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200" windowHeight="6470" tabRatio="599"/>
  </bookViews>
  <sheets>
    <sheet name="Monitoring_MP" sheetId="10" r:id="rId1"/>
    <sheet name="Points_MP" sheetId="11" r:id="rId2"/>
    <sheet name="Ranking_MP" sheetId="12" r:id="rId3"/>
    <sheet name="Matching_draft" sheetId="14" r:id="rId4"/>
    <sheet name="Matching_final" sheetId="16" r:id="rId5"/>
    <sheet name="Analysis_2020" sheetId="19" r:id="rId6"/>
    <sheet name="Monitoring_MP_2018" sheetId="17" r:id="rId7"/>
    <sheet name="Ranking_MP_2018" sheetId="20" r:id="rId8"/>
  </sheets>
  <definedNames>
    <definedName name="_xlnm._FilterDatabase" localSheetId="5" hidden="1">Analysis_2020!$A$1:$EE$1</definedName>
    <definedName name="_xlnm._FilterDatabase" localSheetId="3" hidden="1">Matching_draft!$A$1:$D$1</definedName>
    <definedName name="_xlnm._FilterDatabase" localSheetId="0" hidden="1">Monitoring_MP!$F$2:$F$54</definedName>
    <definedName name="_xlnm._FilterDatabase" localSheetId="2" hidden="1">Ranking_MP!$A$1:$AA$1</definedName>
    <definedName name="_xlnm.Extract" localSheetId="0">Monitoring_MP!#REF!</definedName>
  </definedNames>
  <calcPr calcId="162913"/>
  <fileRecoveryPr repairLoad="1"/>
</workbook>
</file>

<file path=xl/calcChain.xml><?xml version="1.0" encoding="utf-8"?>
<calcChain xmlns="http://schemas.openxmlformats.org/spreadsheetml/2006/main">
  <c r="I59" i="10" l="1"/>
  <c r="AL57" i="10"/>
  <c r="AJ57" i="10"/>
  <c r="AI57" i="10"/>
  <c r="AH57" i="10"/>
  <c r="AG57" i="10"/>
  <c r="AD57" i="10"/>
  <c r="AF57" i="10" s="1"/>
  <c r="AC57" i="10"/>
  <c r="AB57" i="10"/>
  <c r="AA57" i="10"/>
  <c r="Z57" i="10"/>
  <c r="W57" i="10"/>
  <c r="V57" i="10"/>
  <c r="U57" i="10"/>
  <c r="T57" i="10"/>
  <c r="S57" i="10"/>
  <c r="R57" i="10"/>
  <c r="Q57" i="10"/>
  <c r="P57" i="10"/>
  <c r="AL56" i="10"/>
  <c r="AJ56" i="10"/>
  <c r="AI56" i="10"/>
  <c r="AH56" i="10"/>
  <c r="AG56" i="10"/>
  <c r="AD56" i="10"/>
  <c r="AF56" i="10" s="1"/>
  <c r="AC56" i="10"/>
  <c r="AB56" i="10"/>
  <c r="AA56" i="10"/>
  <c r="Z56" i="10"/>
  <c r="W56" i="10"/>
  <c r="V56" i="10"/>
  <c r="U56" i="10"/>
  <c r="T56" i="10"/>
  <c r="S56" i="10"/>
  <c r="R56" i="10"/>
  <c r="Q56" i="10"/>
  <c r="P56" i="10"/>
  <c r="AL55" i="10"/>
  <c r="AJ55" i="10"/>
  <c r="AI55" i="10"/>
  <c r="AH55" i="10"/>
  <c r="AG55" i="10"/>
  <c r="AD55" i="10"/>
  <c r="AF55" i="10" s="1"/>
  <c r="AC55" i="10"/>
  <c r="AB55" i="10"/>
  <c r="AA55" i="10"/>
  <c r="Z55" i="10"/>
  <c r="W55" i="10"/>
  <c r="V55" i="10"/>
  <c r="U55" i="10"/>
  <c r="T55" i="10"/>
  <c r="S55" i="10"/>
  <c r="R55" i="10"/>
  <c r="Q55" i="10"/>
  <c r="P55" i="10"/>
  <c r="AL54" i="10"/>
  <c r="AJ54" i="10"/>
  <c r="AI54" i="10"/>
  <c r="AH54" i="10"/>
  <c r="AG54" i="10"/>
  <c r="AD54" i="10"/>
  <c r="AF54" i="10" s="1"/>
  <c r="AC54" i="10"/>
  <c r="AB54" i="10"/>
  <c r="AA54" i="10"/>
  <c r="Z54" i="10"/>
  <c r="W54" i="10"/>
  <c r="V54" i="10"/>
  <c r="U54" i="10"/>
  <c r="T54" i="10"/>
  <c r="S54" i="10"/>
  <c r="R54" i="10"/>
  <c r="Q54" i="10"/>
  <c r="P54" i="10"/>
  <c r="AL53" i="10"/>
  <c r="AJ53" i="10"/>
  <c r="AI53" i="10"/>
  <c r="AH53" i="10"/>
  <c r="AG53" i="10"/>
  <c r="AD53" i="10"/>
  <c r="AF53" i="10" s="1"/>
  <c r="AC53" i="10"/>
  <c r="AB53" i="10"/>
  <c r="AA53" i="10"/>
  <c r="Z53" i="10"/>
  <c r="W53" i="10"/>
  <c r="V53" i="10"/>
  <c r="U53" i="10"/>
  <c r="T53" i="10"/>
  <c r="S53" i="10"/>
  <c r="R53" i="10"/>
  <c r="Q53" i="10"/>
  <c r="P53" i="10"/>
  <c r="AL52" i="10"/>
  <c r="AJ52" i="10"/>
  <c r="AI52" i="10"/>
  <c r="AH52" i="10"/>
  <c r="AG52" i="10"/>
  <c r="AD52" i="10"/>
  <c r="AF52" i="10" s="1"/>
  <c r="AC52" i="10"/>
  <c r="AB52" i="10"/>
  <c r="AA52" i="10"/>
  <c r="Z52" i="10"/>
  <c r="W52" i="10"/>
  <c r="V52" i="10"/>
  <c r="U52" i="10"/>
  <c r="T52" i="10"/>
  <c r="S52" i="10"/>
  <c r="R52" i="10"/>
  <c r="Q52" i="10"/>
  <c r="P52" i="10"/>
  <c r="AL51" i="10"/>
  <c r="AJ51" i="10"/>
  <c r="AI51" i="10"/>
  <c r="AH51" i="10"/>
  <c r="AG51" i="10"/>
  <c r="AD51" i="10"/>
  <c r="AF51" i="10" s="1"/>
  <c r="AC51" i="10"/>
  <c r="AB51" i="10"/>
  <c r="AA51" i="10"/>
  <c r="Z51" i="10"/>
  <c r="W51" i="10"/>
  <c r="V51" i="10"/>
  <c r="U51" i="10"/>
  <c r="T51" i="10"/>
  <c r="S51" i="10"/>
  <c r="R51" i="10"/>
  <c r="Q51" i="10"/>
  <c r="P51" i="10"/>
  <c r="AL50" i="10"/>
  <c r="AJ50" i="10"/>
  <c r="AI50" i="10"/>
  <c r="AH50" i="10"/>
  <c r="AG50" i="10"/>
  <c r="AD50" i="10"/>
  <c r="AF50" i="10" s="1"/>
  <c r="AC50" i="10"/>
  <c r="AB50" i="10"/>
  <c r="AA50" i="10"/>
  <c r="Z50" i="10"/>
  <c r="W50" i="10"/>
  <c r="V50" i="10"/>
  <c r="U50" i="10"/>
  <c r="T50" i="10"/>
  <c r="S50" i="10"/>
  <c r="R50" i="10"/>
  <c r="Q50" i="10"/>
  <c r="P50" i="10"/>
  <c r="AL49" i="10"/>
  <c r="AJ49" i="10"/>
  <c r="AI49" i="10"/>
  <c r="AH49" i="10"/>
  <c r="AG49" i="10"/>
  <c r="AD49" i="10"/>
  <c r="AF49" i="10" s="1"/>
  <c r="AC49" i="10"/>
  <c r="AB49" i="10"/>
  <c r="AA49" i="10"/>
  <c r="Z49" i="10"/>
  <c r="W49" i="10"/>
  <c r="V49" i="10"/>
  <c r="U49" i="10"/>
  <c r="T49" i="10"/>
  <c r="S49" i="10"/>
  <c r="R49" i="10"/>
  <c r="Q49" i="10"/>
  <c r="P49" i="10"/>
  <c r="AL48" i="10"/>
  <c r="AJ48" i="10"/>
  <c r="AI48" i="10"/>
  <c r="AH48" i="10"/>
  <c r="AG48" i="10"/>
  <c r="AD48" i="10"/>
  <c r="AF48" i="10" s="1"/>
  <c r="AC48" i="10"/>
  <c r="AB48" i="10"/>
  <c r="AA48" i="10"/>
  <c r="Z48" i="10"/>
  <c r="W48" i="10"/>
  <c r="V48" i="10"/>
  <c r="U48" i="10"/>
  <c r="T48" i="10"/>
  <c r="S48" i="10"/>
  <c r="R48" i="10"/>
  <c r="Q48" i="10"/>
  <c r="P48" i="10"/>
  <c r="AL47" i="10"/>
  <c r="AJ47" i="10"/>
  <c r="AI47" i="10"/>
  <c r="AH47" i="10"/>
  <c r="AG47" i="10"/>
  <c r="AD47" i="10"/>
  <c r="AF47" i="10" s="1"/>
  <c r="AC47" i="10"/>
  <c r="AB47" i="10"/>
  <c r="AA47" i="10"/>
  <c r="Z47" i="10"/>
  <c r="W47" i="10"/>
  <c r="V47" i="10"/>
  <c r="U47" i="10"/>
  <c r="T47" i="10"/>
  <c r="S47" i="10"/>
  <c r="R47" i="10"/>
  <c r="Q47" i="10"/>
  <c r="P47" i="10"/>
  <c r="AL46" i="10"/>
  <c r="AJ46" i="10"/>
  <c r="AI46" i="10"/>
  <c r="AH46" i="10"/>
  <c r="AG46" i="10"/>
  <c r="AD46" i="10"/>
  <c r="AF46" i="10" s="1"/>
  <c r="AC46" i="10"/>
  <c r="AB46" i="10"/>
  <c r="AA46" i="10"/>
  <c r="Z46" i="10"/>
  <c r="W46" i="10"/>
  <c r="V46" i="10"/>
  <c r="U46" i="10"/>
  <c r="T46" i="10"/>
  <c r="S46" i="10"/>
  <c r="R46" i="10"/>
  <c r="Q46" i="10"/>
  <c r="P46" i="10"/>
  <c r="AL45" i="10"/>
  <c r="AJ45" i="10"/>
  <c r="AI45" i="10"/>
  <c r="AH45" i="10"/>
  <c r="AG45" i="10"/>
  <c r="AD45" i="10"/>
  <c r="AF45" i="10" s="1"/>
  <c r="AC45" i="10"/>
  <c r="AB45" i="10"/>
  <c r="AA45" i="10"/>
  <c r="Z45" i="10"/>
  <c r="W45" i="10"/>
  <c r="V45" i="10"/>
  <c r="U45" i="10"/>
  <c r="T45" i="10"/>
  <c r="S45" i="10"/>
  <c r="R45" i="10"/>
  <c r="Q45" i="10"/>
  <c r="P45" i="10"/>
  <c r="AL44" i="10"/>
  <c r="AJ44" i="10"/>
  <c r="AI44" i="10"/>
  <c r="AH44" i="10"/>
  <c r="AG44" i="10"/>
  <c r="AD44" i="10"/>
  <c r="AF44" i="10" s="1"/>
  <c r="AC44" i="10"/>
  <c r="AB44" i="10"/>
  <c r="AA44" i="10"/>
  <c r="Z44" i="10"/>
  <c r="W44" i="10"/>
  <c r="V44" i="10"/>
  <c r="U44" i="10"/>
  <c r="T44" i="10"/>
  <c r="S44" i="10"/>
  <c r="R44" i="10"/>
  <c r="Q44" i="10"/>
  <c r="P44" i="10"/>
  <c r="AL43" i="10"/>
  <c r="AJ43" i="10"/>
  <c r="AI43" i="10"/>
  <c r="AH43" i="10"/>
  <c r="AG43" i="10"/>
  <c r="AD43" i="10"/>
  <c r="AF43" i="10" s="1"/>
  <c r="AC43" i="10"/>
  <c r="AB43" i="10"/>
  <c r="AA43" i="10"/>
  <c r="Z43" i="10"/>
  <c r="W43" i="10"/>
  <c r="V43" i="10"/>
  <c r="U43" i="10"/>
  <c r="T43" i="10"/>
  <c r="S43" i="10"/>
  <c r="R43" i="10"/>
  <c r="Q43" i="10"/>
  <c r="P43" i="10"/>
  <c r="AL42" i="10"/>
  <c r="AJ42" i="10"/>
  <c r="AI42" i="10"/>
  <c r="AH42" i="10"/>
  <c r="AG42" i="10"/>
  <c r="AF42" i="10"/>
  <c r="AD42" i="10"/>
  <c r="AC42" i="10"/>
  <c r="AB42" i="10"/>
  <c r="AA42" i="10"/>
  <c r="Z42" i="10"/>
  <c r="W42" i="10"/>
  <c r="V42" i="10"/>
  <c r="U42" i="10"/>
  <c r="T42" i="10"/>
  <c r="S42" i="10"/>
  <c r="R42" i="10"/>
  <c r="Q42" i="10"/>
  <c r="P42" i="10"/>
  <c r="AL41" i="10"/>
  <c r="AJ41" i="10"/>
  <c r="AI41" i="10"/>
  <c r="AH41" i="10"/>
  <c r="AG41" i="10"/>
  <c r="AD41" i="10"/>
  <c r="AF41" i="10" s="1"/>
  <c r="AC41" i="10"/>
  <c r="AB41" i="10"/>
  <c r="AA41" i="10"/>
  <c r="Z41" i="10"/>
  <c r="W41" i="10"/>
  <c r="V41" i="10"/>
  <c r="U41" i="10"/>
  <c r="T41" i="10"/>
  <c r="S41" i="10"/>
  <c r="R41" i="10"/>
  <c r="Q41" i="10"/>
  <c r="P41" i="10"/>
  <c r="AL40" i="10"/>
  <c r="AJ40" i="10"/>
  <c r="AI40" i="10"/>
  <c r="AH40" i="10"/>
  <c r="AG40" i="10"/>
  <c r="AD40" i="10"/>
  <c r="AF40" i="10" s="1"/>
  <c r="AC40" i="10"/>
  <c r="AB40" i="10"/>
  <c r="AA40" i="10"/>
  <c r="Z40" i="10"/>
  <c r="W40" i="10"/>
  <c r="V40" i="10"/>
  <c r="U40" i="10"/>
  <c r="T40" i="10"/>
  <c r="S40" i="10"/>
  <c r="R40" i="10"/>
  <c r="Q40" i="10"/>
  <c r="P40" i="10"/>
  <c r="AL39" i="10"/>
  <c r="AJ39" i="10"/>
  <c r="AI39" i="10"/>
  <c r="AH39" i="10"/>
  <c r="AG39" i="10"/>
  <c r="AD39" i="10"/>
  <c r="AF39" i="10" s="1"/>
  <c r="AC39" i="10"/>
  <c r="AB39" i="10"/>
  <c r="AA39" i="10"/>
  <c r="Z39" i="10"/>
  <c r="W39" i="10"/>
  <c r="V39" i="10"/>
  <c r="U39" i="10"/>
  <c r="T39" i="10"/>
  <c r="S39" i="10"/>
  <c r="R39" i="10"/>
  <c r="Q39" i="10"/>
  <c r="P39" i="10"/>
  <c r="AL38" i="10"/>
  <c r="AJ38" i="10"/>
  <c r="AI38" i="10"/>
  <c r="AH38" i="10"/>
  <c r="AG38" i="10"/>
  <c r="AD38" i="10"/>
  <c r="AF38" i="10" s="1"/>
  <c r="AC38" i="10"/>
  <c r="AB38" i="10"/>
  <c r="AA38" i="10"/>
  <c r="Z38" i="10"/>
  <c r="W38" i="10"/>
  <c r="V38" i="10"/>
  <c r="U38" i="10"/>
  <c r="T38" i="10"/>
  <c r="S38" i="10"/>
  <c r="R38" i="10"/>
  <c r="Q38" i="10"/>
  <c r="P38" i="10"/>
  <c r="AL37" i="10"/>
  <c r="AJ37" i="10"/>
  <c r="AI37" i="10"/>
  <c r="AH37" i="10"/>
  <c r="AG37" i="10"/>
  <c r="AD37" i="10"/>
  <c r="AF37" i="10" s="1"/>
  <c r="AC37" i="10"/>
  <c r="AB37" i="10"/>
  <c r="AA37" i="10"/>
  <c r="Z37" i="10"/>
  <c r="W37" i="10"/>
  <c r="V37" i="10"/>
  <c r="U37" i="10"/>
  <c r="T37" i="10"/>
  <c r="S37" i="10"/>
  <c r="R37" i="10"/>
  <c r="Q37" i="10"/>
  <c r="P37" i="10"/>
  <c r="AL36" i="10"/>
  <c r="AJ36" i="10"/>
  <c r="AI36" i="10"/>
  <c r="AH36" i="10"/>
  <c r="AG36" i="10"/>
  <c r="AD36" i="10"/>
  <c r="AF36" i="10" s="1"/>
  <c r="AC36" i="10"/>
  <c r="AB36" i="10"/>
  <c r="AA36" i="10"/>
  <c r="Z36" i="10"/>
  <c r="W36" i="10"/>
  <c r="V36" i="10"/>
  <c r="U36" i="10"/>
  <c r="T36" i="10"/>
  <c r="S36" i="10"/>
  <c r="R36" i="10"/>
  <c r="Q36" i="10"/>
  <c r="P36" i="10"/>
  <c r="AL35" i="10"/>
  <c r="AJ35" i="10"/>
  <c r="AI35" i="10"/>
  <c r="AH35" i="10"/>
  <c r="AG35" i="10"/>
  <c r="AD35" i="10"/>
  <c r="AF35" i="10" s="1"/>
  <c r="AC35" i="10"/>
  <c r="AB35" i="10"/>
  <c r="AA35" i="10"/>
  <c r="Z35" i="10"/>
  <c r="W35" i="10"/>
  <c r="V35" i="10"/>
  <c r="U35" i="10"/>
  <c r="T35" i="10"/>
  <c r="S35" i="10"/>
  <c r="R35" i="10"/>
  <c r="Q35" i="10"/>
  <c r="P35" i="10"/>
  <c r="AL34" i="10"/>
  <c r="AJ34" i="10"/>
  <c r="AI34" i="10"/>
  <c r="AH34" i="10"/>
  <c r="AG34" i="10"/>
  <c r="AD34" i="10"/>
  <c r="AF34" i="10" s="1"/>
  <c r="AC34" i="10"/>
  <c r="AB34" i="10"/>
  <c r="AA34" i="10"/>
  <c r="Z34" i="10"/>
  <c r="W34" i="10"/>
  <c r="V34" i="10"/>
  <c r="U34" i="10"/>
  <c r="T34" i="10"/>
  <c r="S34" i="10"/>
  <c r="R34" i="10"/>
  <c r="Q34" i="10"/>
  <c r="P34" i="10"/>
  <c r="AL33" i="10"/>
  <c r="AF33" i="10"/>
  <c r="AD33" i="10"/>
  <c r="AC33" i="10"/>
  <c r="AB33" i="10"/>
  <c r="AA33" i="10"/>
  <c r="Z33" i="10"/>
  <c r="AL32" i="10"/>
  <c r="AJ32" i="10"/>
  <c r="AI32" i="10"/>
  <c r="AH32" i="10"/>
  <c r="AG32" i="10"/>
  <c r="AD32" i="10"/>
  <c r="AF32" i="10" s="1"/>
  <c r="AC32" i="10"/>
  <c r="AB32" i="10"/>
  <c r="AA32" i="10"/>
  <c r="Z32" i="10"/>
  <c r="W32" i="10"/>
  <c r="V32" i="10"/>
  <c r="U32" i="10"/>
  <c r="T32" i="10"/>
  <c r="S32" i="10"/>
  <c r="R32" i="10"/>
  <c r="Q32" i="10"/>
  <c r="P32" i="10"/>
  <c r="AL31" i="10"/>
  <c r="AJ31" i="10"/>
  <c r="AI31" i="10"/>
  <c r="AH31" i="10"/>
  <c r="AG31" i="10"/>
  <c r="AF31" i="10"/>
  <c r="AD31" i="10"/>
  <c r="AC31" i="10"/>
  <c r="AB31" i="10"/>
  <c r="AA31" i="10"/>
  <c r="Z31" i="10"/>
  <c r="W31" i="10"/>
  <c r="V31" i="10"/>
  <c r="U31" i="10"/>
  <c r="T31" i="10"/>
  <c r="S31" i="10"/>
  <c r="R31" i="10"/>
  <c r="Q31" i="10"/>
  <c r="P31" i="10"/>
  <c r="AL30" i="10"/>
  <c r="AD30" i="10"/>
  <c r="AH30" i="10" s="1"/>
  <c r="AC30" i="10"/>
  <c r="AB30" i="10"/>
  <c r="AA30" i="10"/>
  <c r="Z30" i="10"/>
  <c r="AL29" i="10"/>
  <c r="AF29" i="10"/>
  <c r="AD29" i="10"/>
  <c r="AG29" i="10" s="1"/>
  <c r="AC29" i="10"/>
  <c r="AB29" i="10"/>
  <c r="AA29" i="10"/>
  <c r="Z29" i="10"/>
  <c r="AL28" i="10"/>
  <c r="AF28" i="10"/>
  <c r="AD28" i="10"/>
  <c r="AJ28" i="10" s="1"/>
  <c r="AC28" i="10"/>
  <c r="AB28" i="10"/>
  <c r="AA28" i="10"/>
  <c r="Z28" i="10"/>
  <c r="AL27" i="10"/>
  <c r="AJ27" i="10"/>
  <c r="AI27" i="10"/>
  <c r="AH27" i="10"/>
  <c r="AG27" i="10"/>
  <c r="AD27" i="10"/>
  <c r="AF27" i="10" s="1"/>
  <c r="AC27" i="10"/>
  <c r="AB27" i="10"/>
  <c r="AA27" i="10"/>
  <c r="Z27" i="10"/>
  <c r="W27" i="10"/>
  <c r="V27" i="10"/>
  <c r="U27" i="10"/>
  <c r="T27" i="10"/>
  <c r="S27" i="10"/>
  <c r="R27" i="10"/>
  <c r="Q27" i="10"/>
  <c r="P27" i="10"/>
  <c r="AL26" i="10"/>
  <c r="AJ26" i="10"/>
  <c r="AI26" i="10"/>
  <c r="AH26" i="10"/>
  <c r="AG26" i="10"/>
  <c r="AD26" i="10"/>
  <c r="AF26" i="10" s="1"/>
  <c r="AC26" i="10"/>
  <c r="AB26" i="10"/>
  <c r="AA26" i="10"/>
  <c r="Z26" i="10"/>
  <c r="W26" i="10"/>
  <c r="V26" i="10"/>
  <c r="U26" i="10"/>
  <c r="T26" i="10"/>
  <c r="S26" i="10"/>
  <c r="R26" i="10"/>
  <c r="Q26" i="10"/>
  <c r="P26" i="10"/>
  <c r="AL25" i="10"/>
  <c r="AD25" i="10"/>
  <c r="AI25" i="10" s="1"/>
  <c r="AC25" i="10"/>
  <c r="AB25" i="10"/>
  <c r="AA25" i="10"/>
  <c r="Z25" i="10"/>
  <c r="AL24" i="10"/>
  <c r="AJ24" i="10"/>
  <c r="AI24" i="10"/>
  <c r="AH24" i="10"/>
  <c r="AG24" i="10"/>
  <c r="AF24" i="10"/>
  <c r="AD24" i="10"/>
  <c r="AC24" i="10"/>
  <c r="AB24" i="10"/>
  <c r="AA24" i="10"/>
  <c r="Z24" i="10"/>
  <c r="W24" i="10"/>
  <c r="V24" i="10"/>
  <c r="U24" i="10"/>
  <c r="T24" i="10"/>
  <c r="S24" i="10"/>
  <c r="R24" i="10"/>
  <c r="Q24" i="10"/>
  <c r="P24" i="10"/>
  <c r="AL23" i="10"/>
  <c r="AJ23" i="10"/>
  <c r="AI23" i="10"/>
  <c r="AH23" i="10"/>
  <c r="AG23" i="10"/>
  <c r="AD23" i="10"/>
  <c r="AF23" i="10" s="1"/>
  <c r="AC23" i="10"/>
  <c r="AB23" i="10"/>
  <c r="AA23" i="10"/>
  <c r="Z23" i="10"/>
  <c r="W23" i="10"/>
  <c r="V23" i="10"/>
  <c r="U23" i="10"/>
  <c r="T23" i="10"/>
  <c r="S23" i="10"/>
  <c r="R23" i="10"/>
  <c r="Q23" i="10"/>
  <c r="P23" i="10"/>
  <c r="AL22" i="10"/>
  <c r="AJ22" i="10"/>
  <c r="AI22" i="10"/>
  <c r="AH22" i="10"/>
  <c r="AG22" i="10"/>
  <c r="AD22" i="10"/>
  <c r="AF22" i="10" s="1"/>
  <c r="AC22" i="10"/>
  <c r="AB22" i="10"/>
  <c r="AA22" i="10"/>
  <c r="Z22" i="10"/>
  <c r="W22" i="10"/>
  <c r="V22" i="10"/>
  <c r="U22" i="10"/>
  <c r="T22" i="10"/>
  <c r="S22" i="10"/>
  <c r="R22" i="10"/>
  <c r="Q22" i="10"/>
  <c r="P22" i="10"/>
  <c r="AL21" i="10"/>
  <c r="AJ21" i="10"/>
  <c r="AI21" i="10"/>
  <c r="AH21" i="10"/>
  <c r="AG21" i="10"/>
  <c r="AD21" i="10"/>
  <c r="AF21" i="10" s="1"/>
  <c r="AC21" i="10"/>
  <c r="AB21" i="10"/>
  <c r="AA21" i="10"/>
  <c r="Z21" i="10"/>
  <c r="W21" i="10"/>
  <c r="V21" i="10"/>
  <c r="U21" i="10"/>
  <c r="T21" i="10"/>
  <c r="S21" i="10"/>
  <c r="R21" i="10"/>
  <c r="Q21" i="10"/>
  <c r="P21" i="10"/>
  <c r="AL20" i="10"/>
  <c r="AJ20" i="10"/>
  <c r="AI20" i="10"/>
  <c r="AH20" i="10"/>
  <c r="AG20" i="10"/>
  <c r="AD20" i="10"/>
  <c r="AF20" i="10" s="1"/>
  <c r="AC20" i="10"/>
  <c r="AB20" i="10"/>
  <c r="AA20" i="10"/>
  <c r="Z20" i="10"/>
  <c r="W20" i="10"/>
  <c r="V20" i="10"/>
  <c r="U20" i="10"/>
  <c r="T20" i="10"/>
  <c r="S20" i="10"/>
  <c r="R20" i="10"/>
  <c r="Q20" i="10"/>
  <c r="P20" i="10"/>
  <c r="AL19" i="10"/>
  <c r="AD19" i="10"/>
  <c r="AG19" i="10" s="1"/>
  <c r="AC19" i="10"/>
  <c r="AB19" i="10"/>
  <c r="AA19" i="10"/>
  <c r="Z19" i="10"/>
  <c r="AL18" i="10"/>
  <c r="AD18" i="10"/>
  <c r="AJ18" i="10" s="1"/>
  <c r="AC18" i="10"/>
  <c r="AB18" i="10"/>
  <c r="AA18" i="10"/>
  <c r="Z18" i="10"/>
  <c r="AL17" i="10"/>
  <c r="AJ17" i="10"/>
  <c r="AI17" i="10"/>
  <c r="AH17" i="10"/>
  <c r="AG17" i="10"/>
  <c r="AD17" i="10"/>
  <c r="AF17" i="10" s="1"/>
  <c r="AC17" i="10"/>
  <c r="AB17" i="10"/>
  <c r="AA17" i="10"/>
  <c r="Z17" i="10"/>
  <c r="W17" i="10"/>
  <c r="V17" i="10"/>
  <c r="U17" i="10"/>
  <c r="T17" i="10"/>
  <c r="S17" i="10"/>
  <c r="R17" i="10"/>
  <c r="Q17" i="10"/>
  <c r="P17" i="10"/>
  <c r="AL16" i="10"/>
  <c r="AJ16" i="10"/>
  <c r="AI16" i="10"/>
  <c r="AH16" i="10"/>
  <c r="AG16" i="10"/>
  <c r="AD16" i="10"/>
  <c r="AF16" i="10" s="1"/>
  <c r="AC16" i="10"/>
  <c r="AB16" i="10"/>
  <c r="AA16" i="10"/>
  <c r="Z16" i="10"/>
  <c r="W16" i="10"/>
  <c r="V16" i="10"/>
  <c r="U16" i="10"/>
  <c r="T16" i="10"/>
  <c r="S16" i="10"/>
  <c r="R16" i="10"/>
  <c r="Q16" i="10"/>
  <c r="P16" i="10"/>
  <c r="AL15" i="10"/>
  <c r="AJ15" i="10"/>
  <c r="AI15" i="10"/>
  <c r="AH15" i="10"/>
  <c r="AG15" i="10"/>
  <c r="AD15" i="10"/>
  <c r="AF15" i="10" s="1"/>
  <c r="AC15" i="10"/>
  <c r="AB15" i="10"/>
  <c r="AA15" i="10"/>
  <c r="Z15" i="10"/>
  <c r="W15" i="10"/>
  <c r="V15" i="10"/>
  <c r="U15" i="10"/>
  <c r="T15" i="10"/>
  <c r="S15" i="10"/>
  <c r="R15" i="10"/>
  <c r="Q15" i="10"/>
  <c r="P15" i="10"/>
  <c r="AL14" i="10"/>
  <c r="AJ14" i="10"/>
  <c r="AI14" i="10"/>
  <c r="AH14" i="10"/>
  <c r="AG14" i="10"/>
  <c r="AD14" i="10"/>
  <c r="AF14" i="10" s="1"/>
  <c r="AC14" i="10"/>
  <c r="AB14" i="10"/>
  <c r="AA14" i="10"/>
  <c r="Z14" i="10"/>
  <c r="W14" i="10"/>
  <c r="V14" i="10"/>
  <c r="U14" i="10"/>
  <c r="T14" i="10"/>
  <c r="S14" i="10"/>
  <c r="R14" i="10"/>
  <c r="Q14" i="10"/>
  <c r="P14" i="10"/>
  <c r="AL13" i="10"/>
  <c r="AD13" i="10"/>
  <c r="AI13" i="10" s="1"/>
  <c r="AC13" i="10"/>
  <c r="AB13" i="10"/>
  <c r="AA13" i="10"/>
  <c r="Z13" i="10"/>
  <c r="AL12" i="10"/>
  <c r="AD12" i="10"/>
  <c r="AH12" i="10" s="1"/>
  <c r="AC12" i="10"/>
  <c r="AB12" i="10"/>
  <c r="AA12" i="10"/>
  <c r="Z12" i="10"/>
  <c r="AL11" i="10"/>
  <c r="AJ11" i="10"/>
  <c r="AI11" i="10"/>
  <c r="AH11" i="10"/>
  <c r="AG11" i="10"/>
  <c r="AF11" i="10"/>
  <c r="AD11" i="10"/>
  <c r="AC11" i="10"/>
  <c r="AB11" i="10"/>
  <c r="AA11" i="10"/>
  <c r="Z11" i="10"/>
  <c r="W11" i="10"/>
  <c r="V11" i="10"/>
  <c r="U11" i="10"/>
  <c r="T11" i="10"/>
  <c r="S11" i="10"/>
  <c r="R11" i="10"/>
  <c r="Q11" i="10"/>
  <c r="P11" i="10"/>
  <c r="AL10" i="10"/>
  <c r="AJ10" i="10"/>
  <c r="AI10" i="10"/>
  <c r="AH10" i="10"/>
  <c r="AG10" i="10"/>
  <c r="AD10" i="10"/>
  <c r="AF10" i="10" s="1"/>
  <c r="AC10" i="10"/>
  <c r="AB10" i="10"/>
  <c r="AA10" i="10"/>
  <c r="Z10" i="10"/>
  <c r="W10" i="10"/>
  <c r="V10" i="10"/>
  <c r="U10" i="10"/>
  <c r="T10" i="10"/>
  <c r="S10" i="10"/>
  <c r="R10" i="10"/>
  <c r="Q10" i="10"/>
  <c r="P10" i="10"/>
  <c r="AL9" i="10"/>
  <c r="AJ9" i="10"/>
  <c r="AI9" i="10"/>
  <c r="AH9" i="10"/>
  <c r="AG9" i="10"/>
  <c r="AD9" i="10"/>
  <c r="AF9" i="10" s="1"/>
  <c r="AC9" i="10"/>
  <c r="AB9" i="10"/>
  <c r="AA9" i="10"/>
  <c r="Z9" i="10"/>
  <c r="W9" i="10"/>
  <c r="V9" i="10"/>
  <c r="U9" i="10"/>
  <c r="T9" i="10"/>
  <c r="S9" i="10"/>
  <c r="R9" i="10"/>
  <c r="Q9" i="10"/>
  <c r="P9" i="10"/>
  <c r="AL8" i="10"/>
  <c r="AD8" i="10"/>
  <c r="AJ8" i="10" s="1"/>
  <c r="AC8" i="10"/>
  <c r="AB8" i="10"/>
  <c r="AA8" i="10"/>
  <c r="Z8" i="10"/>
  <c r="AL7" i="10"/>
  <c r="AJ7" i="10"/>
  <c r="AI7" i="10"/>
  <c r="AH7" i="10"/>
  <c r="AG7" i="10"/>
  <c r="AD7" i="10"/>
  <c r="AF7" i="10" s="1"/>
  <c r="AC7" i="10"/>
  <c r="AB7" i="10"/>
  <c r="AA7" i="10"/>
  <c r="Z7" i="10"/>
  <c r="W7" i="10"/>
  <c r="V7" i="10"/>
  <c r="U7" i="10"/>
  <c r="T7" i="10"/>
  <c r="S7" i="10"/>
  <c r="R7" i="10"/>
  <c r="Q7" i="10"/>
  <c r="P7" i="10"/>
  <c r="AL6" i="10"/>
  <c r="AF6" i="10"/>
  <c r="AD6" i="10"/>
  <c r="AI6" i="10" s="1"/>
  <c r="AC6" i="10"/>
  <c r="AB6" i="10"/>
  <c r="AA6" i="10"/>
  <c r="Z6" i="10"/>
  <c r="AL5" i="10"/>
  <c r="AJ5" i="10"/>
  <c r="AI5" i="10"/>
  <c r="AH5" i="10"/>
  <c r="AG5" i="10"/>
  <c r="AD5" i="10"/>
  <c r="AF5" i="10" s="1"/>
  <c r="AC5" i="10"/>
  <c r="AB5" i="10"/>
  <c r="AA5" i="10"/>
  <c r="Z5" i="10"/>
  <c r="W5" i="10"/>
  <c r="V5" i="10"/>
  <c r="U5" i="10"/>
  <c r="T5" i="10"/>
  <c r="S5" i="10"/>
  <c r="R5" i="10"/>
  <c r="Q5" i="10"/>
  <c r="P5" i="10"/>
  <c r="AL4" i="10"/>
  <c r="AJ4" i="10"/>
  <c r="AI4" i="10"/>
  <c r="AH4" i="10"/>
  <c r="AG4" i="10"/>
  <c r="AD4" i="10"/>
  <c r="AF4" i="10" s="1"/>
  <c r="AC4" i="10"/>
  <c r="AB4" i="10"/>
  <c r="AA4" i="10"/>
  <c r="Z4" i="10"/>
  <c r="W4" i="10"/>
  <c r="V4" i="10"/>
  <c r="U4" i="10"/>
  <c r="T4" i="10"/>
  <c r="S4" i="10"/>
  <c r="R4" i="10"/>
  <c r="Q4" i="10"/>
  <c r="P4" i="10"/>
  <c r="AL3" i="10"/>
  <c r="AJ3" i="10"/>
  <c r="AI3" i="10"/>
  <c r="AH3" i="10"/>
  <c r="AG3" i="10"/>
  <c r="AD3" i="10"/>
  <c r="AF3" i="10" s="1"/>
  <c r="AC3" i="10"/>
  <c r="AB3" i="10"/>
  <c r="AA3" i="10"/>
  <c r="Z3" i="10"/>
  <c r="W3" i="10"/>
  <c r="V3" i="10"/>
  <c r="U3" i="10"/>
  <c r="T3" i="10"/>
  <c r="S3" i="10"/>
  <c r="R3" i="10"/>
  <c r="Q3" i="10"/>
  <c r="P3" i="10"/>
  <c r="AL2" i="10"/>
  <c r="AJ2" i="10"/>
  <c r="AI2" i="10"/>
  <c r="AH2" i="10"/>
  <c r="AG2" i="10"/>
  <c r="AD2" i="10"/>
  <c r="AC2" i="10"/>
  <c r="AB2" i="10"/>
  <c r="AA2" i="10"/>
  <c r="Z2" i="10"/>
  <c r="W2" i="10"/>
  <c r="V2" i="10"/>
  <c r="U2" i="10"/>
  <c r="T2" i="10"/>
  <c r="S2" i="10"/>
  <c r="R2" i="10"/>
  <c r="Q2" i="10"/>
  <c r="P2" i="10"/>
  <c r="AG6" i="10" l="1"/>
  <c r="AF18" i="10"/>
  <c r="AH19" i="10"/>
  <c r="AH28" i="10"/>
  <c r="AH29" i="10"/>
  <c r="AH6" i="10"/>
  <c r="AI12" i="10"/>
  <c r="AG18" i="10"/>
  <c r="AJ19" i="10"/>
  <c r="AJ29" i="10"/>
  <c r="AD59" i="10"/>
  <c r="AJ6" i="10"/>
  <c r="AF13" i="10"/>
  <c r="AH18" i="10"/>
  <c r="AJ25" i="10"/>
  <c r="AG28" i="10"/>
  <c r="AI29" i="10"/>
  <c r="AF30" i="10"/>
  <c r="AJ30" i="10"/>
  <c r="AI30" i="10"/>
  <c r="AJ13" i="10"/>
  <c r="AI18" i="10"/>
  <c r="AG30" i="10"/>
  <c r="AI28" i="10"/>
  <c r="AF8" i="10"/>
  <c r="AJ12" i="10"/>
  <c r="AI19" i="10"/>
  <c r="AH8" i="10"/>
  <c r="AG8" i="10"/>
  <c r="AI8" i="10"/>
  <c r="AF25" i="10"/>
  <c r="AF12" i="10"/>
  <c r="AG13" i="10"/>
  <c r="AG25" i="10"/>
  <c r="AG12" i="10"/>
  <c r="AH13" i="10"/>
  <c r="AF19" i="10"/>
  <c r="AH25" i="10"/>
  <c r="AF2" i="10"/>
  <c r="Z3" i="12" l="1"/>
  <c r="Z4" i="12"/>
  <c r="Z5" i="12"/>
  <c r="Z6" i="12"/>
  <c r="Z7" i="12"/>
  <c r="Z8" i="12"/>
  <c r="Z9" i="12"/>
  <c r="Z10" i="12"/>
  <c r="Z11" i="12"/>
  <c r="Z12" i="12"/>
  <c r="Z13" i="12"/>
  <c r="Z14" i="12"/>
  <c r="Z15" i="12"/>
  <c r="Z16" i="12"/>
  <c r="Z17" i="12"/>
  <c r="Z18" i="12"/>
  <c r="Z19" i="12"/>
  <c r="Z20" i="12"/>
  <c r="Z21" i="12"/>
  <c r="Z22" i="12"/>
  <c r="Z23" i="12"/>
  <c r="Z24" i="12"/>
  <c r="Z25" i="12"/>
  <c r="Z26" i="12"/>
  <c r="Z27" i="12"/>
  <c r="Z28" i="12"/>
  <c r="Z29" i="12"/>
  <c r="Z30" i="12"/>
  <c r="Z31" i="12"/>
  <c r="Z32" i="12"/>
  <c r="Z33" i="12"/>
  <c r="Z2" i="12"/>
  <c r="X3" i="12"/>
  <c r="X4" i="12"/>
  <c r="X5" i="12"/>
  <c r="X6" i="12"/>
  <c r="X7" i="12"/>
  <c r="X8" i="12"/>
  <c r="X9" i="12"/>
  <c r="X10" i="12"/>
  <c r="X11" i="12"/>
  <c r="X12" i="12"/>
  <c r="X13" i="12"/>
  <c r="X14" i="12"/>
  <c r="X15" i="12"/>
  <c r="X16" i="12"/>
  <c r="X17" i="12"/>
  <c r="X18" i="12"/>
  <c r="X19" i="12"/>
  <c r="X20" i="12"/>
  <c r="X21" i="12"/>
  <c r="X22" i="12"/>
  <c r="X23" i="12"/>
  <c r="X24" i="12"/>
  <c r="X25" i="12"/>
  <c r="X26" i="12"/>
  <c r="X27" i="12"/>
  <c r="X28" i="12"/>
  <c r="X29" i="12"/>
  <c r="X30" i="12"/>
  <c r="X31" i="12"/>
  <c r="X32" i="12"/>
  <c r="X33" i="12"/>
  <c r="X2" i="12"/>
  <c r="CV3" i="17" l="1"/>
  <c r="CY3" i="17" s="1"/>
  <c r="CW3" i="17"/>
  <c r="CZ3" i="17" s="1"/>
  <c r="CX3" i="17"/>
  <c r="CV4" i="17"/>
  <c r="CW4" i="17"/>
  <c r="CZ4" i="17" s="1"/>
  <c r="CX4" i="17"/>
  <c r="CY4" i="17" s="1"/>
  <c r="CV5" i="17"/>
  <c r="CY5" i="17" s="1"/>
  <c r="CW5" i="17"/>
  <c r="CZ5" i="17" s="1"/>
  <c r="CX5" i="17"/>
  <c r="CV6" i="17"/>
  <c r="CW6" i="17"/>
  <c r="CX6" i="17"/>
  <c r="CY6" i="17"/>
  <c r="CZ6" i="17"/>
  <c r="CV7" i="17"/>
  <c r="CW7" i="17"/>
  <c r="CX7" i="17"/>
  <c r="CZ7" i="17" s="1"/>
  <c r="CY7" i="17"/>
  <c r="CV8" i="17"/>
  <c r="CY8" i="17" s="1"/>
  <c r="CW8" i="17"/>
  <c r="CX8" i="17"/>
  <c r="CZ8" i="17" s="1"/>
  <c r="CV9" i="17"/>
  <c r="CY9" i="17" s="1"/>
  <c r="CW9" i="17"/>
  <c r="CX9" i="17"/>
  <c r="CZ9" i="17"/>
  <c r="CV10" i="17"/>
  <c r="CY10" i="17" s="1"/>
  <c r="CW10" i="17"/>
  <c r="CZ10" i="17" s="1"/>
  <c r="CX10" i="17"/>
  <c r="CV11" i="17"/>
  <c r="CW11" i="17"/>
  <c r="CX11" i="17"/>
  <c r="CY11" i="17" s="1"/>
  <c r="CV12" i="17"/>
  <c r="CW12" i="17"/>
  <c r="CZ12" i="17" s="1"/>
  <c r="CX12" i="17"/>
  <c r="CY12" i="17" s="1"/>
  <c r="CV13" i="17"/>
  <c r="CW13" i="17"/>
  <c r="CX13" i="17"/>
  <c r="CY13" i="17"/>
  <c r="CZ13" i="17"/>
  <c r="CV14" i="17"/>
  <c r="CW14" i="17"/>
  <c r="CX14" i="17"/>
  <c r="CY14" i="17"/>
  <c r="CZ14" i="17"/>
  <c r="CV15" i="17"/>
  <c r="CY15" i="17" s="1"/>
  <c r="CW15" i="17"/>
  <c r="CZ15" i="17" s="1"/>
  <c r="CX15" i="17"/>
  <c r="CV16" i="17"/>
  <c r="CW16" i="17"/>
  <c r="CZ16" i="17" s="1"/>
  <c r="CX16" i="17"/>
  <c r="CY16" i="17"/>
  <c r="CV17" i="17"/>
  <c r="CY17" i="17" s="1"/>
  <c r="CW17" i="17"/>
  <c r="CZ17" i="17" s="1"/>
  <c r="CX17" i="17"/>
  <c r="CV18" i="17"/>
  <c r="CW18" i="17"/>
  <c r="CX18" i="17"/>
  <c r="CY18" i="17"/>
  <c r="CZ18" i="17"/>
  <c r="CV19" i="17"/>
  <c r="CW19" i="17"/>
  <c r="CX19" i="17"/>
  <c r="CZ19" i="17" s="1"/>
  <c r="CY19" i="17"/>
  <c r="CV20" i="17"/>
  <c r="CY20" i="17" s="1"/>
  <c r="CW20" i="17"/>
  <c r="CX20" i="17"/>
  <c r="CZ20" i="17" s="1"/>
  <c r="CV21" i="17"/>
  <c r="CY21" i="17" s="1"/>
  <c r="CW21" i="17"/>
  <c r="CX21" i="17"/>
  <c r="CZ21" i="17"/>
  <c r="CV22" i="17"/>
  <c r="CY22" i="17" s="1"/>
  <c r="CW22" i="17"/>
  <c r="CZ22" i="17" s="1"/>
  <c r="CX22" i="17"/>
  <c r="CV23" i="17"/>
  <c r="CW23" i="17"/>
  <c r="CX23" i="17"/>
  <c r="CY23" i="17" s="1"/>
  <c r="CV24" i="17"/>
  <c r="CW24" i="17"/>
  <c r="CZ24" i="17" s="1"/>
  <c r="CX24" i="17"/>
  <c r="CY24" i="17" s="1"/>
  <c r="CV25" i="17"/>
  <c r="CW25" i="17"/>
  <c r="CX25" i="17"/>
  <c r="CY25" i="17"/>
  <c r="CZ25" i="17"/>
  <c r="CV26" i="17"/>
  <c r="CW26" i="17"/>
  <c r="CX26" i="17"/>
  <c r="CY26" i="17"/>
  <c r="CZ26" i="17"/>
  <c r="CV27" i="17"/>
  <c r="CY27" i="17" s="1"/>
  <c r="CW27" i="17"/>
  <c r="CZ27" i="17" s="1"/>
  <c r="CX27" i="17"/>
  <c r="CV28" i="17"/>
  <c r="CW28" i="17"/>
  <c r="CZ28" i="17" s="1"/>
  <c r="CX28" i="17"/>
  <c r="CY28" i="17" s="1"/>
  <c r="CV29" i="17"/>
  <c r="CY29" i="17" s="1"/>
  <c r="CW29" i="17"/>
  <c r="CZ29" i="17" s="1"/>
  <c r="CX29" i="17"/>
  <c r="CV30" i="17"/>
  <c r="CW30" i="17"/>
  <c r="CX30" i="17"/>
  <c r="CY30" i="17"/>
  <c r="CZ30" i="17"/>
  <c r="CV31" i="17"/>
  <c r="CW31" i="17"/>
  <c r="CX31" i="17"/>
  <c r="CZ31" i="17" s="1"/>
  <c r="CY31" i="17"/>
  <c r="CV32" i="17"/>
  <c r="CY32" i="17" s="1"/>
  <c r="CW32" i="17"/>
  <c r="CX32" i="17"/>
  <c r="CZ32" i="17" s="1"/>
  <c r="CV33" i="17"/>
  <c r="CY33" i="17" s="1"/>
  <c r="CW33" i="17"/>
  <c r="CX33" i="17"/>
  <c r="CZ33" i="17"/>
  <c r="CV34" i="17"/>
  <c r="CY34" i="17" s="1"/>
  <c r="CW34" i="17"/>
  <c r="CZ34" i="17" s="1"/>
  <c r="CX34" i="17"/>
  <c r="CV35" i="17"/>
  <c r="CW35" i="17"/>
  <c r="CX35" i="17"/>
  <c r="CY35" i="17" s="1"/>
  <c r="CV36" i="17"/>
  <c r="CW36" i="17"/>
  <c r="CZ36" i="17" s="1"/>
  <c r="CX36" i="17"/>
  <c r="CY36" i="17" s="1"/>
  <c r="CV37" i="17"/>
  <c r="CW37" i="17"/>
  <c r="CX37" i="17"/>
  <c r="CY37" i="17"/>
  <c r="CZ37" i="17"/>
  <c r="CV38" i="17"/>
  <c r="CW38" i="17"/>
  <c r="CX38" i="17"/>
  <c r="CY38" i="17"/>
  <c r="CZ38" i="17"/>
  <c r="CV39" i="17"/>
  <c r="CY39" i="17" s="1"/>
  <c r="CW39" i="17"/>
  <c r="CZ39" i="17" s="1"/>
  <c r="CX39" i="17"/>
  <c r="CV40" i="17"/>
  <c r="CW40" i="17"/>
  <c r="CZ40" i="17" s="1"/>
  <c r="CX40" i="17"/>
  <c r="CY40" i="17" s="1"/>
  <c r="CV41" i="17"/>
  <c r="CY41" i="17" s="1"/>
  <c r="CW41" i="17"/>
  <c r="CZ41" i="17" s="1"/>
  <c r="CX41" i="17"/>
  <c r="CV42" i="17"/>
  <c r="CW42" i="17"/>
  <c r="CX42" i="17"/>
  <c r="CY42" i="17"/>
  <c r="CZ42" i="17"/>
  <c r="CV43" i="17"/>
  <c r="CW43" i="17"/>
  <c r="CX43" i="17"/>
  <c r="CZ43" i="17" s="1"/>
  <c r="CY43" i="17"/>
  <c r="CV44" i="17"/>
  <c r="CY44" i="17" s="1"/>
  <c r="CW44" i="17"/>
  <c r="CX44" i="17"/>
  <c r="CZ44" i="17" s="1"/>
  <c r="CV45" i="17"/>
  <c r="CY45" i="17" s="1"/>
  <c r="CW45" i="17"/>
  <c r="CX45" i="17"/>
  <c r="CZ45" i="17"/>
  <c r="CV46" i="17"/>
  <c r="CY46" i="17" s="1"/>
  <c r="CW46" i="17"/>
  <c r="CZ46" i="17" s="1"/>
  <c r="CX46" i="17"/>
  <c r="CV47" i="17"/>
  <c r="CW47" i="17"/>
  <c r="CX47" i="17"/>
  <c r="CY47" i="17" s="1"/>
  <c r="CV48" i="17"/>
  <c r="CW48" i="17"/>
  <c r="CZ48" i="17" s="1"/>
  <c r="CX48" i="17"/>
  <c r="CY48" i="17" s="1"/>
  <c r="CV49" i="17"/>
  <c r="CW49" i="17"/>
  <c r="CX49" i="17"/>
  <c r="CY49" i="17"/>
  <c r="CZ49" i="17"/>
  <c r="CV50" i="17"/>
  <c r="CW50" i="17"/>
  <c r="CX50" i="17"/>
  <c r="CY50" i="17"/>
  <c r="CZ50" i="17"/>
  <c r="CV51" i="17"/>
  <c r="CY51" i="17" s="1"/>
  <c r="CW51" i="17"/>
  <c r="CZ51" i="17" s="1"/>
  <c r="CX51" i="17"/>
  <c r="CV52" i="17"/>
  <c r="CW52" i="17"/>
  <c r="CZ52" i="17" s="1"/>
  <c r="CX52" i="17"/>
  <c r="CY52" i="17" s="1"/>
  <c r="CV53" i="17"/>
  <c r="CY53" i="17" s="1"/>
  <c r="CW53" i="17"/>
  <c r="CZ53" i="17" s="1"/>
  <c r="CX53" i="17"/>
  <c r="CV54" i="17"/>
  <c r="CW54" i="17"/>
  <c r="CX54" i="17"/>
  <c r="CY54" i="17"/>
  <c r="CZ54" i="17"/>
  <c r="CV55" i="17"/>
  <c r="CW55" i="17"/>
  <c r="CX55" i="17"/>
  <c r="CZ55" i="17" s="1"/>
  <c r="CY55" i="17"/>
  <c r="CV56" i="17"/>
  <c r="CY56" i="17" s="1"/>
  <c r="CW56" i="17"/>
  <c r="CX56" i="17"/>
  <c r="CZ56" i="17" s="1"/>
  <c r="CY2" i="17"/>
  <c r="CZ2" i="17"/>
  <c r="CX2" i="17"/>
  <c r="CW2" i="17"/>
  <c r="CV2" i="17"/>
  <c r="B3" i="17"/>
  <c r="B4" i="17"/>
  <c r="B5" i="17"/>
  <c r="B6" i="17"/>
  <c r="B7" i="17"/>
  <c r="B8" i="17"/>
  <c r="B9" i="17"/>
  <c r="B10" i="17"/>
  <c r="B11" i="17"/>
  <c r="B12" i="17"/>
  <c r="B13" i="17"/>
  <c r="B14" i="17"/>
  <c r="B15" i="17"/>
  <c r="B16" i="17"/>
  <c r="B17" i="17"/>
  <c r="B18" i="17"/>
  <c r="B19" i="17"/>
  <c r="B20" i="17"/>
  <c r="B21" i="17"/>
  <c r="B22" i="17"/>
  <c r="B23" i="17"/>
  <c r="B24" i="17"/>
  <c r="B25" i="17"/>
  <c r="B26" i="17"/>
  <c r="B27" i="17"/>
  <c r="B28" i="17"/>
  <c r="B29" i="17"/>
  <c r="B30" i="17"/>
  <c r="B31" i="17"/>
  <c r="B32" i="17"/>
  <c r="B33" i="17"/>
  <c r="B34" i="17"/>
  <c r="B35" i="17"/>
  <c r="B36" i="17"/>
  <c r="B37" i="17"/>
  <c r="B38" i="17"/>
  <c r="B39" i="17"/>
  <c r="B40" i="17"/>
  <c r="B41" i="17"/>
  <c r="B42" i="17"/>
  <c r="B43" i="17"/>
  <c r="B44" i="17"/>
  <c r="B45" i="17"/>
  <c r="B46" i="17"/>
  <c r="B47" i="17"/>
  <c r="B48" i="17"/>
  <c r="B49" i="17"/>
  <c r="B50" i="17"/>
  <c r="B51" i="17"/>
  <c r="B52" i="17"/>
  <c r="B53" i="17"/>
  <c r="B54" i="17"/>
  <c r="B55" i="17"/>
  <c r="B56" i="17"/>
  <c r="B2" i="17"/>
  <c r="A5" i="19"/>
  <c r="B5" i="19"/>
  <c r="C5" i="19"/>
  <c r="D5" i="19"/>
  <c r="E5" i="19"/>
  <c r="F5" i="19"/>
  <c r="G5" i="19"/>
  <c r="H5" i="19"/>
  <c r="I5" i="19"/>
  <c r="J5" i="19"/>
  <c r="CY5" i="19" s="1"/>
  <c r="K5" i="19"/>
  <c r="L5" i="19"/>
  <c r="DA5" i="19" s="1"/>
  <c r="M5" i="19"/>
  <c r="N5" i="19"/>
  <c r="DC5" i="19" s="1"/>
  <c r="O5" i="19"/>
  <c r="P5" i="19"/>
  <c r="DE5" i="19" s="1"/>
  <c r="Q5" i="19"/>
  <c r="R5" i="19"/>
  <c r="DG5" i="19" s="1"/>
  <c r="S5" i="19"/>
  <c r="T5" i="19"/>
  <c r="DI5" i="19" s="1"/>
  <c r="U5" i="19"/>
  <c r="V5" i="19"/>
  <c r="DK5" i="19" s="1"/>
  <c r="W5" i="19"/>
  <c r="X5" i="19"/>
  <c r="DM5" i="19" s="1"/>
  <c r="Y5" i="19"/>
  <c r="Z5" i="19"/>
  <c r="AA5" i="19"/>
  <c r="AB5" i="19"/>
  <c r="AC5" i="19"/>
  <c r="AD5" i="19"/>
  <c r="AE5" i="19"/>
  <c r="AF5" i="19"/>
  <c r="AG5" i="19"/>
  <c r="AH5" i="19"/>
  <c r="AI5" i="19"/>
  <c r="AJ5" i="19"/>
  <c r="AK5" i="19"/>
  <c r="AL5" i="19"/>
  <c r="AM5" i="19"/>
  <c r="AN5" i="19"/>
  <c r="AO5" i="19"/>
  <c r="AP5" i="19"/>
  <c r="AQ5" i="19"/>
  <c r="AR5" i="19"/>
  <c r="AS5" i="19"/>
  <c r="AT5" i="19"/>
  <c r="AU5" i="19"/>
  <c r="AV5" i="19"/>
  <c r="AW5" i="19"/>
  <c r="AX5" i="19"/>
  <c r="AY5" i="19"/>
  <c r="AZ5" i="19"/>
  <c r="BA5" i="19"/>
  <c r="BB5" i="19"/>
  <c r="BC5" i="19"/>
  <c r="BD5" i="19"/>
  <c r="BE5" i="19"/>
  <c r="BF5" i="19"/>
  <c r="BG5" i="19"/>
  <c r="BH5" i="19"/>
  <c r="BI5" i="19"/>
  <c r="BJ5" i="19"/>
  <c r="BK5" i="19"/>
  <c r="BL5" i="19"/>
  <c r="BM5" i="19"/>
  <c r="BN5" i="19"/>
  <c r="BO5" i="19"/>
  <c r="BP5" i="19"/>
  <c r="BQ5" i="19"/>
  <c r="BR5" i="19"/>
  <c r="BS5" i="19"/>
  <c r="BT5" i="19"/>
  <c r="BU5" i="19"/>
  <c r="BV5" i="19"/>
  <c r="BW5" i="19"/>
  <c r="BX5" i="19"/>
  <c r="BY5" i="19"/>
  <c r="BZ5" i="19"/>
  <c r="CA5" i="19"/>
  <c r="CB5" i="19"/>
  <c r="CC5" i="19"/>
  <c r="CD5" i="19"/>
  <c r="CE5" i="19"/>
  <c r="CF5" i="19"/>
  <c r="CG5" i="19"/>
  <c r="CH5" i="19"/>
  <c r="CI5" i="19"/>
  <c r="CJ5" i="19"/>
  <c r="CK5" i="19"/>
  <c r="CL5" i="19"/>
  <c r="CM5" i="19"/>
  <c r="CN5" i="19"/>
  <c r="CO5" i="19"/>
  <c r="CP5" i="19"/>
  <c r="CQ5" i="19"/>
  <c r="CR5" i="19"/>
  <c r="CS5" i="19"/>
  <c r="CT5" i="19"/>
  <c r="CU5" i="19"/>
  <c r="CV5" i="19"/>
  <c r="CW5" i="19"/>
  <c r="CX5" i="19"/>
  <c r="A15" i="19"/>
  <c r="B15" i="19"/>
  <c r="C15" i="19"/>
  <c r="D15" i="19"/>
  <c r="E15" i="19"/>
  <c r="F15" i="19"/>
  <c r="G15" i="19"/>
  <c r="H15" i="19"/>
  <c r="I15" i="19"/>
  <c r="J15" i="19"/>
  <c r="CY15" i="19" s="1"/>
  <c r="K15" i="19"/>
  <c r="L15" i="19"/>
  <c r="DA15" i="19" s="1"/>
  <c r="M15" i="19"/>
  <c r="N15" i="19"/>
  <c r="DC15" i="19" s="1"/>
  <c r="O15" i="19"/>
  <c r="P15" i="19"/>
  <c r="DE15" i="19" s="1"/>
  <c r="Q15" i="19"/>
  <c r="R15" i="19"/>
  <c r="DG15" i="19" s="1"/>
  <c r="S15" i="19"/>
  <c r="T15" i="19"/>
  <c r="DI15" i="19" s="1"/>
  <c r="U15" i="19"/>
  <c r="V15" i="19"/>
  <c r="DK15" i="19" s="1"/>
  <c r="W15" i="19"/>
  <c r="X15" i="19"/>
  <c r="DM15" i="19" s="1"/>
  <c r="Y15" i="19"/>
  <c r="Z15" i="19"/>
  <c r="AA15" i="19"/>
  <c r="AB15" i="19"/>
  <c r="AC15" i="19"/>
  <c r="AD15" i="19"/>
  <c r="AE15" i="19"/>
  <c r="AF15" i="19"/>
  <c r="AG15" i="19"/>
  <c r="AH15" i="19"/>
  <c r="AI15" i="19"/>
  <c r="AJ15" i="19"/>
  <c r="AK15"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BO15" i="19"/>
  <c r="BP15" i="19"/>
  <c r="BQ15" i="19"/>
  <c r="BR15" i="19"/>
  <c r="BS15" i="19"/>
  <c r="BT15" i="19"/>
  <c r="BU15" i="19"/>
  <c r="BV15" i="19"/>
  <c r="BW15" i="19"/>
  <c r="BX15" i="19"/>
  <c r="BY15" i="19"/>
  <c r="BZ15" i="19"/>
  <c r="CA15" i="19"/>
  <c r="CB15" i="19"/>
  <c r="CC15" i="19"/>
  <c r="CD15" i="19"/>
  <c r="CE15" i="19"/>
  <c r="CF15" i="19"/>
  <c r="CG15" i="19"/>
  <c r="CH15" i="19"/>
  <c r="CI15" i="19"/>
  <c r="CJ15" i="19"/>
  <c r="CK15" i="19"/>
  <c r="CL15" i="19"/>
  <c r="CM15" i="19"/>
  <c r="CN15" i="19"/>
  <c r="CO15" i="19"/>
  <c r="CP15" i="19"/>
  <c r="CQ15" i="19"/>
  <c r="CR15" i="19"/>
  <c r="CS15" i="19"/>
  <c r="CT15" i="19"/>
  <c r="CU15" i="19"/>
  <c r="CV15" i="19"/>
  <c r="CW15" i="19"/>
  <c r="CX15" i="19"/>
  <c r="A24" i="19"/>
  <c r="B24" i="19"/>
  <c r="C24" i="19"/>
  <c r="D24" i="19"/>
  <c r="E24" i="19"/>
  <c r="F24" i="19"/>
  <c r="G24" i="19"/>
  <c r="H24" i="19"/>
  <c r="I24" i="19"/>
  <c r="J24" i="19"/>
  <c r="CY24" i="19" s="1"/>
  <c r="K24" i="19"/>
  <c r="L24" i="19"/>
  <c r="DA24" i="19" s="1"/>
  <c r="M24" i="19"/>
  <c r="N24" i="19"/>
  <c r="DC24" i="19" s="1"/>
  <c r="O24" i="19"/>
  <c r="P24" i="19"/>
  <c r="DE24" i="19" s="1"/>
  <c r="Q24" i="19"/>
  <c r="R24" i="19"/>
  <c r="DG24" i="19" s="1"/>
  <c r="S24" i="19"/>
  <c r="T24" i="19"/>
  <c r="DI24" i="19" s="1"/>
  <c r="U24" i="19"/>
  <c r="V24" i="19"/>
  <c r="DK24" i="19" s="1"/>
  <c r="W24" i="19"/>
  <c r="X24" i="19"/>
  <c r="DM24" i="19" s="1"/>
  <c r="Y24" i="19"/>
  <c r="Z24" i="19"/>
  <c r="AA24" i="19"/>
  <c r="AB24" i="19"/>
  <c r="AC24" i="19"/>
  <c r="AD24" i="19"/>
  <c r="AE24" i="19"/>
  <c r="AF24" i="19"/>
  <c r="AG24" i="19"/>
  <c r="AH24" i="19"/>
  <c r="AI24" i="19"/>
  <c r="AJ24" i="19"/>
  <c r="AK24" i="19"/>
  <c r="AL24" i="19"/>
  <c r="AM24" i="19"/>
  <c r="AN24" i="19"/>
  <c r="AO24" i="19"/>
  <c r="AP24" i="19"/>
  <c r="AQ24" i="19"/>
  <c r="AR24" i="19"/>
  <c r="AS24" i="19"/>
  <c r="AT24" i="19"/>
  <c r="AU24" i="19"/>
  <c r="AV24" i="19"/>
  <c r="AW24" i="19"/>
  <c r="AX24" i="19"/>
  <c r="AY24" i="19"/>
  <c r="AZ24" i="19"/>
  <c r="BA24" i="19"/>
  <c r="BB24" i="19"/>
  <c r="BC24" i="19"/>
  <c r="BD24" i="19"/>
  <c r="BE24" i="19"/>
  <c r="BF24" i="19"/>
  <c r="BG24" i="19"/>
  <c r="BH24" i="19"/>
  <c r="BI24" i="19"/>
  <c r="BJ24" i="19"/>
  <c r="BK24" i="19"/>
  <c r="BL24" i="19"/>
  <c r="BM24" i="19"/>
  <c r="BN24" i="19"/>
  <c r="BO24" i="19"/>
  <c r="BP24" i="19"/>
  <c r="BQ24" i="19"/>
  <c r="BR24" i="19"/>
  <c r="BS24" i="19"/>
  <c r="BT24" i="19"/>
  <c r="BU24" i="19"/>
  <c r="BV24" i="19"/>
  <c r="BW24" i="19"/>
  <c r="BX24" i="19"/>
  <c r="BY24" i="19"/>
  <c r="BZ24" i="19"/>
  <c r="CA24" i="19"/>
  <c r="CB24" i="19"/>
  <c r="CC24" i="19"/>
  <c r="CD24" i="19"/>
  <c r="CE24" i="19"/>
  <c r="CF24" i="19"/>
  <c r="CG24" i="19"/>
  <c r="CH24" i="19"/>
  <c r="CI24" i="19"/>
  <c r="CJ24" i="19"/>
  <c r="CK24" i="19"/>
  <c r="CL24" i="19"/>
  <c r="CM24" i="19"/>
  <c r="CN24" i="19"/>
  <c r="CO24" i="19"/>
  <c r="CP24" i="19"/>
  <c r="CQ24" i="19"/>
  <c r="CR24" i="19"/>
  <c r="CS24" i="19"/>
  <c r="CT24" i="19"/>
  <c r="CU24" i="19"/>
  <c r="CV24" i="19"/>
  <c r="CW24" i="19"/>
  <c r="CX24" i="19"/>
  <c r="A41" i="19"/>
  <c r="B41" i="19"/>
  <c r="C41" i="19"/>
  <c r="D41" i="19"/>
  <c r="E41" i="19"/>
  <c r="F41" i="19"/>
  <c r="G41" i="19"/>
  <c r="H41" i="19"/>
  <c r="I41" i="19"/>
  <c r="J41" i="19"/>
  <c r="CY41" i="19" s="1"/>
  <c r="K41" i="19"/>
  <c r="L41" i="19"/>
  <c r="DA41" i="19" s="1"/>
  <c r="M41" i="19"/>
  <c r="N41" i="19"/>
  <c r="DC41" i="19" s="1"/>
  <c r="O41" i="19"/>
  <c r="P41" i="19"/>
  <c r="DE41" i="19" s="1"/>
  <c r="Q41" i="19"/>
  <c r="R41" i="19"/>
  <c r="DG41" i="19" s="1"/>
  <c r="S41" i="19"/>
  <c r="T41" i="19"/>
  <c r="DI41" i="19" s="1"/>
  <c r="U41" i="19"/>
  <c r="V41" i="19"/>
  <c r="DK41" i="19" s="1"/>
  <c r="W41" i="19"/>
  <c r="X41" i="19"/>
  <c r="DM41" i="19" s="1"/>
  <c r="Y41" i="19"/>
  <c r="Z41" i="19"/>
  <c r="AA41" i="19"/>
  <c r="AB41" i="19"/>
  <c r="AC41" i="19"/>
  <c r="AD41" i="19"/>
  <c r="AE41" i="19"/>
  <c r="AF41" i="19"/>
  <c r="AG41" i="19"/>
  <c r="AH41" i="19"/>
  <c r="AI41" i="19"/>
  <c r="AJ41" i="19"/>
  <c r="AK41" i="19"/>
  <c r="AL41" i="19"/>
  <c r="AM41" i="19"/>
  <c r="AN41" i="19"/>
  <c r="AO41" i="19"/>
  <c r="AP41" i="19"/>
  <c r="AQ41" i="19"/>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BO41" i="19"/>
  <c r="BP41" i="19"/>
  <c r="BQ41" i="19"/>
  <c r="BR41" i="19"/>
  <c r="BS41" i="19"/>
  <c r="BT41" i="19"/>
  <c r="BU41" i="19"/>
  <c r="BV41" i="19"/>
  <c r="BW41" i="19"/>
  <c r="BX41" i="19"/>
  <c r="BY41" i="19"/>
  <c r="BZ41" i="19"/>
  <c r="CA41" i="19"/>
  <c r="CB41" i="19"/>
  <c r="CC41" i="19"/>
  <c r="CD41" i="19"/>
  <c r="CE41" i="19"/>
  <c r="CF41" i="19"/>
  <c r="CG41" i="19"/>
  <c r="CH41" i="19"/>
  <c r="CI41" i="19"/>
  <c r="CJ41" i="19"/>
  <c r="CK41" i="19"/>
  <c r="CL41" i="19"/>
  <c r="CM41" i="19"/>
  <c r="CN41" i="19"/>
  <c r="CO41" i="19"/>
  <c r="CP41" i="19"/>
  <c r="CQ41" i="19"/>
  <c r="CR41" i="19"/>
  <c r="CS41" i="19"/>
  <c r="CT41" i="19"/>
  <c r="CU41" i="19"/>
  <c r="CV41" i="19"/>
  <c r="CW41" i="19"/>
  <c r="CX41" i="19"/>
  <c r="A9" i="19"/>
  <c r="B9" i="19"/>
  <c r="C9" i="19"/>
  <c r="D9" i="19"/>
  <c r="E9" i="19"/>
  <c r="F9" i="19"/>
  <c r="G9" i="19"/>
  <c r="H9" i="19"/>
  <c r="I9" i="19"/>
  <c r="J9" i="19"/>
  <c r="CY9" i="19" s="1"/>
  <c r="K9" i="19"/>
  <c r="L9" i="19"/>
  <c r="DA9" i="19" s="1"/>
  <c r="M9" i="19"/>
  <c r="N9" i="19"/>
  <c r="DC9" i="19" s="1"/>
  <c r="O9" i="19"/>
  <c r="P9" i="19"/>
  <c r="DE9" i="19" s="1"/>
  <c r="Q9" i="19"/>
  <c r="R9" i="19"/>
  <c r="DG9" i="19" s="1"/>
  <c r="S9" i="19"/>
  <c r="T9" i="19"/>
  <c r="DI9" i="19" s="1"/>
  <c r="U9" i="19"/>
  <c r="V9" i="19"/>
  <c r="DK9" i="19" s="1"/>
  <c r="W9" i="19"/>
  <c r="X9" i="19"/>
  <c r="DM9" i="19" s="1"/>
  <c r="Y9" i="19"/>
  <c r="Z9" i="19"/>
  <c r="AA9" i="19"/>
  <c r="AB9" i="19"/>
  <c r="AC9" i="19"/>
  <c r="AD9" i="19"/>
  <c r="AE9" i="19"/>
  <c r="AF9" i="19"/>
  <c r="AG9" i="19"/>
  <c r="AH9" i="19"/>
  <c r="AI9" i="19"/>
  <c r="AJ9" i="19"/>
  <c r="AK9" i="19"/>
  <c r="AL9" i="19"/>
  <c r="AM9" i="19"/>
  <c r="AN9" i="19"/>
  <c r="AO9" i="19"/>
  <c r="AP9" i="19"/>
  <c r="AQ9" i="19"/>
  <c r="AR9" i="19"/>
  <c r="AS9" i="19"/>
  <c r="AT9" i="19"/>
  <c r="AU9" i="19"/>
  <c r="AV9" i="19"/>
  <c r="AW9" i="19"/>
  <c r="AX9" i="19"/>
  <c r="AY9" i="19"/>
  <c r="AZ9" i="19"/>
  <c r="BA9" i="19"/>
  <c r="BB9" i="19"/>
  <c r="BC9" i="19"/>
  <c r="BD9" i="19"/>
  <c r="BE9" i="19"/>
  <c r="BF9" i="19"/>
  <c r="BG9" i="19"/>
  <c r="BH9" i="19"/>
  <c r="BI9" i="19"/>
  <c r="BJ9" i="19"/>
  <c r="BK9" i="19"/>
  <c r="BL9" i="19"/>
  <c r="BM9" i="19"/>
  <c r="BN9" i="19"/>
  <c r="BO9" i="19"/>
  <c r="BP9" i="19"/>
  <c r="BQ9" i="19"/>
  <c r="BR9" i="19"/>
  <c r="BS9" i="19"/>
  <c r="BT9" i="19"/>
  <c r="BU9" i="19"/>
  <c r="BV9" i="19"/>
  <c r="BW9" i="19"/>
  <c r="BX9" i="19"/>
  <c r="BY9" i="19"/>
  <c r="BZ9" i="19"/>
  <c r="CA9" i="19"/>
  <c r="CB9" i="19"/>
  <c r="CC9" i="19"/>
  <c r="CD9" i="19"/>
  <c r="CE9" i="19"/>
  <c r="CF9" i="19"/>
  <c r="CG9" i="19"/>
  <c r="CH9" i="19"/>
  <c r="CI9" i="19"/>
  <c r="CJ9" i="19"/>
  <c r="CK9" i="19"/>
  <c r="CL9" i="19"/>
  <c r="CM9" i="19"/>
  <c r="CN9" i="19"/>
  <c r="CO9" i="19"/>
  <c r="CP9" i="19"/>
  <c r="CQ9" i="19"/>
  <c r="CR9" i="19"/>
  <c r="CS9" i="19"/>
  <c r="CT9" i="19"/>
  <c r="CU9" i="19"/>
  <c r="CV9" i="19"/>
  <c r="CW9" i="19"/>
  <c r="CX9" i="19"/>
  <c r="A3" i="19"/>
  <c r="B3" i="19"/>
  <c r="C3" i="19"/>
  <c r="D3" i="19"/>
  <c r="E3" i="19"/>
  <c r="F3" i="19"/>
  <c r="G3" i="19"/>
  <c r="H3" i="19"/>
  <c r="I3" i="19"/>
  <c r="J3" i="19"/>
  <c r="CY3" i="19" s="1"/>
  <c r="K3" i="19"/>
  <c r="L3" i="19"/>
  <c r="DA3" i="19" s="1"/>
  <c r="M3" i="19"/>
  <c r="N3" i="19"/>
  <c r="DC3" i="19" s="1"/>
  <c r="O3" i="19"/>
  <c r="P3" i="19"/>
  <c r="DE3" i="19" s="1"/>
  <c r="Q3" i="19"/>
  <c r="R3" i="19"/>
  <c r="DG3" i="19" s="1"/>
  <c r="S3" i="19"/>
  <c r="T3" i="19"/>
  <c r="DI3" i="19" s="1"/>
  <c r="U3" i="19"/>
  <c r="V3" i="19"/>
  <c r="DK3" i="19" s="1"/>
  <c r="W3" i="19"/>
  <c r="X3" i="19"/>
  <c r="DM3" i="19" s="1"/>
  <c r="Y3" i="19"/>
  <c r="Z3" i="19"/>
  <c r="AA3" i="19"/>
  <c r="AB3" i="19"/>
  <c r="AC3" i="19"/>
  <c r="AD3" i="19"/>
  <c r="AE3" i="19"/>
  <c r="AF3" i="19"/>
  <c r="AG3" i="19"/>
  <c r="AH3" i="19"/>
  <c r="AI3" i="19"/>
  <c r="AJ3" i="19"/>
  <c r="AK3" i="19"/>
  <c r="AL3" i="19"/>
  <c r="AM3" i="19"/>
  <c r="AN3" i="19"/>
  <c r="AO3" i="19"/>
  <c r="AP3" i="19"/>
  <c r="AQ3" i="19"/>
  <c r="AR3" i="19"/>
  <c r="AS3" i="19"/>
  <c r="AT3" i="19"/>
  <c r="AU3" i="19"/>
  <c r="AV3" i="19"/>
  <c r="AW3" i="19"/>
  <c r="AX3" i="19"/>
  <c r="AY3" i="19"/>
  <c r="AZ3" i="19"/>
  <c r="BA3" i="19"/>
  <c r="BB3" i="19"/>
  <c r="BC3" i="19"/>
  <c r="BD3" i="19"/>
  <c r="BE3" i="19"/>
  <c r="BF3" i="19"/>
  <c r="BG3" i="19"/>
  <c r="BH3" i="19"/>
  <c r="BI3" i="19"/>
  <c r="BJ3" i="19"/>
  <c r="BK3" i="19"/>
  <c r="BL3" i="19"/>
  <c r="BM3" i="19"/>
  <c r="BN3" i="19"/>
  <c r="BO3" i="19"/>
  <c r="BP3" i="19"/>
  <c r="BQ3" i="19"/>
  <c r="BR3" i="19"/>
  <c r="BS3" i="19"/>
  <c r="BT3" i="19"/>
  <c r="BU3" i="19"/>
  <c r="BV3" i="19"/>
  <c r="BW3" i="19"/>
  <c r="BX3" i="19"/>
  <c r="BY3" i="19"/>
  <c r="BZ3" i="19"/>
  <c r="CA3" i="19"/>
  <c r="CB3" i="19"/>
  <c r="CC3" i="19"/>
  <c r="CD3" i="19"/>
  <c r="CE3" i="19"/>
  <c r="CF3" i="19"/>
  <c r="CG3" i="19"/>
  <c r="CH3" i="19"/>
  <c r="CI3" i="19"/>
  <c r="CJ3" i="19"/>
  <c r="CK3" i="19"/>
  <c r="CL3" i="19"/>
  <c r="CM3" i="19"/>
  <c r="CN3" i="19"/>
  <c r="CO3" i="19"/>
  <c r="CP3" i="19"/>
  <c r="CQ3" i="19"/>
  <c r="CR3" i="19"/>
  <c r="CS3" i="19"/>
  <c r="CT3" i="19"/>
  <c r="CU3" i="19"/>
  <c r="CV3" i="19"/>
  <c r="CW3" i="19"/>
  <c r="CX3" i="19"/>
  <c r="A22" i="19"/>
  <c r="B22" i="19"/>
  <c r="C22" i="19"/>
  <c r="D22" i="19"/>
  <c r="E22" i="19"/>
  <c r="F22" i="19"/>
  <c r="G22" i="19"/>
  <c r="H22" i="19"/>
  <c r="I22" i="19"/>
  <c r="J22" i="19"/>
  <c r="CY22" i="19" s="1"/>
  <c r="K22" i="19"/>
  <c r="L22" i="19"/>
  <c r="DA22" i="19" s="1"/>
  <c r="M22" i="19"/>
  <c r="N22" i="19"/>
  <c r="DC22" i="19" s="1"/>
  <c r="O22" i="19"/>
  <c r="P22" i="19"/>
  <c r="DE22" i="19" s="1"/>
  <c r="Q22" i="19"/>
  <c r="R22" i="19"/>
  <c r="DG22" i="19" s="1"/>
  <c r="S22" i="19"/>
  <c r="T22" i="19"/>
  <c r="DI22" i="19" s="1"/>
  <c r="U22" i="19"/>
  <c r="V22" i="19"/>
  <c r="DK22" i="19" s="1"/>
  <c r="W22" i="19"/>
  <c r="X22" i="19"/>
  <c r="DM22" i="19" s="1"/>
  <c r="Y22" i="19"/>
  <c r="Z22" i="19"/>
  <c r="AA22" i="19"/>
  <c r="AB22" i="19"/>
  <c r="AC22" i="19"/>
  <c r="AD22" i="19"/>
  <c r="AE22" i="19"/>
  <c r="AF22" i="19"/>
  <c r="AG22" i="19"/>
  <c r="AH22" i="19"/>
  <c r="AI22" i="19"/>
  <c r="AJ22" i="19"/>
  <c r="AK22"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BO22" i="19"/>
  <c r="BP22" i="19"/>
  <c r="BQ22" i="19"/>
  <c r="BR22" i="19"/>
  <c r="BS22" i="19"/>
  <c r="BT22" i="19"/>
  <c r="BU22" i="19"/>
  <c r="BV22" i="19"/>
  <c r="BW22" i="19"/>
  <c r="BX22" i="19"/>
  <c r="BY22" i="19"/>
  <c r="BZ22" i="19"/>
  <c r="CA22" i="19"/>
  <c r="CB22" i="19"/>
  <c r="CC22" i="19"/>
  <c r="CD22" i="19"/>
  <c r="CE22" i="19"/>
  <c r="CF22" i="19"/>
  <c r="CG22" i="19"/>
  <c r="CH22" i="19"/>
  <c r="CI22" i="19"/>
  <c r="CJ22" i="19"/>
  <c r="CK22" i="19"/>
  <c r="CL22" i="19"/>
  <c r="CM22" i="19"/>
  <c r="CN22" i="19"/>
  <c r="CO22" i="19"/>
  <c r="CP22" i="19"/>
  <c r="CQ22" i="19"/>
  <c r="CR22" i="19"/>
  <c r="CS22" i="19"/>
  <c r="CT22" i="19"/>
  <c r="CU22" i="19"/>
  <c r="CV22" i="19"/>
  <c r="CW22" i="19"/>
  <c r="CX22" i="19"/>
  <c r="A51" i="19"/>
  <c r="B51" i="19"/>
  <c r="C51" i="19"/>
  <c r="D51" i="19"/>
  <c r="E51" i="19"/>
  <c r="F51" i="19"/>
  <c r="G51" i="19"/>
  <c r="H51" i="19"/>
  <c r="I51" i="19"/>
  <c r="J51" i="19"/>
  <c r="CY51" i="19" s="1"/>
  <c r="K51" i="19"/>
  <c r="L51" i="19"/>
  <c r="DA51" i="19" s="1"/>
  <c r="M51" i="19"/>
  <c r="N51" i="19"/>
  <c r="DC51" i="19" s="1"/>
  <c r="O51" i="19"/>
  <c r="P51" i="19"/>
  <c r="DE51" i="19" s="1"/>
  <c r="Q51" i="19"/>
  <c r="R51" i="19"/>
  <c r="DG51" i="19" s="1"/>
  <c r="S51" i="19"/>
  <c r="T51" i="19"/>
  <c r="DI51" i="19" s="1"/>
  <c r="U51" i="19"/>
  <c r="V51" i="19"/>
  <c r="DK51" i="19" s="1"/>
  <c r="W51" i="19"/>
  <c r="X51" i="19"/>
  <c r="DM51" i="19" s="1"/>
  <c r="Y51" i="19"/>
  <c r="Z51" i="19"/>
  <c r="AA51" i="19"/>
  <c r="AB51" i="19"/>
  <c r="AC51" i="19"/>
  <c r="AD51" i="19"/>
  <c r="AE51" i="19"/>
  <c r="AF51" i="19"/>
  <c r="AG51" i="19"/>
  <c r="AH51" i="19"/>
  <c r="AI51" i="19"/>
  <c r="AJ51" i="19"/>
  <c r="AK51" i="19"/>
  <c r="AL51" i="19"/>
  <c r="AM51" i="19"/>
  <c r="AN51" i="19"/>
  <c r="AO51" i="19"/>
  <c r="AP51" i="19"/>
  <c r="AQ51" i="19"/>
  <c r="AR51" i="19"/>
  <c r="AS51" i="19"/>
  <c r="AT51" i="19"/>
  <c r="AU51" i="19"/>
  <c r="AV51" i="19"/>
  <c r="AW51" i="19"/>
  <c r="AX51" i="19"/>
  <c r="AY51" i="19"/>
  <c r="AZ51" i="19"/>
  <c r="BA51" i="19"/>
  <c r="BB51" i="19"/>
  <c r="BC51" i="19"/>
  <c r="BD51" i="19"/>
  <c r="BE51" i="19"/>
  <c r="BF51" i="19"/>
  <c r="BG51" i="19"/>
  <c r="BH51" i="19"/>
  <c r="BI51" i="19"/>
  <c r="BJ51" i="19"/>
  <c r="BK51" i="19"/>
  <c r="BL51" i="19"/>
  <c r="BM51" i="19"/>
  <c r="BN51" i="19"/>
  <c r="BO51" i="19"/>
  <c r="BP51" i="19"/>
  <c r="BQ51" i="19"/>
  <c r="BR51" i="19"/>
  <c r="BS51" i="19"/>
  <c r="BT51" i="19"/>
  <c r="BU51" i="19"/>
  <c r="BV51" i="19"/>
  <c r="BW51" i="19"/>
  <c r="BX51" i="19"/>
  <c r="BY51" i="19"/>
  <c r="BZ51" i="19"/>
  <c r="CA51" i="19"/>
  <c r="CB51" i="19"/>
  <c r="CC51" i="19"/>
  <c r="CD51" i="19"/>
  <c r="CE51" i="19"/>
  <c r="CF51" i="19"/>
  <c r="CG51" i="19"/>
  <c r="CH51" i="19"/>
  <c r="CI51" i="19"/>
  <c r="CJ51" i="19"/>
  <c r="CK51" i="19"/>
  <c r="CL51" i="19"/>
  <c r="CM51" i="19"/>
  <c r="CN51" i="19"/>
  <c r="CO51" i="19"/>
  <c r="CP51" i="19"/>
  <c r="CQ51" i="19"/>
  <c r="CR51" i="19"/>
  <c r="CS51" i="19"/>
  <c r="CT51" i="19"/>
  <c r="CU51" i="19"/>
  <c r="CV51" i="19"/>
  <c r="CW51" i="19"/>
  <c r="CX51" i="19"/>
  <c r="A16" i="19"/>
  <c r="B16" i="19"/>
  <c r="C16" i="19"/>
  <c r="D16" i="19"/>
  <c r="E16" i="19"/>
  <c r="F16" i="19"/>
  <c r="G16" i="19"/>
  <c r="H16" i="19"/>
  <c r="I16" i="19"/>
  <c r="J16" i="19"/>
  <c r="CY16" i="19" s="1"/>
  <c r="K16" i="19"/>
  <c r="L16" i="19"/>
  <c r="DA16" i="19" s="1"/>
  <c r="M16" i="19"/>
  <c r="N16" i="19"/>
  <c r="DC16" i="19" s="1"/>
  <c r="O16" i="19"/>
  <c r="P16" i="19"/>
  <c r="DE16" i="19" s="1"/>
  <c r="Q16" i="19"/>
  <c r="R16" i="19"/>
  <c r="DG16" i="19" s="1"/>
  <c r="S16" i="19"/>
  <c r="T16" i="19"/>
  <c r="DI16" i="19" s="1"/>
  <c r="U16" i="19"/>
  <c r="V16" i="19"/>
  <c r="DK16" i="19" s="1"/>
  <c r="W16" i="19"/>
  <c r="X16" i="19"/>
  <c r="DM16" i="19" s="1"/>
  <c r="Y16" i="19"/>
  <c r="Z16" i="19"/>
  <c r="AA16" i="19"/>
  <c r="AB16" i="19"/>
  <c r="AC16" i="19"/>
  <c r="AD16" i="19"/>
  <c r="AE16" i="19"/>
  <c r="AF16" i="19"/>
  <c r="AG16" i="19"/>
  <c r="AH16" i="19"/>
  <c r="AI16" i="19"/>
  <c r="AJ16" i="19"/>
  <c r="AK16"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BO16" i="19"/>
  <c r="BP16" i="19"/>
  <c r="BQ16" i="19"/>
  <c r="BR16" i="19"/>
  <c r="BS16" i="19"/>
  <c r="BT16" i="19"/>
  <c r="BU16" i="19"/>
  <c r="BV16" i="19"/>
  <c r="BW16" i="19"/>
  <c r="BX16" i="19"/>
  <c r="BY16" i="19"/>
  <c r="BZ16" i="19"/>
  <c r="CA16" i="19"/>
  <c r="CB16" i="19"/>
  <c r="CC16" i="19"/>
  <c r="CD16" i="19"/>
  <c r="CE16" i="19"/>
  <c r="CF16" i="19"/>
  <c r="CG16" i="19"/>
  <c r="CH16" i="19"/>
  <c r="CI16" i="19"/>
  <c r="CJ16" i="19"/>
  <c r="CK16" i="19"/>
  <c r="CL16" i="19"/>
  <c r="CM16" i="19"/>
  <c r="CN16" i="19"/>
  <c r="CO16" i="19"/>
  <c r="CP16" i="19"/>
  <c r="CQ16" i="19"/>
  <c r="CR16" i="19"/>
  <c r="CS16" i="19"/>
  <c r="CT16" i="19"/>
  <c r="CU16" i="19"/>
  <c r="CV16" i="19"/>
  <c r="CW16" i="19"/>
  <c r="CX16" i="19"/>
  <c r="A10" i="19"/>
  <c r="B10" i="19"/>
  <c r="C10" i="19"/>
  <c r="D10" i="19"/>
  <c r="E10" i="19"/>
  <c r="F10" i="19"/>
  <c r="G10" i="19"/>
  <c r="H10" i="19"/>
  <c r="I10" i="19"/>
  <c r="J10" i="19"/>
  <c r="CY10" i="19" s="1"/>
  <c r="K10" i="19"/>
  <c r="L10" i="19"/>
  <c r="DA10" i="19" s="1"/>
  <c r="M10" i="19"/>
  <c r="N10" i="19"/>
  <c r="DC10" i="19" s="1"/>
  <c r="O10" i="19"/>
  <c r="P10" i="19"/>
  <c r="DE10" i="19" s="1"/>
  <c r="Q10" i="19"/>
  <c r="R10" i="19"/>
  <c r="DG10" i="19" s="1"/>
  <c r="S10" i="19"/>
  <c r="T10" i="19"/>
  <c r="DI10" i="19" s="1"/>
  <c r="U10" i="19"/>
  <c r="V10" i="19"/>
  <c r="DK10" i="19" s="1"/>
  <c r="W10" i="19"/>
  <c r="X10" i="19"/>
  <c r="DM10" i="19" s="1"/>
  <c r="Y10" i="19"/>
  <c r="Z10" i="19"/>
  <c r="AA10" i="19"/>
  <c r="AB10" i="19"/>
  <c r="AC10" i="19"/>
  <c r="AD10" i="19"/>
  <c r="AE10" i="19"/>
  <c r="AF10" i="19"/>
  <c r="AG10" i="19"/>
  <c r="AH10" i="19"/>
  <c r="AI10" i="19"/>
  <c r="AJ10" i="19"/>
  <c r="AK10" i="19"/>
  <c r="AL10" i="19"/>
  <c r="AM10" i="19"/>
  <c r="AN10" i="19"/>
  <c r="AO10" i="19"/>
  <c r="AP10" i="19"/>
  <c r="AQ10" i="19"/>
  <c r="AR10" i="19"/>
  <c r="AS10" i="19"/>
  <c r="AT10" i="19"/>
  <c r="AU10" i="19"/>
  <c r="AV10" i="19"/>
  <c r="AW10" i="19"/>
  <c r="AX10" i="19"/>
  <c r="AY10" i="19"/>
  <c r="AZ10" i="19"/>
  <c r="BA10" i="19"/>
  <c r="BB10" i="19"/>
  <c r="BC10" i="19"/>
  <c r="BD10" i="19"/>
  <c r="BE10" i="19"/>
  <c r="BF10" i="19"/>
  <c r="BG10" i="19"/>
  <c r="BH10" i="19"/>
  <c r="BI10" i="19"/>
  <c r="BJ10" i="19"/>
  <c r="BK10" i="19"/>
  <c r="BL10" i="19"/>
  <c r="BM10" i="19"/>
  <c r="BN10" i="19"/>
  <c r="BO10" i="19"/>
  <c r="BP10" i="19"/>
  <c r="BQ10" i="19"/>
  <c r="BR10" i="19"/>
  <c r="BS10" i="19"/>
  <c r="BT10" i="19"/>
  <c r="BU10" i="19"/>
  <c r="BV10" i="19"/>
  <c r="BW10" i="19"/>
  <c r="BX10" i="19"/>
  <c r="BY10" i="19"/>
  <c r="BZ10" i="19"/>
  <c r="CA10" i="19"/>
  <c r="CB10" i="19"/>
  <c r="CC10" i="19"/>
  <c r="CD10" i="19"/>
  <c r="CE10" i="19"/>
  <c r="CF10" i="19"/>
  <c r="CG10" i="19"/>
  <c r="CH10" i="19"/>
  <c r="CI10" i="19"/>
  <c r="CJ10" i="19"/>
  <c r="CK10" i="19"/>
  <c r="CL10" i="19"/>
  <c r="CM10" i="19"/>
  <c r="CN10" i="19"/>
  <c r="CO10" i="19"/>
  <c r="CP10" i="19"/>
  <c r="CQ10" i="19"/>
  <c r="CR10" i="19"/>
  <c r="CS10" i="19"/>
  <c r="CT10" i="19"/>
  <c r="CU10" i="19"/>
  <c r="CV10" i="19"/>
  <c r="CW10" i="19"/>
  <c r="CX10" i="19"/>
  <c r="A34" i="19"/>
  <c r="B34" i="19"/>
  <c r="C34" i="19"/>
  <c r="D34" i="19"/>
  <c r="E34" i="19"/>
  <c r="F34" i="19"/>
  <c r="G34" i="19"/>
  <c r="H34" i="19"/>
  <c r="I34" i="19"/>
  <c r="J34" i="19"/>
  <c r="CY34" i="19" s="1"/>
  <c r="K34" i="19"/>
  <c r="L34" i="19"/>
  <c r="DA34" i="19" s="1"/>
  <c r="M34" i="19"/>
  <c r="N34" i="19"/>
  <c r="DC34" i="19" s="1"/>
  <c r="O34" i="19"/>
  <c r="P34" i="19"/>
  <c r="DE34" i="19" s="1"/>
  <c r="Q34" i="19"/>
  <c r="R34" i="19"/>
  <c r="DG34" i="19" s="1"/>
  <c r="S34" i="19"/>
  <c r="T34" i="19"/>
  <c r="DI34" i="19" s="1"/>
  <c r="U34" i="19"/>
  <c r="V34" i="19"/>
  <c r="DK34" i="19" s="1"/>
  <c r="W34" i="19"/>
  <c r="X34" i="19"/>
  <c r="DM34" i="19" s="1"/>
  <c r="Y34" i="19"/>
  <c r="Z34" i="19"/>
  <c r="AA34" i="19"/>
  <c r="AB34" i="19"/>
  <c r="AC34" i="19"/>
  <c r="AD34" i="19"/>
  <c r="AE34" i="19"/>
  <c r="AF34" i="19"/>
  <c r="AG34" i="19"/>
  <c r="AH34" i="19"/>
  <c r="AI34" i="19"/>
  <c r="AJ34" i="19"/>
  <c r="AK34" i="19"/>
  <c r="AL34" i="19"/>
  <c r="AM34" i="19"/>
  <c r="AN34" i="19"/>
  <c r="AO34" i="19"/>
  <c r="AP34" i="19"/>
  <c r="AQ34" i="19"/>
  <c r="AR34" i="19"/>
  <c r="AS34" i="19"/>
  <c r="AT34" i="19"/>
  <c r="AU34" i="19"/>
  <c r="AV34" i="19"/>
  <c r="AW34" i="19"/>
  <c r="AX34" i="19"/>
  <c r="AY34" i="19"/>
  <c r="AZ34" i="19"/>
  <c r="BA34" i="19"/>
  <c r="BB34" i="19"/>
  <c r="BC34" i="19"/>
  <c r="BD34" i="19"/>
  <c r="BE34" i="19"/>
  <c r="BF34" i="19"/>
  <c r="BG34" i="19"/>
  <c r="BH34" i="19"/>
  <c r="BI34" i="19"/>
  <c r="BJ34" i="19"/>
  <c r="BK34" i="19"/>
  <c r="BL34" i="19"/>
  <c r="BM34" i="19"/>
  <c r="BN34" i="19"/>
  <c r="BO34" i="19"/>
  <c r="BP34" i="19"/>
  <c r="BQ34" i="19"/>
  <c r="BR34" i="19"/>
  <c r="BS34" i="19"/>
  <c r="BT34" i="19"/>
  <c r="BU34" i="19"/>
  <c r="BV34" i="19"/>
  <c r="BW34" i="19"/>
  <c r="BX34" i="19"/>
  <c r="BY34" i="19"/>
  <c r="BZ34" i="19"/>
  <c r="CA34" i="19"/>
  <c r="CB34" i="19"/>
  <c r="CC34" i="19"/>
  <c r="CD34" i="19"/>
  <c r="CE34" i="19"/>
  <c r="CF34" i="19"/>
  <c r="CG34" i="19"/>
  <c r="CH34" i="19"/>
  <c r="CI34" i="19"/>
  <c r="CJ34" i="19"/>
  <c r="CK34" i="19"/>
  <c r="CL34" i="19"/>
  <c r="CM34" i="19"/>
  <c r="CN34" i="19"/>
  <c r="CO34" i="19"/>
  <c r="CP34" i="19"/>
  <c r="CQ34" i="19"/>
  <c r="CR34" i="19"/>
  <c r="CS34" i="19"/>
  <c r="CT34" i="19"/>
  <c r="CU34" i="19"/>
  <c r="CV34" i="19"/>
  <c r="CW34" i="19"/>
  <c r="CX34" i="19"/>
  <c r="A36" i="19"/>
  <c r="B36" i="19"/>
  <c r="C36" i="19"/>
  <c r="D36" i="19"/>
  <c r="E36" i="19"/>
  <c r="F36" i="19"/>
  <c r="G36" i="19"/>
  <c r="H36" i="19"/>
  <c r="I36" i="19"/>
  <c r="J36" i="19"/>
  <c r="CY36" i="19" s="1"/>
  <c r="K36" i="19"/>
  <c r="L36" i="19"/>
  <c r="DA36" i="19" s="1"/>
  <c r="M36" i="19"/>
  <c r="N36" i="19"/>
  <c r="DC36" i="19" s="1"/>
  <c r="O36" i="19"/>
  <c r="P36" i="19"/>
  <c r="DE36" i="19" s="1"/>
  <c r="Q36" i="19"/>
  <c r="R36" i="19"/>
  <c r="DG36" i="19" s="1"/>
  <c r="S36" i="19"/>
  <c r="T36" i="19"/>
  <c r="DI36" i="19" s="1"/>
  <c r="U36" i="19"/>
  <c r="V36" i="19"/>
  <c r="DK36" i="19" s="1"/>
  <c r="W36" i="19"/>
  <c r="X36" i="19"/>
  <c r="DM36" i="19" s="1"/>
  <c r="Y36" i="19"/>
  <c r="Z36" i="19"/>
  <c r="AA36" i="19"/>
  <c r="AB36" i="19"/>
  <c r="AC36" i="19"/>
  <c r="AD36" i="19"/>
  <c r="AE36" i="19"/>
  <c r="AF36" i="19"/>
  <c r="AG36" i="19"/>
  <c r="AH36" i="19"/>
  <c r="AI36" i="19"/>
  <c r="AJ36" i="19"/>
  <c r="AK36" i="19"/>
  <c r="AL36" i="19"/>
  <c r="AM36" i="19"/>
  <c r="AN36" i="19"/>
  <c r="AO36" i="19"/>
  <c r="AP36" i="19"/>
  <c r="AQ36" i="19"/>
  <c r="AR36" i="19"/>
  <c r="AS36" i="19"/>
  <c r="AT36" i="19"/>
  <c r="AU36" i="19"/>
  <c r="AV36" i="19"/>
  <c r="AW36" i="19"/>
  <c r="AX36" i="19"/>
  <c r="AY36" i="19"/>
  <c r="AZ36" i="19"/>
  <c r="BA36" i="19"/>
  <c r="BB36" i="19"/>
  <c r="BC36" i="19"/>
  <c r="BD36" i="19"/>
  <c r="BE36" i="19"/>
  <c r="BF36" i="19"/>
  <c r="BG36" i="19"/>
  <c r="BH36" i="19"/>
  <c r="BI36" i="19"/>
  <c r="BJ36" i="19"/>
  <c r="BK36" i="19"/>
  <c r="BL36" i="19"/>
  <c r="BM36" i="19"/>
  <c r="BN36" i="19"/>
  <c r="BO36" i="19"/>
  <c r="BP36" i="19"/>
  <c r="BQ36" i="19"/>
  <c r="BR36" i="19"/>
  <c r="BS36" i="19"/>
  <c r="BT36" i="19"/>
  <c r="BU36" i="19"/>
  <c r="BV36" i="19"/>
  <c r="BW36" i="19"/>
  <c r="BX36" i="19"/>
  <c r="BY36" i="19"/>
  <c r="BZ36" i="19"/>
  <c r="CA36" i="19"/>
  <c r="CB36" i="19"/>
  <c r="CC36" i="19"/>
  <c r="CD36" i="19"/>
  <c r="CE36" i="19"/>
  <c r="CF36" i="19"/>
  <c r="CG36" i="19"/>
  <c r="CH36" i="19"/>
  <c r="CI36" i="19"/>
  <c r="CJ36" i="19"/>
  <c r="CK36" i="19"/>
  <c r="CL36" i="19"/>
  <c r="CM36" i="19"/>
  <c r="CN36" i="19"/>
  <c r="CO36" i="19"/>
  <c r="CP36" i="19"/>
  <c r="CQ36" i="19"/>
  <c r="CR36" i="19"/>
  <c r="CS36" i="19"/>
  <c r="CT36" i="19"/>
  <c r="CU36" i="19"/>
  <c r="CV36" i="19"/>
  <c r="CW36" i="19"/>
  <c r="CX36" i="19"/>
  <c r="A25" i="19"/>
  <c r="B25" i="19"/>
  <c r="C25" i="19"/>
  <c r="D25" i="19"/>
  <c r="E25" i="19"/>
  <c r="F25" i="19"/>
  <c r="G25" i="19"/>
  <c r="H25" i="19"/>
  <c r="I25" i="19"/>
  <c r="J25" i="19"/>
  <c r="CY25" i="19" s="1"/>
  <c r="K25" i="19"/>
  <c r="L25" i="19"/>
  <c r="DA25" i="19" s="1"/>
  <c r="M25" i="19"/>
  <c r="N25" i="19"/>
  <c r="DC25" i="19" s="1"/>
  <c r="O25" i="19"/>
  <c r="P25" i="19"/>
  <c r="DE25" i="19" s="1"/>
  <c r="Q25" i="19"/>
  <c r="R25" i="19"/>
  <c r="DG25" i="19" s="1"/>
  <c r="S25" i="19"/>
  <c r="T25" i="19"/>
  <c r="DI25" i="19" s="1"/>
  <c r="U25" i="19"/>
  <c r="V25" i="19"/>
  <c r="DK25" i="19" s="1"/>
  <c r="W25" i="19"/>
  <c r="X25" i="19"/>
  <c r="DM25" i="19" s="1"/>
  <c r="Y25" i="19"/>
  <c r="Z25" i="19"/>
  <c r="AA25" i="19"/>
  <c r="AB25" i="19"/>
  <c r="AC25" i="19"/>
  <c r="AD25" i="19"/>
  <c r="AE25" i="19"/>
  <c r="AF25" i="19"/>
  <c r="AG25" i="19"/>
  <c r="AH25" i="19"/>
  <c r="AI25" i="19"/>
  <c r="AJ25" i="19"/>
  <c r="AK25"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BO25" i="19"/>
  <c r="BP25" i="19"/>
  <c r="BQ25" i="19"/>
  <c r="BR25" i="19"/>
  <c r="BS25" i="19"/>
  <c r="BT25" i="19"/>
  <c r="BU25" i="19"/>
  <c r="BV25" i="19"/>
  <c r="BW25" i="19"/>
  <c r="BX25" i="19"/>
  <c r="BY25" i="19"/>
  <c r="BZ25" i="19"/>
  <c r="CA25" i="19"/>
  <c r="CB25" i="19"/>
  <c r="CC25" i="19"/>
  <c r="CD25" i="19"/>
  <c r="CE25" i="19"/>
  <c r="CF25" i="19"/>
  <c r="CG25" i="19"/>
  <c r="CH25" i="19"/>
  <c r="CI25" i="19"/>
  <c r="CJ25" i="19"/>
  <c r="CK25" i="19"/>
  <c r="CL25" i="19"/>
  <c r="CM25" i="19"/>
  <c r="CN25" i="19"/>
  <c r="CO25" i="19"/>
  <c r="CP25" i="19"/>
  <c r="CQ25" i="19"/>
  <c r="CR25" i="19"/>
  <c r="CS25" i="19"/>
  <c r="CT25" i="19"/>
  <c r="CU25" i="19"/>
  <c r="CV25" i="19"/>
  <c r="CW25" i="19"/>
  <c r="CX25" i="19"/>
  <c r="A42" i="19"/>
  <c r="B42" i="19"/>
  <c r="C42" i="19"/>
  <c r="D42" i="19"/>
  <c r="E42" i="19"/>
  <c r="F42" i="19"/>
  <c r="G42" i="19"/>
  <c r="H42" i="19"/>
  <c r="I42" i="19"/>
  <c r="J42" i="19"/>
  <c r="CY42" i="19" s="1"/>
  <c r="K42" i="19"/>
  <c r="L42" i="19"/>
  <c r="DA42" i="19" s="1"/>
  <c r="M42" i="19"/>
  <c r="N42" i="19"/>
  <c r="DC42" i="19" s="1"/>
  <c r="O42" i="19"/>
  <c r="P42" i="19"/>
  <c r="DE42" i="19" s="1"/>
  <c r="Q42" i="19"/>
  <c r="R42" i="19"/>
  <c r="DG42" i="19" s="1"/>
  <c r="S42" i="19"/>
  <c r="T42" i="19"/>
  <c r="DI42" i="19" s="1"/>
  <c r="U42" i="19"/>
  <c r="V42" i="19"/>
  <c r="DK42" i="19" s="1"/>
  <c r="W42" i="19"/>
  <c r="X42" i="19"/>
  <c r="DM42" i="19" s="1"/>
  <c r="Y42" i="19"/>
  <c r="Z42" i="19"/>
  <c r="AA42" i="19"/>
  <c r="AB42" i="19"/>
  <c r="AC42" i="19"/>
  <c r="AD42" i="19"/>
  <c r="AE42" i="19"/>
  <c r="AF42" i="19"/>
  <c r="AG42" i="19"/>
  <c r="AH42" i="19"/>
  <c r="AI42" i="19"/>
  <c r="AJ42" i="19"/>
  <c r="AK42" i="19"/>
  <c r="AL42" i="19"/>
  <c r="AM42" i="19"/>
  <c r="AN42" i="19"/>
  <c r="AO42" i="19"/>
  <c r="AP42" i="19"/>
  <c r="AQ42" i="19"/>
  <c r="AR42" i="19"/>
  <c r="AS42" i="19"/>
  <c r="AT42" i="19"/>
  <c r="AU42" i="19"/>
  <c r="AV42" i="19"/>
  <c r="AW42" i="19"/>
  <c r="AX42" i="19"/>
  <c r="AY42" i="19"/>
  <c r="AZ42" i="19"/>
  <c r="BA42" i="19"/>
  <c r="BB42" i="19"/>
  <c r="BC42" i="19"/>
  <c r="BD42" i="19"/>
  <c r="BE42" i="19"/>
  <c r="BF42" i="19"/>
  <c r="BG42" i="19"/>
  <c r="BH42" i="19"/>
  <c r="BI42" i="19"/>
  <c r="BJ42" i="19"/>
  <c r="BK42" i="19"/>
  <c r="BL42" i="19"/>
  <c r="BM42" i="19"/>
  <c r="BN42" i="19"/>
  <c r="BO42" i="19"/>
  <c r="BP42" i="19"/>
  <c r="BQ42" i="19"/>
  <c r="BR42" i="19"/>
  <c r="BS42" i="19"/>
  <c r="BT42" i="19"/>
  <c r="BU42" i="19"/>
  <c r="BV42" i="19"/>
  <c r="BW42" i="19"/>
  <c r="BX42" i="19"/>
  <c r="BY42" i="19"/>
  <c r="BZ42" i="19"/>
  <c r="CA42" i="19"/>
  <c r="CB42" i="19"/>
  <c r="CC42" i="19"/>
  <c r="CD42" i="19"/>
  <c r="CE42" i="19"/>
  <c r="CF42" i="19"/>
  <c r="CG42" i="19"/>
  <c r="CH42" i="19"/>
  <c r="CI42" i="19"/>
  <c r="CJ42" i="19"/>
  <c r="CK42" i="19"/>
  <c r="CL42" i="19"/>
  <c r="CM42" i="19"/>
  <c r="CN42" i="19"/>
  <c r="CO42" i="19"/>
  <c r="CP42" i="19"/>
  <c r="CQ42" i="19"/>
  <c r="CR42" i="19"/>
  <c r="CS42" i="19"/>
  <c r="CT42" i="19"/>
  <c r="CU42" i="19"/>
  <c r="CV42" i="19"/>
  <c r="CW42" i="19"/>
  <c r="CX42" i="19"/>
  <c r="A31" i="19"/>
  <c r="B31" i="19"/>
  <c r="C31" i="19"/>
  <c r="D31" i="19"/>
  <c r="E31" i="19"/>
  <c r="F31" i="19"/>
  <c r="G31" i="19"/>
  <c r="H31" i="19"/>
  <c r="I31" i="19"/>
  <c r="J31" i="19"/>
  <c r="CY31" i="19" s="1"/>
  <c r="K31" i="19"/>
  <c r="L31" i="19"/>
  <c r="DA31" i="19" s="1"/>
  <c r="M31" i="19"/>
  <c r="N31" i="19"/>
  <c r="DC31" i="19" s="1"/>
  <c r="O31" i="19"/>
  <c r="P31" i="19"/>
  <c r="DE31" i="19" s="1"/>
  <c r="Q31" i="19"/>
  <c r="R31" i="19"/>
  <c r="DG31" i="19" s="1"/>
  <c r="S31" i="19"/>
  <c r="T31" i="19"/>
  <c r="DI31" i="19" s="1"/>
  <c r="U31" i="19"/>
  <c r="V31" i="19"/>
  <c r="DK31" i="19" s="1"/>
  <c r="W31" i="19"/>
  <c r="X31" i="19"/>
  <c r="DM31" i="19" s="1"/>
  <c r="Y31" i="19"/>
  <c r="Z31" i="19"/>
  <c r="AA31" i="19"/>
  <c r="AB31" i="19"/>
  <c r="AC31" i="19"/>
  <c r="AD31" i="19"/>
  <c r="AE31" i="19"/>
  <c r="AF31" i="19"/>
  <c r="AG31" i="19"/>
  <c r="AH31" i="19"/>
  <c r="AI31" i="19"/>
  <c r="AJ31" i="19"/>
  <c r="AK31"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BO31" i="19"/>
  <c r="BP31" i="19"/>
  <c r="BQ31" i="19"/>
  <c r="BR31" i="19"/>
  <c r="BS31" i="19"/>
  <c r="BT31" i="19"/>
  <c r="BU31" i="19"/>
  <c r="BV31" i="19"/>
  <c r="BW31" i="19"/>
  <c r="BX31" i="19"/>
  <c r="BY31" i="19"/>
  <c r="BZ31" i="19"/>
  <c r="CA31" i="19"/>
  <c r="CB31" i="19"/>
  <c r="CC31" i="19"/>
  <c r="CD31" i="19"/>
  <c r="CE31" i="19"/>
  <c r="CF31" i="19"/>
  <c r="CG31" i="19"/>
  <c r="CH31" i="19"/>
  <c r="CI31" i="19"/>
  <c r="CJ31" i="19"/>
  <c r="CK31" i="19"/>
  <c r="CL31" i="19"/>
  <c r="CM31" i="19"/>
  <c r="CN31" i="19"/>
  <c r="CO31" i="19"/>
  <c r="CP31" i="19"/>
  <c r="CQ31" i="19"/>
  <c r="CR31" i="19"/>
  <c r="CS31" i="19"/>
  <c r="CT31" i="19"/>
  <c r="CU31" i="19"/>
  <c r="CV31" i="19"/>
  <c r="CW31" i="19"/>
  <c r="CX31" i="19"/>
  <c r="A37" i="19"/>
  <c r="B37" i="19"/>
  <c r="C37" i="19"/>
  <c r="D37" i="19"/>
  <c r="E37" i="19"/>
  <c r="F37" i="19"/>
  <c r="G37" i="19"/>
  <c r="H37" i="19"/>
  <c r="I37" i="19"/>
  <c r="J37" i="19"/>
  <c r="CY37" i="19" s="1"/>
  <c r="K37" i="19"/>
  <c r="L37" i="19"/>
  <c r="DA37" i="19" s="1"/>
  <c r="M37" i="19"/>
  <c r="N37" i="19"/>
  <c r="DC37" i="19" s="1"/>
  <c r="O37" i="19"/>
  <c r="P37" i="19"/>
  <c r="DE37" i="19" s="1"/>
  <c r="Q37" i="19"/>
  <c r="R37" i="19"/>
  <c r="DG37" i="19" s="1"/>
  <c r="S37" i="19"/>
  <c r="T37" i="19"/>
  <c r="DI37" i="19" s="1"/>
  <c r="U37" i="19"/>
  <c r="V37" i="19"/>
  <c r="DK37" i="19" s="1"/>
  <c r="W37" i="19"/>
  <c r="X37" i="19"/>
  <c r="DM37" i="19" s="1"/>
  <c r="Y37" i="19"/>
  <c r="Z37" i="19"/>
  <c r="AA37" i="19"/>
  <c r="AB37" i="19"/>
  <c r="AC37" i="19"/>
  <c r="AD37" i="19"/>
  <c r="AE37" i="19"/>
  <c r="AF37" i="19"/>
  <c r="AG37" i="19"/>
  <c r="AH37" i="19"/>
  <c r="AI37" i="19"/>
  <c r="AJ37" i="19"/>
  <c r="AK37" i="19"/>
  <c r="AL37" i="19"/>
  <c r="AM37" i="19"/>
  <c r="AN37" i="19"/>
  <c r="AO37" i="19"/>
  <c r="AP37" i="19"/>
  <c r="AQ37" i="19"/>
  <c r="AR37" i="19"/>
  <c r="AS37" i="19"/>
  <c r="AT37" i="19"/>
  <c r="AU37" i="19"/>
  <c r="AV37" i="19"/>
  <c r="AW37" i="19"/>
  <c r="AX37" i="19"/>
  <c r="AY37" i="19"/>
  <c r="AZ37" i="19"/>
  <c r="BA37" i="19"/>
  <c r="BB37" i="19"/>
  <c r="BC37" i="19"/>
  <c r="BD37" i="19"/>
  <c r="BE37" i="19"/>
  <c r="BF37" i="19"/>
  <c r="BG37" i="19"/>
  <c r="BH37" i="19"/>
  <c r="BI37" i="19"/>
  <c r="BJ37" i="19"/>
  <c r="BK37" i="19"/>
  <c r="BL37" i="19"/>
  <c r="BM37" i="19"/>
  <c r="BN37" i="19"/>
  <c r="BO37" i="19"/>
  <c r="BP37" i="19"/>
  <c r="BQ37" i="19"/>
  <c r="BR37" i="19"/>
  <c r="BS37" i="19"/>
  <c r="BT37" i="19"/>
  <c r="BU37" i="19"/>
  <c r="BV37" i="19"/>
  <c r="BW37" i="19"/>
  <c r="BX37" i="19"/>
  <c r="BY37" i="19"/>
  <c r="BZ37" i="19"/>
  <c r="CA37" i="19"/>
  <c r="CB37" i="19"/>
  <c r="CC37" i="19"/>
  <c r="CD37" i="19"/>
  <c r="CE37" i="19"/>
  <c r="CF37" i="19"/>
  <c r="CG37" i="19"/>
  <c r="CH37" i="19"/>
  <c r="CI37" i="19"/>
  <c r="CJ37" i="19"/>
  <c r="CK37" i="19"/>
  <c r="CL37" i="19"/>
  <c r="CM37" i="19"/>
  <c r="CN37" i="19"/>
  <c r="CO37" i="19"/>
  <c r="CP37" i="19"/>
  <c r="CQ37" i="19"/>
  <c r="CR37" i="19"/>
  <c r="CS37" i="19"/>
  <c r="CT37" i="19"/>
  <c r="CU37" i="19"/>
  <c r="CV37" i="19"/>
  <c r="CW37" i="19"/>
  <c r="CX37" i="19"/>
  <c r="A52" i="19"/>
  <c r="B52" i="19"/>
  <c r="C52" i="19"/>
  <c r="D52" i="19"/>
  <c r="E52" i="19"/>
  <c r="F52" i="19"/>
  <c r="G52" i="19"/>
  <c r="H52" i="19"/>
  <c r="I52" i="19"/>
  <c r="J52" i="19"/>
  <c r="CY52" i="19" s="1"/>
  <c r="K52" i="19"/>
  <c r="L52" i="19"/>
  <c r="DA52" i="19" s="1"/>
  <c r="M52" i="19"/>
  <c r="N52" i="19"/>
  <c r="DC52" i="19" s="1"/>
  <c r="O52" i="19"/>
  <c r="P52" i="19"/>
  <c r="DE52" i="19" s="1"/>
  <c r="Q52" i="19"/>
  <c r="R52" i="19"/>
  <c r="DG52" i="19" s="1"/>
  <c r="S52" i="19"/>
  <c r="T52" i="19"/>
  <c r="DI52" i="19" s="1"/>
  <c r="U52" i="19"/>
  <c r="V52" i="19"/>
  <c r="DK52" i="19" s="1"/>
  <c r="W52" i="19"/>
  <c r="X52" i="19"/>
  <c r="DM52" i="19" s="1"/>
  <c r="Y52" i="19"/>
  <c r="Z52" i="19"/>
  <c r="AA52" i="19"/>
  <c r="AB52" i="19"/>
  <c r="AC52" i="19"/>
  <c r="AD52" i="19"/>
  <c r="AE52" i="19"/>
  <c r="AF52" i="19"/>
  <c r="AG52" i="19"/>
  <c r="AH52" i="19"/>
  <c r="AI52" i="19"/>
  <c r="AJ52" i="19"/>
  <c r="AK52" i="19"/>
  <c r="AL52" i="19"/>
  <c r="AM52" i="19"/>
  <c r="AN52" i="19"/>
  <c r="AO52" i="19"/>
  <c r="AP52" i="19"/>
  <c r="AQ52" i="19"/>
  <c r="AR52" i="19"/>
  <c r="AS52" i="19"/>
  <c r="AT52" i="19"/>
  <c r="AU52" i="19"/>
  <c r="AV52" i="19"/>
  <c r="AW52" i="19"/>
  <c r="AX52" i="19"/>
  <c r="AY52" i="19"/>
  <c r="AZ52" i="19"/>
  <c r="BA52" i="19"/>
  <c r="BB52" i="19"/>
  <c r="BC52" i="19"/>
  <c r="BD52" i="19"/>
  <c r="BE52" i="19"/>
  <c r="BF52" i="19"/>
  <c r="BG52" i="19"/>
  <c r="BH52" i="19"/>
  <c r="BI52" i="19"/>
  <c r="BJ52" i="19"/>
  <c r="BK52" i="19"/>
  <c r="BL52" i="19"/>
  <c r="BM52" i="19"/>
  <c r="BN52" i="19"/>
  <c r="BO52" i="19"/>
  <c r="BP52" i="19"/>
  <c r="BQ52" i="19"/>
  <c r="BR52" i="19"/>
  <c r="BS52" i="19"/>
  <c r="BT52" i="19"/>
  <c r="BU52" i="19"/>
  <c r="BV52" i="19"/>
  <c r="BW52" i="19"/>
  <c r="BX52" i="19"/>
  <c r="BY52" i="19"/>
  <c r="BZ52" i="19"/>
  <c r="CA52" i="19"/>
  <c r="CB52" i="19"/>
  <c r="CC52" i="19"/>
  <c r="CD52" i="19"/>
  <c r="CE52" i="19"/>
  <c r="CF52" i="19"/>
  <c r="CG52" i="19"/>
  <c r="CH52" i="19"/>
  <c r="CI52" i="19"/>
  <c r="CJ52" i="19"/>
  <c r="CK52" i="19"/>
  <c r="CL52" i="19"/>
  <c r="CM52" i="19"/>
  <c r="CN52" i="19"/>
  <c r="CO52" i="19"/>
  <c r="CP52" i="19"/>
  <c r="CQ52" i="19"/>
  <c r="CR52" i="19"/>
  <c r="CS52" i="19"/>
  <c r="CT52" i="19"/>
  <c r="CU52" i="19"/>
  <c r="CV52" i="19"/>
  <c r="CW52" i="19"/>
  <c r="CX52" i="19"/>
  <c r="A53" i="19"/>
  <c r="B53" i="19"/>
  <c r="C53" i="19"/>
  <c r="D53" i="19"/>
  <c r="E53" i="19"/>
  <c r="F53" i="19"/>
  <c r="G53" i="19"/>
  <c r="H53" i="19"/>
  <c r="I53" i="19"/>
  <c r="J53" i="19"/>
  <c r="CY53" i="19" s="1"/>
  <c r="K53" i="19"/>
  <c r="L53" i="19"/>
  <c r="DA53" i="19" s="1"/>
  <c r="M53" i="19"/>
  <c r="N53" i="19"/>
  <c r="DC53" i="19" s="1"/>
  <c r="O53" i="19"/>
  <c r="P53" i="19"/>
  <c r="DE53" i="19" s="1"/>
  <c r="Q53" i="19"/>
  <c r="R53" i="19"/>
  <c r="DG53" i="19" s="1"/>
  <c r="S53" i="19"/>
  <c r="T53" i="19"/>
  <c r="DI53" i="19" s="1"/>
  <c r="U53" i="19"/>
  <c r="V53" i="19"/>
  <c r="DK53" i="19" s="1"/>
  <c r="W53" i="19"/>
  <c r="X53" i="19"/>
  <c r="DM53" i="19" s="1"/>
  <c r="Y53" i="19"/>
  <c r="Z53" i="19"/>
  <c r="AA53" i="19"/>
  <c r="AB53" i="19"/>
  <c r="AC53" i="19"/>
  <c r="AD53" i="19"/>
  <c r="AE53" i="19"/>
  <c r="AF53" i="19"/>
  <c r="AG53" i="19"/>
  <c r="AH53" i="19"/>
  <c r="AI53" i="19"/>
  <c r="AJ53" i="19"/>
  <c r="AK53" i="19"/>
  <c r="AL53" i="19"/>
  <c r="AM53" i="19"/>
  <c r="AN53" i="19"/>
  <c r="AO53" i="19"/>
  <c r="AP53" i="19"/>
  <c r="AQ53" i="19"/>
  <c r="AR53" i="19"/>
  <c r="AS53" i="19"/>
  <c r="AT53" i="19"/>
  <c r="AU53" i="19"/>
  <c r="AV53" i="19"/>
  <c r="AW53" i="19"/>
  <c r="AX53" i="19"/>
  <c r="AY53" i="19"/>
  <c r="AZ53" i="19"/>
  <c r="BA53" i="19"/>
  <c r="BB53" i="19"/>
  <c r="BC53" i="19"/>
  <c r="BD53" i="19"/>
  <c r="BE53" i="19"/>
  <c r="BF53" i="19"/>
  <c r="BG53" i="19"/>
  <c r="BH53" i="19"/>
  <c r="BI53" i="19"/>
  <c r="BJ53" i="19"/>
  <c r="BK53" i="19"/>
  <c r="BL53" i="19"/>
  <c r="BM53" i="19"/>
  <c r="BN53" i="19"/>
  <c r="BO53" i="19"/>
  <c r="BP53" i="19"/>
  <c r="BQ53" i="19"/>
  <c r="BR53" i="19"/>
  <c r="BS53" i="19"/>
  <c r="BT53" i="19"/>
  <c r="BU53" i="19"/>
  <c r="BV53" i="19"/>
  <c r="BW53" i="19"/>
  <c r="BX53" i="19"/>
  <c r="BY53" i="19"/>
  <c r="BZ53" i="19"/>
  <c r="CA53" i="19"/>
  <c r="CB53" i="19"/>
  <c r="CC53" i="19"/>
  <c r="CD53" i="19"/>
  <c r="CE53" i="19"/>
  <c r="CF53" i="19"/>
  <c r="CG53" i="19"/>
  <c r="CH53" i="19"/>
  <c r="CI53" i="19"/>
  <c r="CJ53" i="19"/>
  <c r="CK53" i="19"/>
  <c r="CL53" i="19"/>
  <c r="CM53" i="19"/>
  <c r="CN53" i="19"/>
  <c r="CO53" i="19"/>
  <c r="CP53" i="19"/>
  <c r="CQ53" i="19"/>
  <c r="CR53" i="19"/>
  <c r="CS53" i="19"/>
  <c r="CT53" i="19"/>
  <c r="CU53" i="19"/>
  <c r="CV53" i="19"/>
  <c r="CW53" i="19"/>
  <c r="CX53" i="19"/>
  <c r="A26" i="19"/>
  <c r="B26" i="19"/>
  <c r="C26" i="19"/>
  <c r="D26" i="19"/>
  <c r="E26" i="19"/>
  <c r="F26" i="19"/>
  <c r="G26" i="19"/>
  <c r="H26" i="19"/>
  <c r="I26" i="19"/>
  <c r="J26" i="19"/>
  <c r="CY26" i="19" s="1"/>
  <c r="K26" i="19"/>
  <c r="L26" i="19"/>
  <c r="DA26" i="19" s="1"/>
  <c r="M26" i="19"/>
  <c r="N26" i="19"/>
  <c r="DC26" i="19" s="1"/>
  <c r="O26" i="19"/>
  <c r="P26" i="19"/>
  <c r="DE26" i="19" s="1"/>
  <c r="Q26" i="19"/>
  <c r="R26" i="19"/>
  <c r="DG26" i="19" s="1"/>
  <c r="S26" i="19"/>
  <c r="T26" i="19"/>
  <c r="DI26" i="19" s="1"/>
  <c r="U26" i="19"/>
  <c r="V26" i="19"/>
  <c r="DK26" i="19" s="1"/>
  <c r="W26" i="19"/>
  <c r="X26" i="19"/>
  <c r="DM26" i="19" s="1"/>
  <c r="Y26" i="19"/>
  <c r="Z26" i="19"/>
  <c r="AA26" i="19"/>
  <c r="AB26" i="19"/>
  <c r="AC26" i="19"/>
  <c r="AD26" i="19"/>
  <c r="AE26" i="19"/>
  <c r="AF26" i="19"/>
  <c r="AG26" i="19"/>
  <c r="AH26" i="19"/>
  <c r="AI26" i="19"/>
  <c r="AJ26" i="19"/>
  <c r="AK26"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BO26" i="19"/>
  <c r="BP26" i="19"/>
  <c r="BQ26" i="19"/>
  <c r="BR26" i="19"/>
  <c r="BS26" i="19"/>
  <c r="BT26" i="19"/>
  <c r="BU26" i="19"/>
  <c r="BV26" i="19"/>
  <c r="BW26" i="19"/>
  <c r="BX26" i="19"/>
  <c r="BY26" i="19"/>
  <c r="BZ26" i="19"/>
  <c r="CA26" i="19"/>
  <c r="CB26" i="19"/>
  <c r="CC26" i="19"/>
  <c r="CD26" i="19"/>
  <c r="CE26" i="19"/>
  <c r="CF26" i="19"/>
  <c r="CG26" i="19"/>
  <c r="CH26" i="19"/>
  <c r="CI26" i="19"/>
  <c r="CJ26" i="19"/>
  <c r="CK26" i="19"/>
  <c r="CL26" i="19"/>
  <c r="CM26" i="19"/>
  <c r="CN26" i="19"/>
  <c r="CO26" i="19"/>
  <c r="CP26" i="19"/>
  <c r="CQ26" i="19"/>
  <c r="CR26" i="19"/>
  <c r="CS26" i="19"/>
  <c r="CT26" i="19"/>
  <c r="CU26" i="19"/>
  <c r="CV26" i="19"/>
  <c r="CW26" i="19"/>
  <c r="CX26" i="19"/>
  <c r="A13" i="19"/>
  <c r="B13" i="19"/>
  <c r="C13" i="19"/>
  <c r="D13" i="19"/>
  <c r="E13" i="19"/>
  <c r="F13" i="19"/>
  <c r="G13" i="19"/>
  <c r="H13" i="19"/>
  <c r="I13" i="19"/>
  <c r="J13" i="19"/>
  <c r="CY13" i="19" s="1"/>
  <c r="K13" i="19"/>
  <c r="L13" i="19"/>
  <c r="DA13" i="19" s="1"/>
  <c r="M13" i="19"/>
  <c r="N13" i="19"/>
  <c r="DC13" i="19" s="1"/>
  <c r="O13" i="19"/>
  <c r="P13" i="19"/>
  <c r="DE13" i="19" s="1"/>
  <c r="Q13" i="19"/>
  <c r="R13" i="19"/>
  <c r="DG13" i="19" s="1"/>
  <c r="S13" i="19"/>
  <c r="T13" i="19"/>
  <c r="DI13" i="19" s="1"/>
  <c r="U13" i="19"/>
  <c r="V13" i="19"/>
  <c r="DK13" i="19" s="1"/>
  <c r="W13" i="19"/>
  <c r="X13" i="19"/>
  <c r="DM13" i="19" s="1"/>
  <c r="Y13" i="19"/>
  <c r="Z13" i="19"/>
  <c r="AA13" i="19"/>
  <c r="AB13" i="19"/>
  <c r="AC13" i="19"/>
  <c r="AD13" i="19"/>
  <c r="AE13" i="19"/>
  <c r="AF13" i="19"/>
  <c r="AG13" i="19"/>
  <c r="AH13" i="19"/>
  <c r="AI13" i="19"/>
  <c r="AJ13" i="19"/>
  <c r="AK13"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BO13" i="19"/>
  <c r="BP13" i="19"/>
  <c r="BQ13" i="19"/>
  <c r="BR13" i="19"/>
  <c r="BS13" i="19"/>
  <c r="BT13" i="19"/>
  <c r="BU13" i="19"/>
  <c r="BV13" i="19"/>
  <c r="BW13" i="19"/>
  <c r="BX13" i="19"/>
  <c r="BY13" i="19"/>
  <c r="BZ13" i="19"/>
  <c r="CA13" i="19"/>
  <c r="CB13" i="19"/>
  <c r="CC13" i="19"/>
  <c r="CD13" i="19"/>
  <c r="CE13" i="19"/>
  <c r="CF13" i="19"/>
  <c r="CG13" i="19"/>
  <c r="CH13" i="19"/>
  <c r="CI13" i="19"/>
  <c r="CJ13" i="19"/>
  <c r="CK13" i="19"/>
  <c r="CL13" i="19"/>
  <c r="CM13" i="19"/>
  <c r="CN13" i="19"/>
  <c r="CO13" i="19"/>
  <c r="CP13" i="19"/>
  <c r="CQ13" i="19"/>
  <c r="CR13" i="19"/>
  <c r="CS13" i="19"/>
  <c r="CT13" i="19"/>
  <c r="CU13" i="19"/>
  <c r="CV13" i="19"/>
  <c r="CW13" i="19"/>
  <c r="CX13" i="19"/>
  <c r="A11" i="19"/>
  <c r="B11" i="19"/>
  <c r="C11" i="19"/>
  <c r="D11" i="19"/>
  <c r="E11" i="19"/>
  <c r="F11" i="19"/>
  <c r="G11" i="19"/>
  <c r="H11" i="19"/>
  <c r="I11" i="19"/>
  <c r="J11" i="19"/>
  <c r="CY11" i="19" s="1"/>
  <c r="K11" i="19"/>
  <c r="L11" i="19"/>
  <c r="DA11" i="19" s="1"/>
  <c r="M11" i="19"/>
  <c r="N11" i="19"/>
  <c r="DC11" i="19" s="1"/>
  <c r="O11" i="19"/>
  <c r="P11" i="19"/>
  <c r="DE11" i="19" s="1"/>
  <c r="Q11" i="19"/>
  <c r="R11" i="19"/>
  <c r="DG11" i="19" s="1"/>
  <c r="S11" i="19"/>
  <c r="T11" i="19"/>
  <c r="DI11" i="19" s="1"/>
  <c r="U11" i="19"/>
  <c r="V11" i="19"/>
  <c r="DK11" i="19" s="1"/>
  <c r="W11" i="19"/>
  <c r="X11" i="19"/>
  <c r="DM11" i="19" s="1"/>
  <c r="Y11" i="19"/>
  <c r="Z11" i="19"/>
  <c r="AA11" i="19"/>
  <c r="AB11" i="19"/>
  <c r="AC11" i="19"/>
  <c r="AD11" i="19"/>
  <c r="AE11" i="19"/>
  <c r="AF11" i="19"/>
  <c r="AG11" i="19"/>
  <c r="AH11" i="19"/>
  <c r="AI11" i="19"/>
  <c r="AJ11" i="19"/>
  <c r="AK11"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BO11" i="19"/>
  <c r="BP11" i="19"/>
  <c r="BQ11" i="19"/>
  <c r="BR11" i="19"/>
  <c r="BS11" i="19"/>
  <c r="BT11" i="19"/>
  <c r="BU11" i="19"/>
  <c r="BV11" i="19"/>
  <c r="BW11" i="19"/>
  <c r="BX11" i="19"/>
  <c r="BY11" i="19"/>
  <c r="BZ11" i="19"/>
  <c r="CA11" i="19"/>
  <c r="CB11" i="19"/>
  <c r="CC11" i="19"/>
  <c r="CD11" i="19"/>
  <c r="CE11" i="19"/>
  <c r="CF11" i="19"/>
  <c r="CG11" i="19"/>
  <c r="CH11" i="19"/>
  <c r="CI11" i="19"/>
  <c r="CJ11" i="19"/>
  <c r="CK11" i="19"/>
  <c r="CL11" i="19"/>
  <c r="CM11" i="19"/>
  <c r="CN11" i="19"/>
  <c r="CO11" i="19"/>
  <c r="CP11" i="19"/>
  <c r="CQ11" i="19"/>
  <c r="CR11" i="19"/>
  <c r="CS11" i="19"/>
  <c r="CT11" i="19"/>
  <c r="CU11" i="19"/>
  <c r="CV11" i="19"/>
  <c r="CW11" i="19"/>
  <c r="CX11" i="19"/>
  <c r="A18" i="19"/>
  <c r="B18" i="19"/>
  <c r="C18" i="19"/>
  <c r="D18" i="19"/>
  <c r="E18" i="19"/>
  <c r="F18" i="19"/>
  <c r="G18" i="19"/>
  <c r="H18" i="19"/>
  <c r="I18" i="19"/>
  <c r="J18" i="19"/>
  <c r="CY18" i="19" s="1"/>
  <c r="K18" i="19"/>
  <c r="L18" i="19"/>
  <c r="DA18" i="19" s="1"/>
  <c r="M18" i="19"/>
  <c r="N18" i="19"/>
  <c r="DC18" i="19" s="1"/>
  <c r="O18" i="19"/>
  <c r="P18" i="19"/>
  <c r="DE18" i="19" s="1"/>
  <c r="Q18" i="19"/>
  <c r="R18" i="19"/>
  <c r="DG18" i="19" s="1"/>
  <c r="S18" i="19"/>
  <c r="T18" i="19"/>
  <c r="DI18" i="19" s="1"/>
  <c r="U18" i="19"/>
  <c r="V18" i="19"/>
  <c r="DK18" i="19" s="1"/>
  <c r="W18" i="19"/>
  <c r="X18" i="19"/>
  <c r="DM18" i="19" s="1"/>
  <c r="Y18" i="19"/>
  <c r="Z18" i="19"/>
  <c r="AA18" i="19"/>
  <c r="AB18" i="19"/>
  <c r="AC18" i="19"/>
  <c r="AD18" i="19"/>
  <c r="AE18" i="19"/>
  <c r="AF18" i="19"/>
  <c r="AG18" i="19"/>
  <c r="AH18" i="19"/>
  <c r="AI18" i="19"/>
  <c r="AJ18" i="19"/>
  <c r="AK18" i="19"/>
  <c r="AL18" i="19"/>
  <c r="AM18" i="19"/>
  <c r="AN18" i="19"/>
  <c r="AO18" i="19"/>
  <c r="AP18" i="19"/>
  <c r="AQ18" i="19"/>
  <c r="AR18" i="19"/>
  <c r="AS18" i="19"/>
  <c r="AT18" i="19"/>
  <c r="AU18" i="19"/>
  <c r="AV18" i="19"/>
  <c r="AW18" i="19"/>
  <c r="AX18" i="19"/>
  <c r="AY18" i="19"/>
  <c r="AZ18" i="19"/>
  <c r="BA18" i="19"/>
  <c r="BB18" i="19"/>
  <c r="BC18" i="19"/>
  <c r="BD18" i="19"/>
  <c r="BE18" i="19"/>
  <c r="BF18" i="19"/>
  <c r="BG18" i="19"/>
  <c r="BH18" i="19"/>
  <c r="BI18" i="19"/>
  <c r="BJ18" i="19"/>
  <c r="BK18" i="19"/>
  <c r="BL18" i="19"/>
  <c r="BM18" i="19"/>
  <c r="BN18" i="19"/>
  <c r="BO18" i="19"/>
  <c r="BP18" i="19"/>
  <c r="BQ18" i="19"/>
  <c r="BR18" i="19"/>
  <c r="BS18" i="19"/>
  <c r="BT18" i="19"/>
  <c r="BU18" i="19"/>
  <c r="BV18" i="19"/>
  <c r="BW18" i="19"/>
  <c r="BX18" i="19"/>
  <c r="BY18" i="19"/>
  <c r="BZ18" i="19"/>
  <c r="CA18" i="19"/>
  <c r="CB18" i="19"/>
  <c r="CC18" i="19"/>
  <c r="CD18" i="19"/>
  <c r="CE18" i="19"/>
  <c r="CF18" i="19"/>
  <c r="CG18" i="19"/>
  <c r="CH18" i="19"/>
  <c r="CI18" i="19"/>
  <c r="CJ18" i="19"/>
  <c r="CK18" i="19"/>
  <c r="CL18" i="19"/>
  <c r="CM18" i="19"/>
  <c r="CN18" i="19"/>
  <c r="CO18" i="19"/>
  <c r="CP18" i="19"/>
  <c r="CQ18" i="19"/>
  <c r="CR18" i="19"/>
  <c r="CS18" i="19"/>
  <c r="CT18" i="19"/>
  <c r="CU18" i="19"/>
  <c r="CV18" i="19"/>
  <c r="CW18" i="19"/>
  <c r="CX18" i="19"/>
  <c r="A38" i="19"/>
  <c r="B38" i="19"/>
  <c r="C38" i="19"/>
  <c r="D38" i="19"/>
  <c r="E38" i="19"/>
  <c r="F38" i="19"/>
  <c r="G38" i="19"/>
  <c r="H38" i="19"/>
  <c r="I38" i="19"/>
  <c r="J38" i="19"/>
  <c r="CY38" i="19" s="1"/>
  <c r="K38" i="19"/>
  <c r="L38" i="19"/>
  <c r="DA38" i="19" s="1"/>
  <c r="M38" i="19"/>
  <c r="N38" i="19"/>
  <c r="DC38" i="19" s="1"/>
  <c r="O38" i="19"/>
  <c r="P38" i="19"/>
  <c r="DE38" i="19" s="1"/>
  <c r="Q38" i="19"/>
  <c r="R38" i="19"/>
  <c r="DG38" i="19" s="1"/>
  <c r="S38" i="19"/>
  <c r="T38" i="19"/>
  <c r="DI38" i="19" s="1"/>
  <c r="U38" i="19"/>
  <c r="V38" i="19"/>
  <c r="DK38" i="19" s="1"/>
  <c r="W38" i="19"/>
  <c r="X38" i="19"/>
  <c r="DM38" i="19" s="1"/>
  <c r="Y38" i="19"/>
  <c r="Z38" i="19"/>
  <c r="AA38" i="19"/>
  <c r="AB38" i="19"/>
  <c r="AC38" i="19"/>
  <c r="AD38" i="19"/>
  <c r="AE38" i="19"/>
  <c r="AF38" i="19"/>
  <c r="AG38" i="19"/>
  <c r="AH38" i="19"/>
  <c r="AI38" i="19"/>
  <c r="AJ38" i="19"/>
  <c r="AK38" i="19"/>
  <c r="AL38" i="19"/>
  <c r="AM38" i="19"/>
  <c r="AN38" i="19"/>
  <c r="AO38" i="19"/>
  <c r="AP38" i="19"/>
  <c r="AQ38" i="19"/>
  <c r="AR38" i="19"/>
  <c r="AS38" i="19"/>
  <c r="AT38" i="19"/>
  <c r="AU38" i="19"/>
  <c r="AV38" i="19"/>
  <c r="AW38" i="19"/>
  <c r="AX38" i="19"/>
  <c r="AY38" i="19"/>
  <c r="AZ38" i="19"/>
  <c r="BA38" i="19"/>
  <c r="BB38" i="19"/>
  <c r="BC38" i="19"/>
  <c r="BD38" i="19"/>
  <c r="BE38" i="19"/>
  <c r="BF38" i="19"/>
  <c r="BG38" i="19"/>
  <c r="BH38" i="19"/>
  <c r="BI38" i="19"/>
  <c r="BJ38" i="19"/>
  <c r="BK38" i="19"/>
  <c r="BL38" i="19"/>
  <c r="BM38" i="19"/>
  <c r="BN38" i="19"/>
  <c r="BO38" i="19"/>
  <c r="BP38" i="19"/>
  <c r="BQ38" i="19"/>
  <c r="BR38" i="19"/>
  <c r="BS38" i="19"/>
  <c r="BT38" i="19"/>
  <c r="BU38" i="19"/>
  <c r="BV38" i="19"/>
  <c r="BW38" i="19"/>
  <c r="BX38" i="19"/>
  <c r="BY38" i="19"/>
  <c r="BZ38" i="19"/>
  <c r="CA38" i="19"/>
  <c r="CB38" i="19"/>
  <c r="CC38" i="19"/>
  <c r="CD38" i="19"/>
  <c r="CE38" i="19"/>
  <c r="CF38" i="19"/>
  <c r="CG38" i="19"/>
  <c r="CH38" i="19"/>
  <c r="CI38" i="19"/>
  <c r="CJ38" i="19"/>
  <c r="CK38" i="19"/>
  <c r="CL38" i="19"/>
  <c r="CM38" i="19"/>
  <c r="CN38" i="19"/>
  <c r="CO38" i="19"/>
  <c r="CP38" i="19"/>
  <c r="CQ38" i="19"/>
  <c r="CR38" i="19"/>
  <c r="CS38" i="19"/>
  <c r="CT38" i="19"/>
  <c r="CU38" i="19"/>
  <c r="CV38" i="19"/>
  <c r="CW38" i="19"/>
  <c r="CX38" i="19"/>
  <c r="A6" i="19"/>
  <c r="B6" i="19"/>
  <c r="C6" i="19"/>
  <c r="D6" i="19"/>
  <c r="E6" i="19"/>
  <c r="F6" i="19"/>
  <c r="G6" i="19"/>
  <c r="H6" i="19"/>
  <c r="I6" i="19"/>
  <c r="J6" i="19"/>
  <c r="CY6" i="19" s="1"/>
  <c r="K6" i="19"/>
  <c r="L6" i="19"/>
  <c r="DA6" i="19" s="1"/>
  <c r="M6" i="19"/>
  <c r="N6" i="19"/>
  <c r="DC6" i="19" s="1"/>
  <c r="O6" i="19"/>
  <c r="P6" i="19"/>
  <c r="DE6" i="19" s="1"/>
  <c r="Q6" i="19"/>
  <c r="R6" i="19"/>
  <c r="DG6" i="19" s="1"/>
  <c r="S6" i="19"/>
  <c r="T6" i="19"/>
  <c r="DI6" i="19" s="1"/>
  <c r="U6" i="19"/>
  <c r="V6" i="19"/>
  <c r="DK6" i="19" s="1"/>
  <c r="W6" i="19"/>
  <c r="X6" i="19"/>
  <c r="DM6" i="19" s="1"/>
  <c r="Y6" i="19"/>
  <c r="Z6" i="19"/>
  <c r="AA6" i="19"/>
  <c r="AB6" i="19"/>
  <c r="AC6" i="19"/>
  <c r="AD6" i="19"/>
  <c r="AE6" i="19"/>
  <c r="AF6" i="19"/>
  <c r="AG6" i="19"/>
  <c r="AH6" i="19"/>
  <c r="AI6" i="19"/>
  <c r="AJ6" i="19"/>
  <c r="AK6" i="19"/>
  <c r="AL6" i="19"/>
  <c r="AM6" i="19"/>
  <c r="AN6" i="19"/>
  <c r="AO6" i="19"/>
  <c r="AP6" i="19"/>
  <c r="AQ6" i="19"/>
  <c r="AR6" i="19"/>
  <c r="AS6" i="19"/>
  <c r="AT6" i="19"/>
  <c r="AU6" i="19"/>
  <c r="AV6" i="19"/>
  <c r="AW6" i="19"/>
  <c r="AX6" i="19"/>
  <c r="AY6" i="19"/>
  <c r="AZ6" i="19"/>
  <c r="BA6" i="19"/>
  <c r="BB6" i="19"/>
  <c r="BC6" i="19"/>
  <c r="BD6" i="19"/>
  <c r="BE6" i="19"/>
  <c r="BF6" i="19"/>
  <c r="BG6" i="19"/>
  <c r="BH6" i="19"/>
  <c r="BI6" i="19"/>
  <c r="BJ6" i="19"/>
  <c r="BK6" i="19"/>
  <c r="BL6" i="19"/>
  <c r="BM6" i="19"/>
  <c r="BN6" i="19"/>
  <c r="BO6" i="19"/>
  <c r="BP6" i="19"/>
  <c r="BQ6" i="19"/>
  <c r="BR6" i="19"/>
  <c r="BS6" i="19"/>
  <c r="BT6" i="19"/>
  <c r="BU6" i="19"/>
  <c r="BV6" i="19"/>
  <c r="BW6" i="19"/>
  <c r="BX6" i="19"/>
  <c r="BY6" i="19"/>
  <c r="BZ6" i="19"/>
  <c r="CA6" i="19"/>
  <c r="CB6" i="19"/>
  <c r="CC6" i="19"/>
  <c r="CD6" i="19"/>
  <c r="CE6" i="19"/>
  <c r="CF6" i="19"/>
  <c r="CG6" i="19"/>
  <c r="CH6" i="19"/>
  <c r="CI6" i="19"/>
  <c r="CJ6" i="19"/>
  <c r="CK6" i="19"/>
  <c r="CL6" i="19"/>
  <c r="CM6" i="19"/>
  <c r="CN6" i="19"/>
  <c r="CO6" i="19"/>
  <c r="CP6" i="19"/>
  <c r="CQ6" i="19"/>
  <c r="CR6" i="19"/>
  <c r="CS6" i="19"/>
  <c r="CT6" i="19"/>
  <c r="CU6" i="19"/>
  <c r="CV6" i="19"/>
  <c r="CW6" i="19"/>
  <c r="CX6" i="19"/>
  <c r="A2" i="19"/>
  <c r="B2" i="19"/>
  <c r="C2" i="19"/>
  <c r="D2" i="19"/>
  <c r="E2" i="19"/>
  <c r="F2" i="19"/>
  <c r="G2" i="19"/>
  <c r="H2" i="19"/>
  <c r="I2" i="19"/>
  <c r="J2" i="19"/>
  <c r="CY2" i="19" s="1"/>
  <c r="K2" i="19"/>
  <c r="L2" i="19"/>
  <c r="DA2" i="19" s="1"/>
  <c r="DQ2" i="19" s="1"/>
  <c r="M2" i="19"/>
  <c r="N2" i="19"/>
  <c r="DC2" i="19" s="1"/>
  <c r="O2" i="19"/>
  <c r="P2" i="19"/>
  <c r="DE2" i="19" s="1"/>
  <c r="Q2" i="19"/>
  <c r="R2" i="19"/>
  <c r="DG2" i="19" s="1"/>
  <c r="S2" i="19"/>
  <c r="T2" i="19"/>
  <c r="DI2" i="19" s="1"/>
  <c r="U2" i="19"/>
  <c r="V2" i="19"/>
  <c r="DK2" i="19" s="1"/>
  <c r="W2" i="19"/>
  <c r="X2" i="19"/>
  <c r="DM2" i="19" s="1"/>
  <c r="Y2" i="19"/>
  <c r="Z2" i="19"/>
  <c r="AA2" i="19"/>
  <c r="AB2" i="19"/>
  <c r="AC2" i="19"/>
  <c r="AD2" i="19"/>
  <c r="AE2" i="19"/>
  <c r="AF2" i="19"/>
  <c r="AG2" i="19"/>
  <c r="AH2" i="19"/>
  <c r="AI2" i="19"/>
  <c r="AJ2" i="19"/>
  <c r="AK2" i="19"/>
  <c r="AL2" i="19"/>
  <c r="AM2" i="19"/>
  <c r="AN2" i="19"/>
  <c r="AO2" i="19"/>
  <c r="AP2" i="19"/>
  <c r="AQ2" i="19"/>
  <c r="AR2" i="19"/>
  <c r="AS2" i="19"/>
  <c r="AT2" i="19"/>
  <c r="AU2" i="19"/>
  <c r="AV2" i="19"/>
  <c r="AW2" i="19"/>
  <c r="AX2" i="19"/>
  <c r="AY2" i="19"/>
  <c r="AZ2" i="19"/>
  <c r="BA2" i="19"/>
  <c r="BB2" i="19"/>
  <c r="BC2" i="19"/>
  <c r="BD2" i="19"/>
  <c r="BE2" i="19"/>
  <c r="BF2" i="19"/>
  <c r="BG2" i="19"/>
  <c r="BH2" i="19"/>
  <c r="BI2" i="19"/>
  <c r="BJ2" i="19"/>
  <c r="BK2" i="19"/>
  <c r="BL2" i="19"/>
  <c r="BM2" i="19"/>
  <c r="BN2" i="19"/>
  <c r="BO2" i="19"/>
  <c r="BP2" i="19"/>
  <c r="BQ2" i="19"/>
  <c r="BR2" i="19"/>
  <c r="BS2" i="19"/>
  <c r="BT2" i="19"/>
  <c r="BU2" i="19"/>
  <c r="BV2" i="19"/>
  <c r="BW2" i="19"/>
  <c r="BX2" i="19"/>
  <c r="BY2" i="19"/>
  <c r="BZ2" i="19"/>
  <c r="CA2" i="19"/>
  <c r="CB2" i="19"/>
  <c r="CC2" i="19"/>
  <c r="CD2" i="19"/>
  <c r="CE2" i="19"/>
  <c r="CF2" i="19"/>
  <c r="CG2" i="19"/>
  <c r="CH2" i="19"/>
  <c r="CI2" i="19"/>
  <c r="CJ2" i="19"/>
  <c r="CK2" i="19"/>
  <c r="CL2" i="19"/>
  <c r="CM2" i="19"/>
  <c r="CN2" i="19"/>
  <c r="CO2" i="19"/>
  <c r="CP2" i="19"/>
  <c r="CQ2" i="19"/>
  <c r="CR2" i="19"/>
  <c r="CS2" i="19"/>
  <c r="CT2" i="19"/>
  <c r="CU2" i="19"/>
  <c r="CV2" i="19"/>
  <c r="CW2" i="19"/>
  <c r="CX2" i="19"/>
  <c r="A7" i="19"/>
  <c r="B7" i="19"/>
  <c r="C7" i="19"/>
  <c r="D7" i="19"/>
  <c r="E7" i="19"/>
  <c r="F7" i="19"/>
  <c r="G7" i="19"/>
  <c r="H7" i="19"/>
  <c r="I7" i="19"/>
  <c r="J7" i="19"/>
  <c r="CY7" i="19" s="1"/>
  <c r="K7" i="19"/>
  <c r="L7" i="19"/>
  <c r="DA7" i="19" s="1"/>
  <c r="M7" i="19"/>
  <c r="N7" i="19"/>
  <c r="DC7" i="19" s="1"/>
  <c r="O7" i="19"/>
  <c r="P7" i="19"/>
  <c r="DE7" i="19" s="1"/>
  <c r="Q7" i="19"/>
  <c r="R7" i="19"/>
  <c r="DG7" i="19" s="1"/>
  <c r="S7" i="19"/>
  <c r="T7" i="19"/>
  <c r="DI7" i="19" s="1"/>
  <c r="U7" i="19"/>
  <c r="V7" i="19"/>
  <c r="DK7" i="19" s="1"/>
  <c r="W7" i="19"/>
  <c r="X7" i="19"/>
  <c r="DM7" i="19" s="1"/>
  <c r="Y7" i="19"/>
  <c r="Z7" i="19"/>
  <c r="AA7" i="19"/>
  <c r="AB7" i="19"/>
  <c r="AC7" i="19"/>
  <c r="AD7" i="19"/>
  <c r="AE7" i="19"/>
  <c r="AF7" i="19"/>
  <c r="AG7" i="19"/>
  <c r="AH7" i="19"/>
  <c r="AI7" i="19"/>
  <c r="AJ7" i="19"/>
  <c r="AK7" i="19"/>
  <c r="AL7" i="19"/>
  <c r="AM7" i="19"/>
  <c r="AN7" i="19"/>
  <c r="AO7" i="19"/>
  <c r="AP7" i="19"/>
  <c r="AQ7" i="19"/>
  <c r="AR7" i="19"/>
  <c r="AS7" i="19"/>
  <c r="AT7" i="19"/>
  <c r="AU7" i="19"/>
  <c r="AV7" i="19"/>
  <c r="AW7" i="19"/>
  <c r="AX7" i="19"/>
  <c r="AY7" i="19"/>
  <c r="AZ7" i="19"/>
  <c r="BA7" i="19"/>
  <c r="BB7" i="19"/>
  <c r="BC7" i="19"/>
  <c r="BD7" i="19"/>
  <c r="BE7" i="19"/>
  <c r="BF7" i="19"/>
  <c r="BG7" i="19"/>
  <c r="BH7" i="19"/>
  <c r="BI7" i="19"/>
  <c r="BJ7" i="19"/>
  <c r="BK7" i="19"/>
  <c r="BL7" i="19"/>
  <c r="BM7" i="19"/>
  <c r="BN7" i="19"/>
  <c r="BO7" i="19"/>
  <c r="BP7" i="19"/>
  <c r="BQ7" i="19"/>
  <c r="BR7" i="19"/>
  <c r="BS7" i="19"/>
  <c r="BT7" i="19"/>
  <c r="BU7" i="19"/>
  <c r="BV7" i="19"/>
  <c r="BW7" i="19"/>
  <c r="BX7" i="19"/>
  <c r="BY7" i="19"/>
  <c r="BZ7" i="19"/>
  <c r="CA7" i="19"/>
  <c r="CB7" i="19"/>
  <c r="CC7" i="19"/>
  <c r="CD7" i="19"/>
  <c r="CE7" i="19"/>
  <c r="CF7" i="19"/>
  <c r="CG7" i="19"/>
  <c r="CH7" i="19"/>
  <c r="CI7" i="19"/>
  <c r="CJ7" i="19"/>
  <c r="CK7" i="19"/>
  <c r="CL7" i="19"/>
  <c r="CM7" i="19"/>
  <c r="CN7" i="19"/>
  <c r="CO7" i="19"/>
  <c r="CP7" i="19"/>
  <c r="CQ7" i="19"/>
  <c r="CR7" i="19"/>
  <c r="CS7" i="19"/>
  <c r="CT7" i="19"/>
  <c r="CU7" i="19"/>
  <c r="CV7" i="19"/>
  <c r="CW7" i="19"/>
  <c r="CX7" i="19"/>
  <c r="A54" i="19"/>
  <c r="B54" i="19"/>
  <c r="C54" i="19"/>
  <c r="D54" i="19"/>
  <c r="E54" i="19"/>
  <c r="F54" i="19"/>
  <c r="G54" i="19"/>
  <c r="H54" i="19"/>
  <c r="I54" i="19"/>
  <c r="J54" i="19"/>
  <c r="CY54" i="19" s="1"/>
  <c r="K54" i="19"/>
  <c r="L54" i="19"/>
  <c r="DA54" i="19" s="1"/>
  <c r="M54" i="19"/>
  <c r="N54" i="19"/>
  <c r="DC54" i="19" s="1"/>
  <c r="O54" i="19"/>
  <c r="P54" i="19"/>
  <c r="DE54" i="19" s="1"/>
  <c r="Q54" i="19"/>
  <c r="R54" i="19"/>
  <c r="DG54" i="19" s="1"/>
  <c r="S54" i="19"/>
  <c r="T54" i="19"/>
  <c r="DI54" i="19" s="1"/>
  <c r="U54" i="19"/>
  <c r="V54" i="19"/>
  <c r="DK54" i="19" s="1"/>
  <c r="W54" i="19"/>
  <c r="X54" i="19"/>
  <c r="DM54" i="19" s="1"/>
  <c r="Y54" i="19"/>
  <c r="Z54" i="19"/>
  <c r="AA54" i="19"/>
  <c r="AB54" i="19"/>
  <c r="AC54" i="19"/>
  <c r="AD54" i="19"/>
  <c r="AE54" i="19"/>
  <c r="AF54" i="19"/>
  <c r="AG54" i="19"/>
  <c r="AH54" i="19"/>
  <c r="AI54" i="19"/>
  <c r="AJ54" i="19"/>
  <c r="AK54" i="19"/>
  <c r="AL54" i="19"/>
  <c r="AM54" i="19"/>
  <c r="AN54" i="19"/>
  <c r="AO54" i="19"/>
  <c r="AP54" i="19"/>
  <c r="AQ54" i="19"/>
  <c r="AR54" i="19"/>
  <c r="AS54" i="19"/>
  <c r="AT54" i="19"/>
  <c r="AU54" i="19"/>
  <c r="AV54" i="19"/>
  <c r="AW54" i="19"/>
  <c r="AX54" i="19"/>
  <c r="AY54" i="19"/>
  <c r="AZ54" i="19"/>
  <c r="BA54" i="19"/>
  <c r="BB54" i="19"/>
  <c r="BC54" i="19"/>
  <c r="BD54" i="19"/>
  <c r="BE54" i="19"/>
  <c r="BF54" i="19"/>
  <c r="BG54" i="19"/>
  <c r="BH54" i="19"/>
  <c r="BI54" i="19"/>
  <c r="BJ54" i="19"/>
  <c r="BK54" i="19"/>
  <c r="BL54" i="19"/>
  <c r="BM54" i="19"/>
  <c r="BN54" i="19"/>
  <c r="BO54" i="19"/>
  <c r="BP54" i="19"/>
  <c r="BQ54" i="19"/>
  <c r="BR54" i="19"/>
  <c r="BS54" i="19"/>
  <c r="BT54" i="19"/>
  <c r="BU54" i="19"/>
  <c r="BV54" i="19"/>
  <c r="BW54" i="19"/>
  <c r="BX54" i="19"/>
  <c r="BY54" i="19"/>
  <c r="BZ54" i="19"/>
  <c r="CA54" i="19"/>
  <c r="CB54" i="19"/>
  <c r="CC54" i="19"/>
  <c r="CD54" i="19"/>
  <c r="CE54" i="19"/>
  <c r="CF54" i="19"/>
  <c r="CG54" i="19"/>
  <c r="CH54" i="19"/>
  <c r="CI54" i="19"/>
  <c r="CJ54" i="19"/>
  <c r="CK54" i="19"/>
  <c r="CL54" i="19"/>
  <c r="CM54" i="19"/>
  <c r="CN54" i="19"/>
  <c r="CO54" i="19"/>
  <c r="CP54" i="19"/>
  <c r="CQ54" i="19"/>
  <c r="CR54" i="19"/>
  <c r="CS54" i="19"/>
  <c r="CT54" i="19"/>
  <c r="CU54" i="19"/>
  <c r="CV54" i="19"/>
  <c r="CW54" i="19"/>
  <c r="CX54" i="19"/>
  <c r="A46" i="19"/>
  <c r="B46" i="19"/>
  <c r="C46" i="19"/>
  <c r="D46" i="19"/>
  <c r="E46" i="19"/>
  <c r="F46" i="19"/>
  <c r="G46" i="19"/>
  <c r="H46" i="19"/>
  <c r="I46" i="19"/>
  <c r="J46" i="19"/>
  <c r="CY46" i="19" s="1"/>
  <c r="K46" i="19"/>
  <c r="L46" i="19"/>
  <c r="DA46" i="19" s="1"/>
  <c r="M46" i="19"/>
  <c r="N46" i="19"/>
  <c r="DC46" i="19" s="1"/>
  <c r="O46" i="19"/>
  <c r="P46" i="19"/>
  <c r="DE46" i="19" s="1"/>
  <c r="Q46" i="19"/>
  <c r="R46" i="19"/>
  <c r="DG46" i="19" s="1"/>
  <c r="S46" i="19"/>
  <c r="T46" i="19"/>
  <c r="DI46" i="19" s="1"/>
  <c r="U46" i="19"/>
  <c r="V46" i="19"/>
  <c r="DK46" i="19" s="1"/>
  <c r="W46" i="19"/>
  <c r="X46" i="19"/>
  <c r="DM46" i="19" s="1"/>
  <c r="Y46" i="19"/>
  <c r="Z46" i="19"/>
  <c r="AA46" i="19"/>
  <c r="AB46" i="19"/>
  <c r="AC46" i="19"/>
  <c r="AD46" i="19"/>
  <c r="AE46" i="19"/>
  <c r="AF46" i="19"/>
  <c r="AG46" i="19"/>
  <c r="AH46" i="19"/>
  <c r="AI46" i="19"/>
  <c r="AJ46" i="19"/>
  <c r="AK46" i="19"/>
  <c r="AL46" i="19"/>
  <c r="AM46" i="19"/>
  <c r="AN46" i="19"/>
  <c r="AO46" i="19"/>
  <c r="AP46" i="19"/>
  <c r="AQ46" i="19"/>
  <c r="AR46" i="19"/>
  <c r="AS46" i="19"/>
  <c r="AT46" i="19"/>
  <c r="AU46" i="19"/>
  <c r="AV46" i="19"/>
  <c r="AW46" i="19"/>
  <c r="AX46" i="19"/>
  <c r="AY46" i="19"/>
  <c r="AZ46" i="19"/>
  <c r="BA46" i="19"/>
  <c r="BB46" i="19"/>
  <c r="BC46" i="19"/>
  <c r="BD46" i="19"/>
  <c r="BE46" i="19"/>
  <c r="BF46" i="19"/>
  <c r="BG46" i="19"/>
  <c r="BH46" i="19"/>
  <c r="BI46" i="19"/>
  <c r="BJ46" i="19"/>
  <c r="BK46" i="19"/>
  <c r="BL46" i="19"/>
  <c r="BM46" i="19"/>
  <c r="BN46" i="19"/>
  <c r="BO46" i="19"/>
  <c r="BP46" i="19"/>
  <c r="BQ46" i="19"/>
  <c r="BR46" i="19"/>
  <c r="BS46" i="19"/>
  <c r="BT46" i="19"/>
  <c r="BU46" i="19"/>
  <c r="BV46" i="19"/>
  <c r="BW46" i="19"/>
  <c r="BX46" i="19"/>
  <c r="BY46" i="19"/>
  <c r="BZ46" i="19"/>
  <c r="CA46" i="19"/>
  <c r="CB46" i="19"/>
  <c r="CC46" i="19"/>
  <c r="CD46" i="19"/>
  <c r="CE46" i="19"/>
  <c r="CF46" i="19"/>
  <c r="CG46" i="19"/>
  <c r="CH46" i="19"/>
  <c r="CI46" i="19"/>
  <c r="CJ46" i="19"/>
  <c r="CK46" i="19"/>
  <c r="CL46" i="19"/>
  <c r="CM46" i="19"/>
  <c r="CN46" i="19"/>
  <c r="CO46" i="19"/>
  <c r="CP46" i="19"/>
  <c r="CQ46" i="19"/>
  <c r="CR46" i="19"/>
  <c r="CS46" i="19"/>
  <c r="CT46" i="19"/>
  <c r="CU46" i="19"/>
  <c r="CV46" i="19"/>
  <c r="CW46" i="19"/>
  <c r="CX46" i="19"/>
  <c r="A55" i="19"/>
  <c r="B55" i="19"/>
  <c r="C55" i="19"/>
  <c r="D55" i="19"/>
  <c r="E55" i="19"/>
  <c r="F55" i="19"/>
  <c r="G55" i="19"/>
  <c r="H55" i="19"/>
  <c r="I55" i="19"/>
  <c r="J55" i="19"/>
  <c r="CY55" i="19" s="1"/>
  <c r="DP55" i="19" s="1"/>
  <c r="K55" i="19"/>
  <c r="L55" i="19"/>
  <c r="DA55" i="19" s="1"/>
  <c r="M55" i="19"/>
  <c r="N55" i="19"/>
  <c r="DC55" i="19" s="1"/>
  <c r="O55" i="19"/>
  <c r="P55" i="19"/>
  <c r="DE55" i="19" s="1"/>
  <c r="Q55" i="19"/>
  <c r="R55" i="19"/>
  <c r="DG55" i="19" s="1"/>
  <c r="S55" i="19"/>
  <c r="T55" i="19"/>
  <c r="DI55" i="19" s="1"/>
  <c r="U55" i="19"/>
  <c r="V55" i="19"/>
  <c r="DK55" i="19" s="1"/>
  <c r="W55" i="19"/>
  <c r="X55" i="19"/>
  <c r="DM55" i="19" s="1"/>
  <c r="Y55" i="19"/>
  <c r="Z55" i="19"/>
  <c r="AA55" i="19"/>
  <c r="AB55" i="19"/>
  <c r="AC55" i="19"/>
  <c r="AD55" i="19"/>
  <c r="AE55" i="19"/>
  <c r="AF55" i="19"/>
  <c r="AG55" i="19"/>
  <c r="AH55" i="19"/>
  <c r="AI55" i="19"/>
  <c r="AJ55" i="19"/>
  <c r="AK55" i="19"/>
  <c r="AL55" i="19"/>
  <c r="AM55" i="19"/>
  <c r="AN55" i="19"/>
  <c r="AO55" i="19"/>
  <c r="AP55" i="19"/>
  <c r="AQ55" i="19"/>
  <c r="AR55" i="19"/>
  <c r="AS55" i="19"/>
  <c r="AT55" i="19"/>
  <c r="AU55" i="19"/>
  <c r="AV55" i="19"/>
  <c r="AW55" i="19"/>
  <c r="AX55" i="19"/>
  <c r="AY55" i="19"/>
  <c r="AZ55" i="19"/>
  <c r="BA55" i="19"/>
  <c r="BB55" i="19"/>
  <c r="BC55" i="19"/>
  <c r="BD55" i="19"/>
  <c r="BE55" i="19"/>
  <c r="BF55" i="19"/>
  <c r="BG55" i="19"/>
  <c r="BH55" i="19"/>
  <c r="BI55" i="19"/>
  <c r="BJ55" i="19"/>
  <c r="BK55" i="19"/>
  <c r="BL55" i="19"/>
  <c r="BM55" i="19"/>
  <c r="BN55" i="19"/>
  <c r="BO55" i="19"/>
  <c r="BP55" i="19"/>
  <c r="BQ55" i="19"/>
  <c r="BR55" i="19"/>
  <c r="BS55" i="19"/>
  <c r="BT55" i="19"/>
  <c r="BU55" i="19"/>
  <c r="BV55" i="19"/>
  <c r="BW55" i="19"/>
  <c r="BX55" i="19"/>
  <c r="BY55" i="19"/>
  <c r="BZ55" i="19"/>
  <c r="CA55" i="19"/>
  <c r="CB55" i="19"/>
  <c r="CC55" i="19"/>
  <c r="CD55" i="19"/>
  <c r="CE55" i="19"/>
  <c r="CF55" i="19"/>
  <c r="CG55" i="19"/>
  <c r="CH55" i="19"/>
  <c r="CI55" i="19"/>
  <c r="CJ55" i="19"/>
  <c r="CK55" i="19"/>
  <c r="CL55" i="19"/>
  <c r="CM55" i="19"/>
  <c r="CN55" i="19"/>
  <c r="CO55" i="19"/>
  <c r="CP55" i="19"/>
  <c r="CQ55" i="19"/>
  <c r="CR55" i="19"/>
  <c r="CS55" i="19"/>
  <c r="CT55" i="19"/>
  <c r="CU55" i="19"/>
  <c r="CV55" i="19"/>
  <c r="CW55" i="19"/>
  <c r="CX55" i="19"/>
  <c r="A27" i="19"/>
  <c r="B27" i="19"/>
  <c r="C27" i="19"/>
  <c r="D27" i="19"/>
  <c r="E27" i="19"/>
  <c r="F27" i="19"/>
  <c r="G27" i="19"/>
  <c r="H27" i="19"/>
  <c r="I27" i="19"/>
  <c r="J27" i="19"/>
  <c r="CY27" i="19" s="1"/>
  <c r="K27" i="19"/>
  <c r="L27" i="19"/>
  <c r="DA27" i="19" s="1"/>
  <c r="M27" i="19"/>
  <c r="N27" i="19"/>
  <c r="DC27" i="19" s="1"/>
  <c r="O27" i="19"/>
  <c r="P27" i="19"/>
  <c r="DE27" i="19" s="1"/>
  <c r="Q27" i="19"/>
  <c r="R27" i="19"/>
  <c r="DG27" i="19" s="1"/>
  <c r="S27" i="19"/>
  <c r="T27" i="19"/>
  <c r="DI27" i="19" s="1"/>
  <c r="U27" i="19"/>
  <c r="V27" i="19"/>
  <c r="DK27" i="19" s="1"/>
  <c r="W27" i="19"/>
  <c r="X27" i="19"/>
  <c r="DM27" i="19" s="1"/>
  <c r="Y27" i="19"/>
  <c r="Z27" i="19"/>
  <c r="AA27" i="19"/>
  <c r="AB27" i="19"/>
  <c r="AC27" i="19"/>
  <c r="AD27" i="19"/>
  <c r="AE27" i="19"/>
  <c r="AF27" i="19"/>
  <c r="AG27" i="19"/>
  <c r="AH27" i="19"/>
  <c r="AI27" i="19"/>
  <c r="AJ27" i="19"/>
  <c r="AK27"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BO27" i="19"/>
  <c r="BP27" i="19"/>
  <c r="BQ27" i="19"/>
  <c r="BR27" i="19"/>
  <c r="BS27" i="19"/>
  <c r="BT27" i="19"/>
  <c r="BU27" i="19"/>
  <c r="BV27" i="19"/>
  <c r="BW27" i="19"/>
  <c r="BX27" i="19"/>
  <c r="BY27" i="19"/>
  <c r="BZ27" i="19"/>
  <c r="CA27" i="19"/>
  <c r="CB27" i="19"/>
  <c r="CC27" i="19"/>
  <c r="CD27" i="19"/>
  <c r="CE27" i="19"/>
  <c r="CF27" i="19"/>
  <c r="CG27" i="19"/>
  <c r="CH27" i="19"/>
  <c r="CI27" i="19"/>
  <c r="CJ27" i="19"/>
  <c r="CK27" i="19"/>
  <c r="CL27" i="19"/>
  <c r="CM27" i="19"/>
  <c r="CN27" i="19"/>
  <c r="CO27" i="19"/>
  <c r="CP27" i="19"/>
  <c r="CQ27" i="19"/>
  <c r="CR27" i="19"/>
  <c r="CS27" i="19"/>
  <c r="CT27" i="19"/>
  <c r="CU27" i="19"/>
  <c r="CV27" i="19"/>
  <c r="CW27" i="19"/>
  <c r="CX27" i="19"/>
  <c r="A35" i="19"/>
  <c r="B35" i="19"/>
  <c r="C35" i="19"/>
  <c r="D35" i="19"/>
  <c r="E35" i="19"/>
  <c r="F35" i="19"/>
  <c r="G35" i="19"/>
  <c r="H35" i="19"/>
  <c r="I35" i="19"/>
  <c r="J35" i="19"/>
  <c r="CY35" i="19" s="1"/>
  <c r="K35" i="19"/>
  <c r="L35" i="19"/>
  <c r="DA35" i="19" s="1"/>
  <c r="M35" i="19"/>
  <c r="N35" i="19"/>
  <c r="DC35" i="19" s="1"/>
  <c r="O35" i="19"/>
  <c r="P35" i="19"/>
  <c r="DE35" i="19" s="1"/>
  <c r="Q35" i="19"/>
  <c r="R35" i="19"/>
  <c r="DG35" i="19" s="1"/>
  <c r="S35" i="19"/>
  <c r="T35" i="19"/>
  <c r="DI35" i="19" s="1"/>
  <c r="U35" i="19"/>
  <c r="V35" i="19"/>
  <c r="DK35" i="19" s="1"/>
  <c r="W35" i="19"/>
  <c r="X35" i="19"/>
  <c r="DM35" i="19" s="1"/>
  <c r="Y35" i="19"/>
  <c r="Z35" i="19"/>
  <c r="AA35" i="19"/>
  <c r="AB35" i="19"/>
  <c r="AC35" i="19"/>
  <c r="AD35" i="19"/>
  <c r="AE35" i="19"/>
  <c r="AF35" i="19"/>
  <c r="AG35" i="19"/>
  <c r="AH35" i="19"/>
  <c r="AI35" i="19"/>
  <c r="AJ35" i="19"/>
  <c r="AK35" i="19"/>
  <c r="AL35" i="19"/>
  <c r="AM35" i="19"/>
  <c r="AN35" i="19"/>
  <c r="AO35" i="19"/>
  <c r="AP35" i="19"/>
  <c r="AQ35" i="19"/>
  <c r="AR35" i="19"/>
  <c r="AS35" i="19"/>
  <c r="AT35" i="19"/>
  <c r="AU35" i="19"/>
  <c r="AV35" i="19"/>
  <c r="AW35" i="19"/>
  <c r="AX35" i="19"/>
  <c r="AY35" i="19"/>
  <c r="AZ35" i="19"/>
  <c r="BA35" i="19"/>
  <c r="BB35" i="19"/>
  <c r="BC35" i="19"/>
  <c r="BD35" i="19"/>
  <c r="BE35" i="19"/>
  <c r="BF35" i="19"/>
  <c r="BG35" i="19"/>
  <c r="BH35" i="19"/>
  <c r="BI35" i="19"/>
  <c r="BJ35" i="19"/>
  <c r="BK35" i="19"/>
  <c r="BL35" i="19"/>
  <c r="BM35" i="19"/>
  <c r="BN35" i="19"/>
  <c r="BO35" i="19"/>
  <c r="BP35" i="19"/>
  <c r="BQ35" i="19"/>
  <c r="BR35" i="19"/>
  <c r="BS35" i="19"/>
  <c r="BT35" i="19"/>
  <c r="BU35" i="19"/>
  <c r="BV35" i="19"/>
  <c r="BW35" i="19"/>
  <c r="BX35" i="19"/>
  <c r="BY35" i="19"/>
  <c r="BZ35" i="19"/>
  <c r="CA35" i="19"/>
  <c r="CB35" i="19"/>
  <c r="CC35" i="19"/>
  <c r="CD35" i="19"/>
  <c r="CE35" i="19"/>
  <c r="CF35" i="19"/>
  <c r="CG35" i="19"/>
  <c r="CH35" i="19"/>
  <c r="CI35" i="19"/>
  <c r="CJ35" i="19"/>
  <c r="CK35" i="19"/>
  <c r="CL35" i="19"/>
  <c r="CM35" i="19"/>
  <c r="CN35" i="19"/>
  <c r="CO35" i="19"/>
  <c r="CP35" i="19"/>
  <c r="CQ35" i="19"/>
  <c r="CR35" i="19"/>
  <c r="CS35" i="19"/>
  <c r="CT35" i="19"/>
  <c r="CU35" i="19"/>
  <c r="CV35" i="19"/>
  <c r="CW35" i="19"/>
  <c r="CX35" i="19"/>
  <c r="A44" i="19"/>
  <c r="B44" i="19"/>
  <c r="C44" i="19"/>
  <c r="D44" i="19"/>
  <c r="E44" i="19"/>
  <c r="F44" i="19"/>
  <c r="G44" i="19"/>
  <c r="H44" i="19"/>
  <c r="I44" i="19"/>
  <c r="J44" i="19"/>
  <c r="CY44" i="19" s="1"/>
  <c r="K44" i="19"/>
  <c r="L44" i="19"/>
  <c r="DA44" i="19" s="1"/>
  <c r="M44" i="19"/>
  <c r="N44" i="19"/>
  <c r="DC44" i="19" s="1"/>
  <c r="O44" i="19"/>
  <c r="P44" i="19"/>
  <c r="DE44" i="19" s="1"/>
  <c r="Q44" i="19"/>
  <c r="R44" i="19"/>
  <c r="DG44" i="19" s="1"/>
  <c r="S44" i="19"/>
  <c r="T44" i="19"/>
  <c r="DI44" i="19" s="1"/>
  <c r="U44" i="19"/>
  <c r="V44" i="19"/>
  <c r="DK44" i="19" s="1"/>
  <c r="W44" i="19"/>
  <c r="X44" i="19"/>
  <c r="DM44" i="19" s="1"/>
  <c r="Y44" i="19"/>
  <c r="Z44" i="19"/>
  <c r="AA44" i="19"/>
  <c r="AB44" i="19"/>
  <c r="AC44" i="19"/>
  <c r="AD44" i="19"/>
  <c r="AE44" i="19"/>
  <c r="AF44" i="19"/>
  <c r="AG44" i="19"/>
  <c r="AH44" i="19"/>
  <c r="AI44" i="19"/>
  <c r="AJ44" i="19"/>
  <c r="AK44" i="19"/>
  <c r="AL44" i="19"/>
  <c r="AM44" i="19"/>
  <c r="AN44" i="19"/>
  <c r="AO44" i="19"/>
  <c r="AP44" i="19"/>
  <c r="AQ44" i="19"/>
  <c r="AR44" i="19"/>
  <c r="AS44" i="19"/>
  <c r="AT44" i="19"/>
  <c r="AU44" i="19"/>
  <c r="AV44" i="19"/>
  <c r="AW44" i="19"/>
  <c r="AX44" i="19"/>
  <c r="AY44" i="19"/>
  <c r="AZ44" i="19"/>
  <c r="BA44" i="19"/>
  <c r="BB44" i="19"/>
  <c r="BC44" i="19"/>
  <c r="BD44" i="19"/>
  <c r="BE44" i="19"/>
  <c r="BF44" i="19"/>
  <c r="BG44" i="19"/>
  <c r="BH44" i="19"/>
  <c r="BI44" i="19"/>
  <c r="BJ44" i="19"/>
  <c r="BK44" i="19"/>
  <c r="BL44" i="19"/>
  <c r="BM44" i="19"/>
  <c r="BN44" i="19"/>
  <c r="BO44" i="19"/>
  <c r="BP44" i="19"/>
  <c r="BQ44" i="19"/>
  <c r="BR44" i="19"/>
  <c r="BS44" i="19"/>
  <c r="BT44" i="19"/>
  <c r="BU44" i="19"/>
  <c r="BV44" i="19"/>
  <c r="BW44" i="19"/>
  <c r="BX44" i="19"/>
  <c r="BY44" i="19"/>
  <c r="BZ44" i="19"/>
  <c r="CA44" i="19"/>
  <c r="CB44" i="19"/>
  <c r="CC44" i="19"/>
  <c r="CD44" i="19"/>
  <c r="CE44" i="19"/>
  <c r="CF44" i="19"/>
  <c r="CG44" i="19"/>
  <c r="CH44" i="19"/>
  <c r="CI44" i="19"/>
  <c r="CJ44" i="19"/>
  <c r="CK44" i="19"/>
  <c r="CL44" i="19"/>
  <c r="CM44" i="19"/>
  <c r="CN44" i="19"/>
  <c r="CO44" i="19"/>
  <c r="CP44" i="19"/>
  <c r="CQ44" i="19"/>
  <c r="CR44" i="19"/>
  <c r="CS44" i="19"/>
  <c r="CT44" i="19"/>
  <c r="CU44" i="19"/>
  <c r="CV44" i="19"/>
  <c r="CW44" i="19"/>
  <c r="CX44" i="19"/>
  <c r="A8" i="19"/>
  <c r="B8" i="19"/>
  <c r="C8" i="19"/>
  <c r="D8" i="19"/>
  <c r="E8" i="19"/>
  <c r="F8" i="19"/>
  <c r="G8" i="19"/>
  <c r="H8" i="19"/>
  <c r="I8" i="19"/>
  <c r="J8" i="19"/>
  <c r="CY8" i="19" s="1"/>
  <c r="DP8" i="19" s="1"/>
  <c r="K8" i="19"/>
  <c r="L8" i="19"/>
  <c r="DA8" i="19" s="1"/>
  <c r="DQ8" i="19" s="1"/>
  <c r="M8" i="19"/>
  <c r="N8" i="19"/>
  <c r="DC8" i="19" s="1"/>
  <c r="O8" i="19"/>
  <c r="P8" i="19"/>
  <c r="DE8" i="19" s="1"/>
  <c r="Q8" i="19"/>
  <c r="R8" i="19"/>
  <c r="DG8" i="19" s="1"/>
  <c r="S8" i="19"/>
  <c r="T8" i="19"/>
  <c r="DI8" i="19" s="1"/>
  <c r="U8" i="19"/>
  <c r="V8" i="19"/>
  <c r="DK8" i="19" s="1"/>
  <c r="W8" i="19"/>
  <c r="X8" i="19"/>
  <c r="DM8" i="19" s="1"/>
  <c r="Y8" i="19"/>
  <c r="Z8" i="19"/>
  <c r="AA8" i="19"/>
  <c r="AB8" i="19"/>
  <c r="AC8" i="19"/>
  <c r="AD8" i="19"/>
  <c r="AE8" i="19"/>
  <c r="AF8" i="19"/>
  <c r="AG8" i="19"/>
  <c r="AH8" i="19"/>
  <c r="AI8" i="19"/>
  <c r="AJ8" i="19"/>
  <c r="AK8" i="19"/>
  <c r="AL8" i="19"/>
  <c r="AM8" i="19"/>
  <c r="AN8" i="19"/>
  <c r="AO8" i="19"/>
  <c r="AP8" i="19"/>
  <c r="AQ8" i="19"/>
  <c r="AR8" i="19"/>
  <c r="AS8" i="19"/>
  <c r="AT8" i="19"/>
  <c r="AU8" i="19"/>
  <c r="AV8" i="19"/>
  <c r="AW8" i="19"/>
  <c r="AX8" i="19"/>
  <c r="AY8" i="19"/>
  <c r="AZ8" i="19"/>
  <c r="BA8" i="19"/>
  <c r="BB8" i="19"/>
  <c r="BC8" i="19"/>
  <c r="BD8" i="19"/>
  <c r="BE8" i="19"/>
  <c r="BF8" i="19"/>
  <c r="BG8" i="19"/>
  <c r="BH8" i="19"/>
  <c r="BI8" i="19"/>
  <c r="BJ8" i="19"/>
  <c r="BK8" i="19"/>
  <c r="BL8" i="19"/>
  <c r="BM8" i="19"/>
  <c r="BN8" i="19"/>
  <c r="BO8" i="19"/>
  <c r="BP8" i="19"/>
  <c r="BQ8" i="19"/>
  <c r="BR8" i="19"/>
  <c r="BS8" i="19"/>
  <c r="BT8" i="19"/>
  <c r="BU8" i="19"/>
  <c r="BV8" i="19"/>
  <c r="BW8" i="19"/>
  <c r="BX8" i="19"/>
  <c r="BY8" i="19"/>
  <c r="BZ8" i="19"/>
  <c r="CA8" i="19"/>
  <c r="CB8" i="19"/>
  <c r="CC8" i="19"/>
  <c r="CD8" i="19"/>
  <c r="CE8" i="19"/>
  <c r="CF8" i="19"/>
  <c r="CG8" i="19"/>
  <c r="CH8" i="19"/>
  <c r="CI8" i="19"/>
  <c r="CJ8" i="19"/>
  <c r="CK8" i="19"/>
  <c r="CL8" i="19"/>
  <c r="CM8" i="19"/>
  <c r="CN8" i="19"/>
  <c r="CO8" i="19"/>
  <c r="CP8" i="19"/>
  <c r="CQ8" i="19"/>
  <c r="CR8" i="19"/>
  <c r="CS8" i="19"/>
  <c r="CT8" i="19"/>
  <c r="CU8" i="19"/>
  <c r="CV8" i="19"/>
  <c r="CW8" i="19"/>
  <c r="CX8" i="19"/>
  <c r="A12" i="19"/>
  <c r="B12" i="19"/>
  <c r="C12" i="19"/>
  <c r="D12" i="19"/>
  <c r="E12" i="19"/>
  <c r="F12" i="19"/>
  <c r="G12" i="19"/>
  <c r="H12" i="19"/>
  <c r="I12" i="19"/>
  <c r="J12" i="19"/>
  <c r="CY12" i="19" s="1"/>
  <c r="DP12" i="19" s="1"/>
  <c r="K12" i="19"/>
  <c r="L12" i="19"/>
  <c r="DA12" i="19" s="1"/>
  <c r="M12" i="19"/>
  <c r="N12" i="19"/>
  <c r="DC12" i="19" s="1"/>
  <c r="O12" i="19"/>
  <c r="P12" i="19"/>
  <c r="DE12" i="19" s="1"/>
  <c r="Q12" i="19"/>
  <c r="R12" i="19"/>
  <c r="DG12" i="19" s="1"/>
  <c r="S12" i="19"/>
  <c r="T12" i="19"/>
  <c r="DI12" i="19" s="1"/>
  <c r="U12" i="19"/>
  <c r="V12" i="19"/>
  <c r="DK12" i="19" s="1"/>
  <c r="W12" i="19"/>
  <c r="X12" i="19"/>
  <c r="DM12" i="19" s="1"/>
  <c r="Y12" i="19"/>
  <c r="Z12" i="19"/>
  <c r="AA12" i="19"/>
  <c r="AB12" i="19"/>
  <c r="AC12" i="19"/>
  <c r="AD12" i="19"/>
  <c r="AE12" i="19"/>
  <c r="AF12" i="19"/>
  <c r="AG12" i="19"/>
  <c r="AH12" i="19"/>
  <c r="AI12" i="19"/>
  <c r="AJ12" i="19"/>
  <c r="AK12" i="19"/>
  <c r="AL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BO12" i="19"/>
  <c r="BP12" i="19"/>
  <c r="BQ12" i="19"/>
  <c r="BR12" i="19"/>
  <c r="BS12" i="19"/>
  <c r="BT12" i="19"/>
  <c r="BU12" i="19"/>
  <c r="BV12" i="19"/>
  <c r="BW12" i="19"/>
  <c r="BX12" i="19"/>
  <c r="BY12" i="19"/>
  <c r="BZ12" i="19"/>
  <c r="CA12" i="19"/>
  <c r="CB12" i="19"/>
  <c r="CC12" i="19"/>
  <c r="CD12" i="19"/>
  <c r="CE12" i="19"/>
  <c r="CF12" i="19"/>
  <c r="CG12" i="19"/>
  <c r="CH12" i="19"/>
  <c r="CI12" i="19"/>
  <c r="CJ12" i="19"/>
  <c r="CK12" i="19"/>
  <c r="CL12" i="19"/>
  <c r="CM12" i="19"/>
  <c r="CN12" i="19"/>
  <c r="CO12" i="19"/>
  <c r="CP12" i="19"/>
  <c r="CQ12" i="19"/>
  <c r="CR12" i="19"/>
  <c r="CS12" i="19"/>
  <c r="CT12" i="19"/>
  <c r="CU12" i="19"/>
  <c r="CV12" i="19"/>
  <c r="CW12" i="19"/>
  <c r="CX12" i="19"/>
  <c r="A14" i="19"/>
  <c r="B14" i="19"/>
  <c r="C14" i="19"/>
  <c r="D14" i="19"/>
  <c r="E14" i="19"/>
  <c r="F14" i="19"/>
  <c r="G14" i="19"/>
  <c r="H14" i="19"/>
  <c r="I14" i="19"/>
  <c r="J14" i="19"/>
  <c r="CY14" i="19" s="1"/>
  <c r="K14" i="19"/>
  <c r="L14" i="19"/>
  <c r="DA14" i="19" s="1"/>
  <c r="M14" i="19"/>
  <c r="N14" i="19"/>
  <c r="DC14" i="19" s="1"/>
  <c r="O14" i="19"/>
  <c r="P14" i="19"/>
  <c r="DE14" i="19" s="1"/>
  <c r="Q14" i="19"/>
  <c r="R14" i="19"/>
  <c r="DG14" i="19" s="1"/>
  <c r="S14" i="19"/>
  <c r="T14" i="19"/>
  <c r="DI14" i="19" s="1"/>
  <c r="U14" i="19"/>
  <c r="V14" i="19"/>
  <c r="DK14" i="19" s="1"/>
  <c r="W14" i="19"/>
  <c r="X14" i="19"/>
  <c r="DM14" i="19" s="1"/>
  <c r="Y14" i="19"/>
  <c r="Z14" i="19"/>
  <c r="AA14" i="19"/>
  <c r="AB14" i="19"/>
  <c r="AC14" i="19"/>
  <c r="AD14" i="19"/>
  <c r="AE14" i="19"/>
  <c r="AF14" i="19"/>
  <c r="AG14" i="19"/>
  <c r="AH14" i="19"/>
  <c r="AI14" i="19"/>
  <c r="AJ14" i="19"/>
  <c r="AK14"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BO14" i="19"/>
  <c r="BP14" i="19"/>
  <c r="BQ14" i="19"/>
  <c r="BR14" i="19"/>
  <c r="BS14" i="19"/>
  <c r="BT14" i="19"/>
  <c r="BU14" i="19"/>
  <c r="BV14" i="19"/>
  <c r="BW14" i="19"/>
  <c r="BX14" i="19"/>
  <c r="BY14" i="19"/>
  <c r="BZ14" i="19"/>
  <c r="CA14" i="19"/>
  <c r="CB14" i="19"/>
  <c r="CC14" i="19"/>
  <c r="CD14" i="19"/>
  <c r="CE14" i="19"/>
  <c r="CF14" i="19"/>
  <c r="CG14" i="19"/>
  <c r="CH14" i="19"/>
  <c r="CI14" i="19"/>
  <c r="CJ14" i="19"/>
  <c r="CK14" i="19"/>
  <c r="CL14" i="19"/>
  <c r="CM14" i="19"/>
  <c r="CN14" i="19"/>
  <c r="CO14" i="19"/>
  <c r="CP14" i="19"/>
  <c r="CQ14" i="19"/>
  <c r="CR14" i="19"/>
  <c r="CS14" i="19"/>
  <c r="CT14" i="19"/>
  <c r="CU14" i="19"/>
  <c r="CV14" i="19"/>
  <c r="CW14" i="19"/>
  <c r="CX14" i="19"/>
  <c r="A56" i="19"/>
  <c r="B56" i="19"/>
  <c r="C56" i="19"/>
  <c r="D56" i="19"/>
  <c r="E56" i="19"/>
  <c r="F56" i="19"/>
  <c r="G56" i="19"/>
  <c r="H56" i="19"/>
  <c r="I56" i="19"/>
  <c r="J56" i="19"/>
  <c r="CY56" i="19" s="1"/>
  <c r="DP56" i="19" s="1"/>
  <c r="K56" i="19"/>
  <c r="L56" i="19"/>
  <c r="DA56" i="19" s="1"/>
  <c r="M56" i="19"/>
  <c r="N56" i="19"/>
  <c r="DC56" i="19" s="1"/>
  <c r="O56" i="19"/>
  <c r="P56" i="19"/>
  <c r="DE56" i="19" s="1"/>
  <c r="Q56" i="19"/>
  <c r="R56" i="19"/>
  <c r="DG56" i="19" s="1"/>
  <c r="S56" i="19"/>
  <c r="T56" i="19"/>
  <c r="DI56" i="19" s="1"/>
  <c r="U56" i="19"/>
  <c r="V56" i="19"/>
  <c r="DK56" i="19" s="1"/>
  <c r="W56" i="19"/>
  <c r="X56" i="19"/>
  <c r="DM56" i="19" s="1"/>
  <c r="Y56" i="19"/>
  <c r="Z56" i="19"/>
  <c r="AA56" i="19"/>
  <c r="AB56" i="19"/>
  <c r="AC56" i="19"/>
  <c r="AD56" i="19"/>
  <c r="AE56" i="19"/>
  <c r="AF56" i="19"/>
  <c r="AG56" i="19"/>
  <c r="AH56" i="19"/>
  <c r="AI56" i="19"/>
  <c r="AJ56" i="19"/>
  <c r="AK56" i="19"/>
  <c r="AL56" i="19"/>
  <c r="AM56" i="19"/>
  <c r="AN56" i="19"/>
  <c r="AO56" i="19"/>
  <c r="AP56" i="19"/>
  <c r="AQ56" i="19"/>
  <c r="AR56" i="19"/>
  <c r="AS56" i="19"/>
  <c r="AT56" i="19"/>
  <c r="AU56" i="19"/>
  <c r="AV56" i="19"/>
  <c r="AW56" i="19"/>
  <c r="AX56" i="19"/>
  <c r="AY56" i="19"/>
  <c r="AZ56" i="19"/>
  <c r="BA56" i="19"/>
  <c r="BB56" i="19"/>
  <c r="BC56" i="19"/>
  <c r="BD56" i="19"/>
  <c r="BE56" i="19"/>
  <c r="BF56" i="19"/>
  <c r="BG56" i="19"/>
  <c r="BH56" i="19"/>
  <c r="BI56" i="19"/>
  <c r="BJ56" i="19"/>
  <c r="BK56" i="19"/>
  <c r="BL56" i="19"/>
  <c r="BM56" i="19"/>
  <c r="BN56" i="19"/>
  <c r="BO56" i="19"/>
  <c r="BP56" i="19"/>
  <c r="BQ56" i="19"/>
  <c r="BR56" i="19"/>
  <c r="BS56" i="19"/>
  <c r="BT56" i="19"/>
  <c r="BU56" i="19"/>
  <c r="BV56" i="19"/>
  <c r="BW56" i="19"/>
  <c r="BX56" i="19"/>
  <c r="BY56" i="19"/>
  <c r="BZ56" i="19"/>
  <c r="CA56" i="19"/>
  <c r="CB56" i="19"/>
  <c r="CC56" i="19"/>
  <c r="CD56" i="19"/>
  <c r="CE56" i="19"/>
  <c r="CF56" i="19"/>
  <c r="CG56" i="19"/>
  <c r="CH56" i="19"/>
  <c r="CI56" i="19"/>
  <c r="CJ56" i="19"/>
  <c r="CK56" i="19"/>
  <c r="CL56" i="19"/>
  <c r="CM56" i="19"/>
  <c r="CN56" i="19"/>
  <c r="CO56" i="19"/>
  <c r="CP56" i="19"/>
  <c r="CQ56" i="19"/>
  <c r="CR56" i="19"/>
  <c r="CS56" i="19"/>
  <c r="CT56" i="19"/>
  <c r="CU56" i="19"/>
  <c r="CV56" i="19"/>
  <c r="CW56" i="19"/>
  <c r="CX56" i="19"/>
  <c r="A4" i="19"/>
  <c r="B4" i="19"/>
  <c r="C4" i="19"/>
  <c r="D4" i="19"/>
  <c r="E4" i="19"/>
  <c r="F4" i="19"/>
  <c r="G4" i="19"/>
  <c r="H4" i="19"/>
  <c r="I4" i="19"/>
  <c r="J4" i="19"/>
  <c r="CY4" i="19" s="1"/>
  <c r="DP4" i="19" s="1"/>
  <c r="K4" i="19"/>
  <c r="L4" i="19"/>
  <c r="DA4" i="19" s="1"/>
  <c r="M4" i="19"/>
  <c r="N4" i="19"/>
  <c r="DC4" i="19" s="1"/>
  <c r="O4" i="19"/>
  <c r="P4" i="19"/>
  <c r="DE4" i="19" s="1"/>
  <c r="Q4" i="19"/>
  <c r="R4" i="19"/>
  <c r="DG4" i="19" s="1"/>
  <c r="S4" i="19"/>
  <c r="T4" i="19"/>
  <c r="DI4" i="19" s="1"/>
  <c r="U4" i="19"/>
  <c r="V4" i="19"/>
  <c r="DK4" i="19" s="1"/>
  <c r="W4" i="19"/>
  <c r="X4" i="19"/>
  <c r="DM4" i="19" s="1"/>
  <c r="Y4" i="19"/>
  <c r="Z4" i="19"/>
  <c r="AA4" i="19"/>
  <c r="AB4" i="19"/>
  <c r="AC4" i="19"/>
  <c r="AD4" i="19"/>
  <c r="AE4" i="19"/>
  <c r="AF4" i="19"/>
  <c r="AG4" i="19"/>
  <c r="AH4" i="19"/>
  <c r="AI4" i="19"/>
  <c r="AJ4" i="19"/>
  <c r="AK4" i="19"/>
  <c r="AL4" i="19"/>
  <c r="AM4" i="19"/>
  <c r="AN4" i="19"/>
  <c r="AO4" i="19"/>
  <c r="AP4" i="19"/>
  <c r="AQ4" i="19"/>
  <c r="AR4" i="19"/>
  <c r="AS4" i="19"/>
  <c r="AT4" i="19"/>
  <c r="AU4" i="19"/>
  <c r="AV4" i="19"/>
  <c r="AW4" i="19"/>
  <c r="AX4" i="19"/>
  <c r="AY4" i="19"/>
  <c r="AZ4" i="19"/>
  <c r="BA4" i="19"/>
  <c r="BB4" i="19"/>
  <c r="BC4" i="19"/>
  <c r="BD4" i="19"/>
  <c r="BE4" i="19"/>
  <c r="BF4" i="19"/>
  <c r="BG4" i="19"/>
  <c r="BH4" i="19"/>
  <c r="BI4" i="19"/>
  <c r="BJ4" i="19"/>
  <c r="BK4" i="19"/>
  <c r="BL4" i="19"/>
  <c r="BM4" i="19"/>
  <c r="BN4" i="19"/>
  <c r="BO4" i="19"/>
  <c r="BP4" i="19"/>
  <c r="BQ4" i="19"/>
  <c r="BR4" i="19"/>
  <c r="BS4" i="19"/>
  <c r="BT4" i="19"/>
  <c r="BU4" i="19"/>
  <c r="BV4" i="19"/>
  <c r="BW4" i="19"/>
  <c r="BX4" i="19"/>
  <c r="BY4" i="19"/>
  <c r="BZ4" i="19"/>
  <c r="CA4" i="19"/>
  <c r="CB4" i="19"/>
  <c r="CC4" i="19"/>
  <c r="CD4" i="19"/>
  <c r="CE4" i="19"/>
  <c r="CF4" i="19"/>
  <c r="CG4" i="19"/>
  <c r="CH4" i="19"/>
  <c r="CI4" i="19"/>
  <c r="CJ4" i="19"/>
  <c r="CK4" i="19"/>
  <c r="CL4" i="19"/>
  <c r="CM4" i="19"/>
  <c r="CN4" i="19"/>
  <c r="CO4" i="19"/>
  <c r="CP4" i="19"/>
  <c r="CQ4" i="19"/>
  <c r="CR4" i="19"/>
  <c r="CS4" i="19"/>
  <c r="CT4" i="19"/>
  <c r="CU4" i="19"/>
  <c r="CV4" i="19"/>
  <c r="CW4" i="19"/>
  <c r="CX4" i="19"/>
  <c r="A17" i="19"/>
  <c r="B17" i="19"/>
  <c r="C17" i="19"/>
  <c r="D17" i="19"/>
  <c r="E17" i="19"/>
  <c r="F17" i="19"/>
  <c r="G17" i="19"/>
  <c r="H17" i="19"/>
  <c r="I17" i="19"/>
  <c r="J17" i="19"/>
  <c r="CY17" i="19" s="1"/>
  <c r="K17" i="19"/>
  <c r="L17" i="19"/>
  <c r="DA17" i="19" s="1"/>
  <c r="M17" i="19"/>
  <c r="N17" i="19"/>
  <c r="DC17" i="19" s="1"/>
  <c r="O17" i="19"/>
  <c r="P17" i="19"/>
  <c r="DE17" i="19" s="1"/>
  <c r="Q17" i="19"/>
  <c r="R17" i="19"/>
  <c r="DG17" i="19" s="1"/>
  <c r="S17" i="19"/>
  <c r="T17" i="19"/>
  <c r="DI17" i="19" s="1"/>
  <c r="U17" i="19"/>
  <c r="V17" i="19"/>
  <c r="DK17" i="19" s="1"/>
  <c r="W17" i="19"/>
  <c r="X17" i="19"/>
  <c r="DM17" i="19" s="1"/>
  <c r="Y17" i="19"/>
  <c r="Z17" i="19"/>
  <c r="AA17" i="19"/>
  <c r="AB17" i="19"/>
  <c r="AC17" i="19"/>
  <c r="AD17" i="19"/>
  <c r="AE17" i="19"/>
  <c r="AF17" i="19"/>
  <c r="AG17" i="19"/>
  <c r="AH17" i="19"/>
  <c r="AI17" i="19"/>
  <c r="AJ17" i="19"/>
  <c r="AK17"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BO17" i="19"/>
  <c r="BP17" i="19"/>
  <c r="BQ17" i="19"/>
  <c r="BR17" i="19"/>
  <c r="BS17" i="19"/>
  <c r="BT17" i="19"/>
  <c r="BU17" i="19"/>
  <c r="BV17" i="19"/>
  <c r="BW17" i="19"/>
  <c r="BX17" i="19"/>
  <c r="BY17" i="19"/>
  <c r="BZ17" i="19"/>
  <c r="CA17" i="19"/>
  <c r="CB17" i="19"/>
  <c r="CC17" i="19"/>
  <c r="CD17" i="19"/>
  <c r="CE17" i="19"/>
  <c r="CF17" i="19"/>
  <c r="CG17" i="19"/>
  <c r="CH17" i="19"/>
  <c r="CI17" i="19"/>
  <c r="CJ17" i="19"/>
  <c r="CK17" i="19"/>
  <c r="CL17" i="19"/>
  <c r="CM17" i="19"/>
  <c r="CN17" i="19"/>
  <c r="CO17" i="19"/>
  <c r="CP17" i="19"/>
  <c r="CQ17" i="19"/>
  <c r="CR17" i="19"/>
  <c r="CS17" i="19"/>
  <c r="CT17" i="19"/>
  <c r="CU17" i="19"/>
  <c r="CV17" i="19"/>
  <c r="CW17" i="19"/>
  <c r="CX17" i="19"/>
  <c r="A28" i="19"/>
  <c r="B28" i="19"/>
  <c r="C28" i="19"/>
  <c r="D28" i="19"/>
  <c r="E28" i="19"/>
  <c r="F28" i="19"/>
  <c r="G28" i="19"/>
  <c r="H28" i="19"/>
  <c r="I28" i="19"/>
  <c r="J28" i="19"/>
  <c r="CY28" i="19" s="1"/>
  <c r="K28" i="19"/>
  <c r="L28" i="19"/>
  <c r="DA28" i="19" s="1"/>
  <c r="M28" i="19"/>
  <c r="N28" i="19"/>
  <c r="DC28" i="19" s="1"/>
  <c r="O28" i="19"/>
  <c r="P28" i="19"/>
  <c r="DE28" i="19" s="1"/>
  <c r="Q28" i="19"/>
  <c r="R28" i="19"/>
  <c r="DG28" i="19" s="1"/>
  <c r="S28" i="19"/>
  <c r="T28" i="19"/>
  <c r="DI28" i="19" s="1"/>
  <c r="U28" i="19"/>
  <c r="V28" i="19"/>
  <c r="DK28" i="19" s="1"/>
  <c r="W28" i="19"/>
  <c r="X28" i="19"/>
  <c r="DM28" i="19" s="1"/>
  <c r="Y28" i="19"/>
  <c r="Z28" i="19"/>
  <c r="AA28" i="19"/>
  <c r="AB28" i="19"/>
  <c r="AC28" i="19"/>
  <c r="AD28" i="19"/>
  <c r="AE28" i="19"/>
  <c r="AF28" i="19"/>
  <c r="AG28" i="19"/>
  <c r="AH28" i="19"/>
  <c r="AI28" i="19"/>
  <c r="AJ28" i="19"/>
  <c r="AK28"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BO28" i="19"/>
  <c r="BP28" i="19"/>
  <c r="BQ28" i="19"/>
  <c r="BR28" i="19"/>
  <c r="BS28" i="19"/>
  <c r="BT28" i="19"/>
  <c r="BU28" i="19"/>
  <c r="BV28" i="19"/>
  <c r="BW28" i="19"/>
  <c r="BX28" i="19"/>
  <c r="BY28" i="19"/>
  <c r="BZ28" i="19"/>
  <c r="CA28" i="19"/>
  <c r="CB28" i="19"/>
  <c r="CC28" i="19"/>
  <c r="CD28" i="19"/>
  <c r="CE28" i="19"/>
  <c r="CF28" i="19"/>
  <c r="CG28" i="19"/>
  <c r="CH28" i="19"/>
  <c r="CI28" i="19"/>
  <c r="CJ28" i="19"/>
  <c r="CK28" i="19"/>
  <c r="CL28" i="19"/>
  <c r="CM28" i="19"/>
  <c r="CN28" i="19"/>
  <c r="CO28" i="19"/>
  <c r="CP28" i="19"/>
  <c r="CQ28" i="19"/>
  <c r="CR28" i="19"/>
  <c r="CS28" i="19"/>
  <c r="CT28" i="19"/>
  <c r="CU28" i="19"/>
  <c r="CV28" i="19"/>
  <c r="CW28" i="19"/>
  <c r="CX28" i="19"/>
  <c r="A19" i="19"/>
  <c r="B19" i="19"/>
  <c r="C19" i="19"/>
  <c r="D19" i="19"/>
  <c r="E19" i="19"/>
  <c r="F19" i="19"/>
  <c r="G19" i="19"/>
  <c r="H19" i="19"/>
  <c r="I19" i="19"/>
  <c r="J19" i="19"/>
  <c r="CY19" i="19" s="1"/>
  <c r="DP19" i="19" s="1"/>
  <c r="K19" i="19"/>
  <c r="L19" i="19"/>
  <c r="DA19" i="19" s="1"/>
  <c r="M19" i="19"/>
  <c r="N19" i="19"/>
  <c r="DC19" i="19" s="1"/>
  <c r="O19" i="19"/>
  <c r="P19" i="19"/>
  <c r="DE19" i="19" s="1"/>
  <c r="Q19" i="19"/>
  <c r="R19" i="19"/>
  <c r="DG19" i="19" s="1"/>
  <c r="S19" i="19"/>
  <c r="T19" i="19"/>
  <c r="DI19" i="19" s="1"/>
  <c r="U19" i="19"/>
  <c r="V19" i="19"/>
  <c r="DK19" i="19" s="1"/>
  <c r="W19" i="19"/>
  <c r="X19" i="19"/>
  <c r="DM19" i="19" s="1"/>
  <c r="Y19" i="19"/>
  <c r="Z19" i="19"/>
  <c r="AA19" i="19"/>
  <c r="AB19" i="19"/>
  <c r="AC19" i="19"/>
  <c r="AD19" i="19"/>
  <c r="AE19" i="19"/>
  <c r="AF19" i="19"/>
  <c r="AG19" i="19"/>
  <c r="AH19" i="19"/>
  <c r="AI19" i="19"/>
  <c r="AJ19" i="19"/>
  <c r="AK19"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BO19" i="19"/>
  <c r="BP19" i="19"/>
  <c r="BQ19" i="19"/>
  <c r="BR19" i="19"/>
  <c r="BS19" i="19"/>
  <c r="BT19" i="19"/>
  <c r="BU19" i="19"/>
  <c r="BV19" i="19"/>
  <c r="BW19" i="19"/>
  <c r="BX19" i="19"/>
  <c r="BY19" i="19"/>
  <c r="BZ19" i="19"/>
  <c r="CA19" i="19"/>
  <c r="CB19" i="19"/>
  <c r="CC19" i="19"/>
  <c r="CD19" i="19"/>
  <c r="CE19" i="19"/>
  <c r="CF19" i="19"/>
  <c r="CG19" i="19"/>
  <c r="CH19" i="19"/>
  <c r="CI19" i="19"/>
  <c r="CJ19" i="19"/>
  <c r="CK19" i="19"/>
  <c r="CL19" i="19"/>
  <c r="CM19" i="19"/>
  <c r="CN19" i="19"/>
  <c r="CO19" i="19"/>
  <c r="CP19" i="19"/>
  <c r="CQ19" i="19"/>
  <c r="CR19" i="19"/>
  <c r="CS19" i="19"/>
  <c r="CT19" i="19"/>
  <c r="CU19" i="19"/>
  <c r="CV19" i="19"/>
  <c r="CW19" i="19"/>
  <c r="CX19" i="19"/>
  <c r="A47" i="19"/>
  <c r="B47" i="19"/>
  <c r="C47" i="19"/>
  <c r="D47" i="19"/>
  <c r="E47" i="19"/>
  <c r="F47" i="19"/>
  <c r="G47" i="19"/>
  <c r="H47" i="19"/>
  <c r="I47" i="19"/>
  <c r="J47" i="19"/>
  <c r="CY47" i="19" s="1"/>
  <c r="K47" i="19"/>
  <c r="L47" i="19"/>
  <c r="DA47" i="19" s="1"/>
  <c r="M47" i="19"/>
  <c r="N47" i="19"/>
  <c r="DC47" i="19" s="1"/>
  <c r="O47" i="19"/>
  <c r="P47" i="19"/>
  <c r="DE47" i="19" s="1"/>
  <c r="Q47" i="19"/>
  <c r="R47" i="19"/>
  <c r="DG47" i="19" s="1"/>
  <c r="S47" i="19"/>
  <c r="T47" i="19"/>
  <c r="DI47" i="19" s="1"/>
  <c r="U47" i="19"/>
  <c r="V47" i="19"/>
  <c r="DK47" i="19" s="1"/>
  <c r="W47" i="19"/>
  <c r="X47" i="19"/>
  <c r="DM47" i="19" s="1"/>
  <c r="Y47" i="19"/>
  <c r="Z47" i="19"/>
  <c r="AA47" i="19"/>
  <c r="AB47" i="19"/>
  <c r="AC47" i="19"/>
  <c r="AD47" i="19"/>
  <c r="AE47" i="19"/>
  <c r="AF47" i="19"/>
  <c r="AG47" i="19"/>
  <c r="AH47" i="19"/>
  <c r="AI47" i="19"/>
  <c r="AJ47" i="19"/>
  <c r="AK47" i="19"/>
  <c r="AL47" i="19"/>
  <c r="AM47" i="19"/>
  <c r="AN47" i="19"/>
  <c r="AO47" i="19"/>
  <c r="AP47" i="19"/>
  <c r="AQ47" i="19"/>
  <c r="AR47" i="19"/>
  <c r="AS47" i="19"/>
  <c r="AT47" i="19"/>
  <c r="AU47" i="19"/>
  <c r="AV47" i="19"/>
  <c r="AW47" i="19"/>
  <c r="AX47" i="19"/>
  <c r="AY47" i="19"/>
  <c r="AZ47" i="19"/>
  <c r="BA47" i="19"/>
  <c r="BB47" i="19"/>
  <c r="BC47" i="19"/>
  <c r="BD47" i="19"/>
  <c r="BE47" i="19"/>
  <c r="BF47" i="19"/>
  <c r="BG47" i="19"/>
  <c r="BH47" i="19"/>
  <c r="BI47" i="19"/>
  <c r="BJ47" i="19"/>
  <c r="BK47" i="19"/>
  <c r="BL47" i="19"/>
  <c r="BM47" i="19"/>
  <c r="BN47" i="19"/>
  <c r="BO47" i="19"/>
  <c r="BP47" i="19"/>
  <c r="BQ47" i="19"/>
  <c r="BR47" i="19"/>
  <c r="BS47" i="19"/>
  <c r="BT47" i="19"/>
  <c r="BU47" i="19"/>
  <c r="BV47" i="19"/>
  <c r="BW47" i="19"/>
  <c r="BX47" i="19"/>
  <c r="BY47" i="19"/>
  <c r="BZ47" i="19"/>
  <c r="CA47" i="19"/>
  <c r="CB47" i="19"/>
  <c r="CC47" i="19"/>
  <c r="CD47" i="19"/>
  <c r="CE47" i="19"/>
  <c r="CF47" i="19"/>
  <c r="CG47" i="19"/>
  <c r="CH47" i="19"/>
  <c r="CI47" i="19"/>
  <c r="CJ47" i="19"/>
  <c r="CK47" i="19"/>
  <c r="CL47" i="19"/>
  <c r="CM47" i="19"/>
  <c r="CN47" i="19"/>
  <c r="CO47" i="19"/>
  <c r="CP47" i="19"/>
  <c r="CQ47" i="19"/>
  <c r="CR47" i="19"/>
  <c r="CS47" i="19"/>
  <c r="CT47" i="19"/>
  <c r="CU47" i="19"/>
  <c r="CV47" i="19"/>
  <c r="CW47" i="19"/>
  <c r="CX47" i="19"/>
  <c r="A48" i="19"/>
  <c r="B48" i="19"/>
  <c r="C48" i="19"/>
  <c r="D48" i="19"/>
  <c r="E48" i="19"/>
  <c r="F48" i="19"/>
  <c r="G48" i="19"/>
  <c r="H48" i="19"/>
  <c r="I48" i="19"/>
  <c r="J48" i="19"/>
  <c r="CY48" i="19" s="1"/>
  <c r="K48" i="19"/>
  <c r="L48" i="19"/>
  <c r="DA48" i="19" s="1"/>
  <c r="M48" i="19"/>
  <c r="N48" i="19"/>
  <c r="DC48" i="19" s="1"/>
  <c r="O48" i="19"/>
  <c r="P48" i="19"/>
  <c r="DE48" i="19" s="1"/>
  <c r="Q48" i="19"/>
  <c r="R48" i="19"/>
  <c r="DG48" i="19" s="1"/>
  <c r="S48" i="19"/>
  <c r="T48" i="19"/>
  <c r="DI48" i="19" s="1"/>
  <c r="U48" i="19"/>
  <c r="V48" i="19"/>
  <c r="DK48" i="19" s="1"/>
  <c r="W48" i="19"/>
  <c r="X48" i="19"/>
  <c r="DM48" i="19" s="1"/>
  <c r="Y48" i="19"/>
  <c r="Z48" i="19"/>
  <c r="AA48" i="19"/>
  <c r="AB48" i="19"/>
  <c r="AC48" i="19"/>
  <c r="AD48" i="19"/>
  <c r="AE48" i="19"/>
  <c r="AF48" i="19"/>
  <c r="AG48" i="19"/>
  <c r="AH48" i="19"/>
  <c r="AI48" i="19"/>
  <c r="AJ48" i="19"/>
  <c r="AK48" i="19"/>
  <c r="AL48" i="19"/>
  <c r="AM48" i="19"/>
  <c r="AN48" i="19"/>
  <c r="AO48" i="19"/>
  <c r="AP48" i="19"/>
  <c r="AQ48" i="19"/>
  <c r="AR48" i="19"/>
  <c r="AS48" i="19"/>
  <c r="AT48" i="19"/>
  <c r="AU48" i="19"/>
  <c r="AV48" i="19"/>
  <c r="AW48" i="19"/>
  <c r="AX48" i="19"/>
  <c r="AY48" i="19"/>
  <c r="AZ48" i="19"/>
  <c r="BA48" i="19"/>
  <c r="BB48" i="19"/>
  <c r="BC48" i="19"/>
  <c r="BD48" i="19"/>
  <c r="BE48" i="19"/>
  <c r="BF48" i="19"/>
  <c r="BG48" i="19"/>
  <c r="BH48" i="19"/>
  <c r="BI48" i="19"/>
  <c r="BJ48" i="19"/>
  <c r="BK48" i="19"/>
  <c r="BL48" i="19"/>
  <c r="BM48" i="19"/>
  <c r="BN48" i="19"/>
  <c r="BO48" i="19"/>
  <c r="BP48" i="19"/>
  <c r="BQ48" i="19"/>
  <c r="BR48" i="19"/>
  <c r="BS48" i="19"/>
  <c r="BT48" i="19"/>
  <c r="BU48" i="19"/>
  <c r="BV48" i="19"/>
  <c r="BW48" i="19"/>
  <c r="BX48" i="19"/>
  <c r="BY48" i="19"/>
  <c r="BZ48" i="19"/>
  <c r="CA48" i="19"/>
  <c r="CB48" i="19"/>
  <c r="CC48" i="19"/>
  <c r="CD48" i="19"/>
  <c r="CE48" i="19"/>
  <c r="CF48" i="19"/>
  <c r="CG48" i="19"/>
  <c r="CH48" i="19"/>
  <c r="CI48" i="19"/>
  <c r="CJ48" i="19"/>
  <c r="CK48" i="19"/>
  <c r="CL48" i="19"/>
  <c r="CM48" i="19"/>
  <c r="CN48" i="19"/>
  <c r="CO48" i="19"/>
  <c r="CP48" i="19"/>
  <c r="CQ48" i="19"/>
  <c r="CR48" i="19"/>
  <c r="CS48" i="19"/>
  <c r="CT48" i="19"/>
  <c r="CU48" i="19"/>
  <c r="CV48" i="19"/>
  <c r="CW48" i="19"/>
  <c r="CX48" i="19"/>
  <c r="A49" i="19"/>
  <c r="B49" i="19"/>
  <c r="C49" i="19"/>
  <c r="D49" i="19"/>
  <c r="E49" i="19"/>
  <c r="F49" i="19"/>
  <c r="G49" i="19"/>
  <c r="H49" i="19"/>
  <c r="I49" i="19"/>
  <c r="J49" i="19"/>
  <c r="CY49" i="19" s="1"/>
  <c r="K49" i="19"/>
  <c r="L49" i="19"/>
  <c r="DA49" i="19" s="1"/>
  <c r="M49" i="19"/>
  <c r="N49" i="19"/>
  <c r="DC49" i="19" s="1"/>
  <c r="O49" i="19"/>
  <c r="P49" i="19"/>
  <c r="DE49" i="19" s="1"/>
  <c r="Q49" i="19"/>
  <c r="R49" i="19"/>
  <c r="DG49" i="19" s="1"/>
  <c r="S49" i="19"/>
  <c r="T49" i="19"/>
  <c r="DI49" i="19" s="1"/>
  <c r="U49" i="19"/>
  <c r="V49" i="19"/>
  <c r="DK49" i="19" s="1"/>
  <c r="W49" i="19"/>
  <c r="X49" i="19"/>
  <c r="DM49" i="19" s="1"/>
  <c r="Y49" i="19"/>
  <c r="Z49" i="19"/>
  <c r="AA49" i="19"/>
  <c r="AB49" i="19"/>
  <c r="AC49" i="19"/>
  <c r="AD49" i="19"/>
  <c r="AE49" i="19"/>
  <c r="AF49" i="19"/>
  <c r="AG49" i="19"/>
  <c r="AH49" i="19"/>
  <c r="AI49" i="19"/>
  <c r="AJ49" i="19"/>
  <c r="AK49" i="19"/>
  <c r="AL49" i="19"/>
  <c r="AM49" i="19"/>
  <c r="AN49" i="19"/>
  <c r="AO49" i="19"/>
  <c r="AP49" i="19"/>
  <c r="AQ49" i="19"/>
  <c r="AR49" i="19"/>
  <c r="AS49" i="19"/>
  <c r="AT49" i="19"/>
  <c r="AU49" i="19"/>
  <c r="AV49" i="19"/>
  <c r="AW49" i="19"/>
  <c r="AX49" i="19"/>
  <c r="AY49" i="19"/>
  <c r="AZ49" i="19"/>
  <c r="BA49" i="19"/>
  <c r="BB49" i="19"/>
  <c r="BC49" i="19"/>
  <c r="BD49" i="19"/>
  <c r="BE49" i="19"/>
  <c r="BF49" i="19"/>
  <c r="BG49" i="19"/>
  <c r="BH49" i="19"/>
  <c r="BI49" i="19"/>
  <c r="BJ49" i="19"/>
  <c r="BK49" i="19"/>
  <c r="BL49" i="19"/>
  <c r="BM49" i="19"/>
  <c r="BN49" i="19"/>
  <c r="BO49" i="19"/>
  <c r="BP49" i="19"/>
  <c r="BQ49" i="19"/>
  <c r="BR49" i="19"/>
  <c r="BS49" i="19"/>
  <c r="BT49" i="19"/>
  <c r="BU49" i="19"/>
  <c r="BV49" i="19"/>
  <c r="BW49" i="19"/>
  <c r="BX49" i="19"/>
  <c r="BY49" i="19"/>
  <c r="BZ49" i="19"/>
  <c r="CA49" i="19"/>
  <c r="CB49" i="19"/>
  <c r="CC49" i="19"/>
  <c r="CD49" i="19"/>
  <c r="CE49" i="19"/>
  <c r="CF49" i="19"/>
  <c r="CG49" i="19"/>
  <c r="CH49" i="19"/>
  <c r="CI49" i="19"/>
  <c r="CJ49" i="19"/>
  <c r="CK49" i="19"/>
  <c r="CL49" i="19"/>
  <c r="CM49" i="19"/>
  <c r="CN49" i="19"/>
  <c r="CO49" i="19"/>
  <c r="CP49" i="19"/>
  <c r="CQ49" i="19"/>
  <c r="CR49" i="19"/>
  <c r="CS49" i="19"/>
  <c r="CT49" i="19"/>
  <c r="CU49" i="19"/>
  <c r="CV49" i="19"/>
  <c r="CW49" i="19"/>
  <c r="CX49" i="19"/>
  <c r="A20" i="19"/>
  <c r="B20" i="19"/>
  <c r="C20" i="19"/>
  <c r="D20" i="19"/>
  <c r="E20" i="19"/>
  <c r="F20" i="19"/>
  <c r="G20" i="19"/>
  <c r="H20" i="19"/>
  <c r="I20" i="19"/>
  <c r="J20" i="19"/>
  <c r="CY20" i="19" s="1"/>
  <c r="K20" i="19"/>
  <c r="L20" i="19"/>
  <c r="DA20" i="19" s="1"/>
  <c r="M20" i="19"/>
  <c r="N20" i="19"/>
  <c r="DC20" i="19" s="1"/>
  <c r="O20" i="19"/>
  <c r="P20" i="19"/>
  <c r="DE20" i="19" s="1"/>
  <c r="Q20" i="19"/>
  <c r="R20" i="19"/>
  <c r="DG20" i="19" s="1"/>
  <c r="S20" i="19"/>
  <c r="T20" i="19"/>
  <c r="DI20" i="19" s="1"/>
  <c r="U20" i="19"/>
  <c r="V20" i="19"/>
  <c r="DK20" i="19" s="1"/>
  <c r="W20" i="19"/>
  <c r="X20" i="19"/>
  <c r="DM20" i="19" s="1"/>
  <c r="Y20" i="19"/>
  <c r="Z20" i="19"/>
  <c r="AA20" i="19"/>
  <c r="AB20" i="19"/>
  <c r="AC20" i="19"/>
  <c r="AD20" i="19"/>
  <c r="AE20" i="19"/>
  <c r="AF20" i="19"/>
  <c r="AG20" i="19"/>
  <c r="AH20" i="19"/>
  <c r="AI20" i="19"/>
  <c r="AJ20" i="19"/>
  <c r="AK20" i="19"/>
  <c r="AL20" i="19"/>
  <c r="AM20" i="19"/>
  <c r="AN20" i="19"/>
  <c r="AO20" i="19"/>
  <c r="AP20" i="19"/>
  <c r="AQ20" i="19"/>
  <c r="AR20" i="19"/>
  <c r="AS20" i="19"/>
  <c r="AT20" i="19"/>
  <c r="AU20" i="19"/>
  <c r="AV20" i="19"/>
  <c r="AW20" i="19"/>
  <c r="AX20" i="19"/>
  <c r="AY20" i="19"/>
  <c r="AZ20" i="19"/>
  <c r="BA20" i="19"/>
  <c r="BB20" i="19"/>
  <c r="BC20" i="19"/>
  <c r="BD20" i="19"/>
  <c r="BE20" i="19"/>
  <c r="BF20" i="19"/>
  <c r="BG20" i="19"/>
  <c r="BH20" i="19"/>
  <c r="BI20" i="19"/>
  <c r="BJ20" i="19"/>
  <c r="BK20" i="19"/>
  <c r="BL20" i="19"/>
  <c r="BM20" i="19"/>
  <c r="BN20" i="19"/>
  <c r="BO20" i="19"/>
  <c r="BP20" i="19"/>
  <c r="BQ20" i="19"/>
  <c r="BR20" i="19"/>
  <c r="BS20" i="19"/>
  <c r="BT20" i="19"/>
  <c r="BU20" i="19"/>
  <c r="BV20" i="19"/>
  <c r="BW20" i="19"/>
  <c r="BX20" i="19"/>
  <c r="BY20" i="19"/>
  <c r="BZ20" i="19"/>
  <c r="CA20" i="19"/>
  <c r="CB20" i="19"/>
  <c r="CC20" i="19"/>
  <c r="CD20" i="19"/>
  <c r="CE20" i="19"/>
  <c r="CF20" i="19"/>
  <c r="CG20" i="19"/>
  <c r="CH20" i="19"/>
  <c r="CI20" i="19"/>
  <c r="CJ20" i="19"/>
  <c r="CK20" i="19"/>
  <c r="CL20" i="19"/>
  <c r="CM20" i="19"/>
  <c r="CN20" i="19"/>
  <c r="CO20" i="19"/>
  <c r="CP20" i="19"/>
  <c r="CQ20" i="19"/>
  <c r="CR20" i="19"/>
  <c r="CS20" i="19"/>
  <c r="CT20" i="19"/>
  <c r="CU20" i="19"/>
  <c r="CV20" i="19"/>
  <c r="CW20" i="19"/>
  <c r="CX20" i="19"/>
  <c r="A57" i="19"/>
  <c r="B57" i="19"/>
  <c r="C57" i="19"/>
  <c r="D57" i="19"/>
  <c r="E57" i="19"/>
  <c r="F57" i="19"/>
  <c r="G57" i="19"/>
  <c r="H57" i="19"/>
  <c r="I57" i="19"/>
  <c r="J57" i="19"/>
  <c r="CY57" i="19" s="1"/>
  <c r="K57" i="19"/>
  <c r="L57" i="19"/>
  <c r="DA57" i="19" s="1"/>
  <c r="M57" i="19"/>
  <c r="N57" i="19"/>
  <c r="DC57" i="19" s="1"/>
  <c r="O57" i="19"/>
  <c r="P57" i="19"/>
  <c r="DE57" i="19" s="1"/>
  <c r="Q57" i="19"/>
  <c r="R57" i="19"/>
  <c r="DG57" i="19" s="1"/>
  <c r="S57" i="19"/>
  <c r="T57" i="19"/>
  <c r="DI57" i="19" s="1"/>
  <c r="U57" i="19"/>
  <c r="V57" i="19"/>
  <c r="DK57" i="19" s="1"/>
  <c r="W57" i="19"/>
  <c r="X57" i="19"/>
  <c r="DM57" i="19" s="1"/>
  <c r="Y57" i="19"/>
  <c r="Z57" i="19"/>
  <c r="AA57" i="19"/>
  <c r="AB57" i="19"/>
  <c r="AC57" i="19"/>
  <c r="AD57" i="19"/>
  <c r="AE57" i="19"/>
  <c r="AF57" i="19"/>
  <c r="AG57" i="19"/>
  <c r="AH57" i="19"/>
  <c r="AI57" i="19"/>
  <c r="AJ57" i="19"/>
  <c r="AK57" i="19"/>
  <c r="AL57" i="19"/>
  <c r="AM57" i="19"/>
  <c r="AN57" i="19"/>
  <c r="AO57" i="19"/>
  <c r="AP57" i="19"/>
  <c r="AQ57" i="19"/>
  <c r="AR57" i="19"/>
  <c r="AS57" i="19"/>
  <c r="AT57" i="19"/>
  <c r="AU57" i="19"/>
  <c r="AV57" i="19"/>
  <c r="AW57" i="19"/>
  <c r="AX57" i="19"/>
  <c r="AY57" i="19"/>
  <c r="AZ57" i="19"/>
  <c r="BA57" i="19"/>
  <c r="BB57" i="19"/>
  <c r="BC57" i="19"/>
  <c r="BD57" i="19"/>
  <c r="BE57" i="19"/>
  <c r="BF57" i="19"/>
  <c r="BG57" i="19"/>
  <c r="BH57" i="19"/>
  <c r="BI57" i="19"/>
  <c r="BJ57" i="19"/>
  <c r="BK57" i="19"/>
  <c r="BL57" i="19"/>
  <c r="BM57" i="19"/>
  <c r="BN57" i="19"/>
  <c r="BO57" i="19"/>
  <c r="BP57" i="19"/>
  <c r="BQ57" i="19"/>
  <c r="BR57" i="19"/>
  <c r="BS57" i="19"/>
  <c r="BT57" i="19"/>
  <c r="BU57" i="19"/>
  <c r="BV57" i="19"/>
  <c r="BW57" i="19"/>
  <c r="BX57" i="19"/>
  <c r="BY57" i="19"/>
  <c r="BZ57" i="19"/>
  <c r="CA57" i="19"/>
  <c r="CB57" i="19"/>
  <c r="CC57" i="19"/>
  <c r="CD57" i="19"/>
  <c r="CE57" i="19"/>
  <c r="CF57" i="19"/>
  <c r="CG57" i="19"/>
  <c r="CH57" i="19"/>
  <c r="CI57" i="19"/>
  <c r="CJ57" i="19"/>
  <c r="CK57" i="19"/>
  <c r="CL57" i="19"/>
  <c r="CM57" i="19"/>
  <c r="CN57" i="19"/>
  <c r="CO57" i="19"/>
  <c r="CP57" i="19"/>
  <c r="CQ57" i="19"/>
  <c r="CR57" i="19"/>
  <c r="CS57" i="19"/>
  <c r="CT57" i="19"/>
  <c r="CU57" i="19"/>
  <c r="CV57" i="19"/>
  <c r="CW57" i="19"/>
  <c r="CX57" i="19"/>
  <c r="A43" i="19"/>
  <c r="B43" i="19"/>
  <c r="C43" i="19"/>
  <c r="D43" i="19"/>
  <c r="E43" i="19"/>
  <c r="F43" i="19"/>
  <c r="G43" i="19"/>
  <c r="H43" i="19"/>
  <c r="I43" i="19"/>
  <c r="J43" i="19"/>
  <c r="CY43" i="19" s="1"/>
  <c r="K43" i="19"/>
  <c r="L43" i="19"/>
  <c r="DA43" i="19" s="1"/>
  <c r="M43" i="19"/>
  <c r="N43" i="19"/>
  <c r="DC43" i="19" s="1"/>
  <c r="O43" i="19"/>
  <c r="P43" i="19"/>
  <c r="DE43" i="19" s="1"/>
  <c r="Q43" i="19"/>
  <c r="R43" i="19"/>
  <c r="DG43" i="19" s="1"/>
  <c r="S43" i="19"/>
  <c r="T43" i="19"/>
  <c r="DI43" i="19" s="1"/>
  <c r="U43" i="19"/>
  <c r="V43" i="19"/>
  <c r="DK43" i="19" s="1"/>
  <c r="W43" i="19"/>
  <c r="X43" i="19"/>
  <c r="DM43" i="19" s="1"/>
  <c r="Y43" i="19"/>
  <c r="Z43" i="19"/>
  <c r="AA43" i="19"/>
  <c r="AB43" i="19"/>
  <c r="AC43" i="19"/>
  <c r="AD43" i="19"/>
  <c r="AE43" i="19"/>
  <c r="AF43" i="19"/>
  <c r="AG43" i="19"/>
  <c r="AH43" i="19"/>
  <c r="AI43" i="19"/>
  <c r="AJ43" i="19"/>
  <c r="AK43" i="19"/>
  <c r="AL43" i="19"/>
  <c r="AM43" i="19"/>
  <c r="AN43" i="19"/>
  <c r="AO43" i="19"/>
  <c r="AP43" i="19"/>
  <c r="AQ43" i="19"/>
  <c r="AR43" i="19"/>
  <c r="AS43" i="19"/>
  <c r="AT43" i="19"/>
  <c r="AU43" i="19"/>
  <c r="AV43" i="19"/>
  <c r="AW43" i="19"/>
  <c r="AX43" i="19"/>
  <c r="AY43" i="19"/>
  <c r="AZ43" i="19"/>
  <c r="BA43" i="19"/>
  <c r="BB43" i="19"/>
  <c r="BC43" i="19"/>
  <c r="BD43" i="19"/>
  <c r="BE43" i="19"/>
  <c r="BF43" i="19"/>
  <c r="BG43" i="19"/>
  <c r="BH43" i="19"/>
  <c r="BI43" i="19"/>
  <c r="BJ43" i="19"/>
  <c r="BK43" i="19"/>
  <c r="BL43" i="19"/>
  <c r="BM43" i="19"/>
  <c r="BN43" i="19"/>
  <c r="BO43" i="19"/>
  <c r="BP43" i="19"/>
  <c r="BQ43" i="19"/>
  <c r="BR43" i="19"/>
  <c r="BS43" i="19"/>
  <c r="BT43" i="19"/>
  <c r="BU43" i="19"/>
  <c r="BV43" i="19"/>
  <c r="BW43" i="19"/>
  <c r="BX43" i="19"/>
  <c r="BY43" i="19"/>
  <c r="BZ43" i="19"/>
  <c r="CA43" i="19"/>
  <c r="CB43" i="19"/>
  <c r="CC43" i="19"/>
  <c r="CD43" i="19"/>
  <c r="CE43" i="19"/>
  <c r="CF43" i="19"/>
  <c r="CG43" i="19"/>
  <c r="CH43" i="19"/>
  <c r="CI43" i="19"/>
  <c r="CJ43" i="19"/>
  <c r="CK43" i="19"/>
  <c r="CL43" i="19"/>
  <c r="CM43" i="19"/>
  <c r="CN43" i="19"/>
  <c r="CO43" i="19"/>
  <c r="CP43" i="19"/>
  <c r="CQ43" i="19"/>
  <c r="CR43" i="19"/>
  <c r="CS43" i="19"/>
  <c r="CT43" i="19"/>
  <c r="CU43" i="19"/>
  <c r="CV43" i="19"/>
  <c r="CW43" i="19"/>
  <c r="CX43" i="19"/>
  <c r="A23" i="19"/>
  <c r="B23" i="19"/>
  <c r="C23" i="19"/>
  <c r="D23" i="19"/>
  <c r="E23" i="19"/>
  <c r="F23" i="19"/>
  <c r="G23" i="19"/>
  <c r="H23" i="19"/>
  <c r="I23" i="19"/>
  <c r="J23" i="19"/>
  <c r="CY23" i="19" s="1"/>
  <c r="K23" i="19"/>
  <c r="L23" i="19"/>
  <c r="DA23" i="19" s="1"/>
  <c r="M23" i="19"/>
  <c r="N23" i="19"/>
  <c r="DC23" i="19" s="1"/>
  <c r="O23" i="19"/>
  <c r="P23" i="19"/>
  <c r="DE23" i="19" s="1"/>
  <c r="Q23" i="19"/>
  <c r="R23" i="19"/>
  <c r="DG23" i="19" s="1"/>
  <c r="S23" i="19"/>
  <c r="T23" i="19"/>
  <c r="DI23" i="19" s="1"/>
  <c r="U23" i="19"/>
  <c r="V23" i="19"/>
  <c r="DK23" i="19" s="1"/>
  <c r="W23" i="19"/>
  <c r="X23" i="19"/>
  <c r="DM23" i="19" s="1"/>
  <c r="Y23" i="19"/>
  <c r="Z23" i="19"/>
  <c r="AA23" i="19"/>
  <c r="AB23" i="19"/>
  <c r="AC23" i="19"/>
  <c r="AD23" i="19"/>
  <c r="AE23" i="19"/>
  <c r="AF23" i="19"/>
  <c r="AG23" i="19"/>
  <c r="AH23" i="19"/>
  <c r="AI23" i="19"/>
  <c r="AJ23" i="19"/>
  <c r="AK23"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BO23" i="19"/>
  <c r="BP23" i="19"/>
  <c r="BQ23" i="19"/>
  <c r="BR23" i="19"/>
  <c r="BS23" i="19"/>
  <c r="BT23" i="19"/>
  <c r="BU23" i="19"/>
  <c r="BV23" i="19"/>
  <c r="BW23" i="19"/>
  <c r="BX23" i="19"/>
  <c r="BY23" i="19"/>
  <c r="BZ23" i="19"/>
  <c r="CA23" i="19"/>
  <c r="CB23" i="19"/>
  <c r="CC23" i="19"/>
  <c r="CD23" i="19"/>
  <c r="CE23" i="19"/>
  <c r="CF23" i="19"/>
  <c r="CG23" i="19"/>
  <c r="CH23" i="19"/>
  <c r="CI23" i="19"/>
  <c r="CJ23" i="19"/>
  <c r="CK23" i="19"/>
  <c r="CL23" i="19"/>
  <c r="CM23" i="19"/>
  <c r="CN23" i="19"/>
  <c r="CO23" i="19"/>
  <c r="CP23" i="19"/>
  <c r="CQ23" i="19"/>
  <c r="CR23" i="19"/>
  <c r="CS23" i="19"/>
  <c r="CT23" i="19"/>
  <c r="CU23" i="19"/>
  <c r="CV23" i="19"/>
  <c r="CW23" i="19"/>
  <c r="CX23" i="19"/>
  <c r="A39" i="19"/>
  <c r="B39" i="19"/>
  <c r="C39" i="19"/>
  <c r="D39" i="19"/>
  <c r="E39" i="19"/>
  <c r="F39" i="19"/>
  <c r="G39" i="19"/>
  <c r="H39" i="19"/>
  <c r="I39" i="19"/>
  <c r="J39" i="19"/>
  <c r="CY39" i="19" s="1"/>
  <c r="K39" i="19"/>
  <c r="L39" i="19"/>
  <c r="DA39" i="19" s="1"/>
  <c r="M39" i="19"/>
  <c r="N39" i="19"/>
  <c r="DC39" i="19" s="1"/>
  <c r="O39" i="19"/>
  <c r="P39" i="19"/>
  <c r="DE39" i="19" s="1"/>
  <c r="Q39" i="19"/>
  <c r="R39" i="19"/>
  <c r="DG39" i="19" s="1"/>
  <c r="S39" i="19"/>
  <c r="T39" i="19"/>
  <c r="DI39" i="19" s="1"/>
  <c r="U39" i="19"/>
  <c r="V39" i="19"/>
  <c r="DK39" i="19" s="1"/>
  <c r="W39" i="19"/>
  <c r="X39" i="19"/>
  <c r="DM39" i="19" s="1"/>
  <c r="Y39" i="19"/>
  <c r="Z39" i="19"/>
  <c r="AA39" i="19"/>
  <c r="AB39" i="19"/>
  <c r="AC39" i="19"/>
  <c r="AD39" i="19"/>
  <c r="AE39" i="19"/>
  <c r="AF39" i="19"/>
  <c r="AG39" i="19"/>
  <c r="AH39" i="19"/>
  <c r="AI39" i="19"/>
  <c r="AJ39" i="19"/>
  <c r="AK39"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BO39" i="19"/>
  <c r="BP39" i="19"/>
  <c r="BQ39" i="19"/>
  <c r="BR39" i="19"/>
  <c r="BS39" i="19"/>
  <c r="BT39" i="19"/>
  <c r="BU39" i="19"/>
  <c r="BV39" i="19"/>
  <c r="BW39" i="19"/>
  <c r="BX39" i="19"/>
  <c r="BY39" i="19"/>
  <c r="BZ39" i="19"/>
  <c r="CA39" i="19"/>
  <c r="CB39" i="19"/>
  <c r="CC39" i="19"/>
  <c r="CD39" i="19"/>
  <c r="CE39" i="19"/>
  <c r="CF39" i="19"/>
  <c r="CG39" i="19"/>
  <c r="CH39" i="19"/>
  <c r="CI39" i="19"/>
  <c r="CJ39" i="19"/>
  <c r="CK39" i="19"/>
  <c r="CL39" i="19"/>
  <c r="CM39" i="19"/>
  <c r="CN39" i="19"/>
  <c r="CO39" i="19"/>
  <c r="CP39" i="19"/>
  <c r="CQ39" i="19"/>
  <c r="CR39" i="19"/>
  <c r="CS39" i="19"/>
  <c r="CT39" i="19"/>
  <c r="CU39" i="19"/>
  <c r="CV39" i="19"/>
  <c r="CW39" i="19"/>
  <c r="CX39" i="19"/>
  <c r="A33" i="19"/>
  <c r="B33" i="19"/>
  <c r="C33" i="19"/>
  <c r="D33" i="19"/>
  <c r="E33" i="19"/>
  <c r="F33" i="19"/>
  <c r="G33" i="19"/>
  <c r="H33" i="19"/>
  <c r="I33" i="19"/>
  <c r="J33" i="19"/>
  <c r="CY33" i="19" s="1"/>
  <c r="K33" i="19"/>
  <c r="L33" i="19"/>
  <c r="DA33" i="19" s="1"/>
  <c r="M33" i="19"/>
  <c r="N33" i="19"/>
  <c r="DC33" i="19" s="1"/>
  <c r="O33" i="19"/>
  <c r="P33" i="19"/>
  <c r="DE33" i="19" s="1"/>
  <c r="Q33" i="19"/>
  <c r="R33" i="19"/>
  <c r="DG33" i="19" s="1"/>
  <c r="S33" i="19"/>
  <c r="T33" i="19"/>
  <c r="DI33" i="19" s="1"/>
  <c r="U33" i="19"/>
  <c r="V33" i="19"/>
  <c r="DK33" i="19" s="1"/>
  <c r="W33" i="19"/>
  <c r="X33" i="19"/>
  <c r="DM33" i="19" s="1"/>
  <c r="Y33" i="19"/>
  <c r="Z33" i="19"/>
  <c r="AA33" i="19"/>
  <c r="AB33" i="19"/>
  <c r="AC33" i="19"/>
  <c r="AD33" i="19"/>
  <c r="AE33" i="19"/>
  <c r="AF33" i="19"/>
  <c r="AG33" i="19"/>
  <c r="AH33" i="19"/>
  <c r="AI33" i="19"/>
  <c r="AJ33" i="19"/>
  <c r="AK33"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BO33" i="19"/>
  <c r="BP33" i="19"/>
  <c r="BQ33" i="19"/>
  <c r="BR33" i="19"/>
  <c r="BS33" i="19"/>
  <c r="BT33" i="19"/>
  <c r="BU33" i="19"/>
  <c r="BV33" i="19"/>
  <c r="BW33" i="19"/>
  <c r="BX33" i="19"/>
  <c r="BY33" i="19"/>
  <c r="BZ33" i="19"/>
  <c r="CA33" i="19"/>
  <c r="CB33" i="19"/>
  <c r="CC33" i="19"/>
  <c r="CD33" i="19"/>
  <c r="CE33" i="19"/>
  <c r="CF33" i="19"/>
  <c r="CG33" i="19"/>
  <c r="CH33" i="19"/>
  <c r="CI33" i="19"/>
  <c r="CJ33" i="19"/>
  <c r="CK33" i="19"/>
  <c r="CL33" i="19"/>
  <c r="CM33" i="19"/>
  <c r="CN33" i="19"/>
  <c r="CO33" i="19"/>
  <c r="CP33" i="19"/>
  <c r="CQ33" i="19"/>
  <c r="CR33" i="19"/>
  <c r="CS33" i="19"/>
  <c r="CT33" i="19"/>
  <c r="CU33" i="19"/>
  <c r="CV33" i="19"/>
  <c r="CW33" i="19"/>
  <c r="CX33" i="19"/>
  <c r="A29" i="19"/>
  <c r="B29" i="19"/>
  <c r="C29" i="19"/>
  <c r="D29" i="19"/>
  <c r="E29" i="19"/>
  <c r="F29" i="19"/>
  <c r="G29" i="19"/>
  <c r="H29" i="19"/>
  <c r="I29" i="19"/>
  <c r="J29" i="19"/>
  <c r="CY29" i="19" s="1"/>
  <c r="K29" i="19"/>
  <c r="L29" i="19"/>
  <c r="DA29" i="19" s="1"/>
  <c r="M29" i="19"/>
  <c r="N29" i="19"/>
  <c r="DC29" i="19" s="1"/>
  <c r="O29" i="19"/>
  <c r="P29" i="19"/>
  <c r="DE29" i="19" s="1"/>
  <c r="Q29" i="19"/>
  <c r="R29" i="19"/>
  <c r="DG29" i="19" s="1"/>
  <c r="S29" i="19"/>
  <c r="T29" i="19"/>
  <c r="DI29" i="19" s="1"/>
  <c r="U29" i="19"/>
  <c r="V29" i="19"/>
  <c r="DK29" i="19" s="1"/>
  <c r="W29" i="19"/>
  <c r="X29" i="19"/>
  <c r="DM29" i="19" s="1"/>
  <c r="Y29" i="19"/>
  <c r="Z29" i="19"/>
  <c r="AA29" i="19"/>
  <c r="AB29" i="19"/>
  <c r="AC29" i="19"/>
  <c r="AD29" i="19"/>
  <c r="AE29" i="19"/>
  <c r="AF29" i="19"/>
  <c r="AG29" i="19"/>
  <c r="AH29" i="19"/>
  <c r="AI29" i="19"/>
  <c r="AJ29" i="19"/>
  <c r="AK29"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BO29" i="19"/>
  <c r="BP29" i="19"/>
  <c r="BQ29" i="19"/>
  <c r="BR29" i="19"/>
  <c r="BS29" i="19"/>
  <c r="BT29" i="19"/>
  <c r="BU29" i="19"/>
  <c r="BV29" i="19"/>
  <c r="BW29" i="19"/>
  <c r="BX29" i="19"/>
  <c r="BY29" i="19"/>
  <c r="BZ29" i="19"/>
  <c r="CA29" i="19"/>
  <c r="CB29" i="19"/>
  <c r="CC29" i="19"/>
  <c r="CD29" i="19"/>
  <c r="CE29" i="19"/>
  <c r="CF29" i="19"/>
  <c r="CG29" i="19"/>
  <c r="CH29" i="19"/>
  <c r="CI29" i="19"/>
  <c r="CJ29" i="19"/>
  <c r="CK29" i="19"/>
  <c r="CL29" i="19"/>
  <c r="CM29" i="19"/>
  <c r="CN29" i="19"/>
  <c r="CO29" i="19"/>
  <c r="CP29" i="19"/>
  <c r="CQ29" i="19"/>
  <c r="CR29" i="19"/>
  <c r="CS29" i="19"/>
  <c r="CT29" i="19"/>
  <c r="CU29" i="19"/>
  <c r="CV29" i="19"/>
  <c r="CW29" i="19"/>
  <c r="CX29" i="19"/>
  <c r="A32" i="19"/>
  <c r="B32" i="19"/>
  <c r="C32" i="19"/>
  <c r="D32" i="19"/>
  <c r="E32" i="19"/>
  <c r="F32" i="19"/>
  <c r="G32" i="19"/>
  <c r="H32" i="19"/>
  <c r="I32" i="19"/>
  <c r="J32" i="19"/>
  <c r="CY32" i="19" s="1"/>
  <c r="K32" i="19"/>
  <c r="L32" i="19"/>
  <c r="DA32" i="19" s="1"/>
  <c r="DQ32" i="19" s="1"/>
  <c r="M32" i="19"/>
  <c r="N32" i="19"/>
  <c r="DC32" i="19" s="1"/>
  <c r="O32" i="19"/>
  <c r="P32" i="19"/>
  <c r="DE32" i="19" s="1"/>
  <c r="Q32" i="19"/>
  <c r="R32" i="19"/>
  <c r="DG32" i="19" s="1"/>
  <c r="S32" i="19"/>
  <c r="T32" i="19"/>
  <c r="DI32" i="19" s="1"/>
  <c r="U32" i="19"/>
  <c r="V32" i="19"/>
  <c r="DK32" i="19" s="1"/>
  <c r="W32" i="19"/>
  <c r="X32" i="19"/>
  <c r="DM32" i="19" s="1"/>
  <c r="Y32" i="19"/>
  <c r="Z32" i="19"/>
  <c r="AA32" i="19"/>
  <c r="AB32" i="19"/>
  <c r="AC32" i="19"/>
  <c r="AD32" i="19"/>
  <c r="AE32" i="19"/>
  <c r="AF32" i="19"/>
  <c r="AG32" i="19"/>
  <c r="AH32" i="19"/>
  <c r="AI32" i="19"/>
  <c r="AJ32" i="19"/>
  <c r="AK32"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BO32" i="19"/>
  <c r="BP32" i="19"/>
  <c r="BQ32" i="19"/>
  <c r="BR32" i="19"/>
  <c r="BS32" i="19"/>
  <c r="BT32" i="19"/>
  <c r="BU32" i="19"/>
  <c r="BV32" i="19"/>
  <c r="BW32" i="19"/>
  <c r="BX32" i="19"/>
  <c r="BY32" i="19"/>
  <c r="BZ32" i="19"/>
  <c r="CA32" i="19"/>
  <c r="CB32" i="19"/>
  <c r="CC32" i="19"/>
  <c r="CD32" i="19"/>
  <c r="CE32" i="19"/>
  <c r="CF32" i="19"/>
  <c r="CG32" i="19"/>
  <c r="CH32" i="19"/>
  <c r="CI32" i="19"/>
  <c r="CJ32" i="19"/>
  <c r="CK32" i="19"/>
  <c r="CL32" i="19"/>
  <c r="CM32" i="19"/>
  <c r="CN32" i="19"/>
  <c r="CO32" i="19"/>
  <c r="CP32" i="19"/>
  <c r="CQ32" i="19"/>
  <c r="CR32" i="19"/>
  <c r="CS32" i="19"/>
  <c r="CT32" i="19"/>
  <c r="CU32" i="19"/>
  <c r="CV32" i="19"/>
  <c r="CW32" i="19"/>
  <c r="CX32" i="19"/>
  <c r="A30" i="19"/>
  <c r="B30" i="19"/>
  <c r="C30" i="19"/>
  <c r="D30" i="19"/>
  <c r="E30" i="19"/>
  <c r="F30" i="19"/>
  <c r="G30" i="19"/>
  <c r="H30" i="19"/>
  <c r="I30" i="19"/>
  <c r="J30" i="19"/>
  <c r="CY30" i="19" s="1"/>
  <c r="K30" i="19"/>
  <c r="L30" i="19"/>
  <c r="DA30" i="19" s="1"/>
  <c r="M30" i="19"/>
  <c r="N30" i="19"/>
  <c r="DC30" i="19" s="1"/>
  <c r="O30" i="19"/>
  <c r="P30" i="19"/>
  <c r="DE30" i="19" s="1"/>
  <c r="Q30" i="19"/>
  <c r="R30" i="19"/>
  <c r="DG30" i="19" s="1"/>
  <c r="S30" i="19"/>
  <c r="T30" i="19"/>
  <c r="DI30" i="19" s="1"/>
  <c r="U30" i="19"/>
  <c r="V30" i="19"/>
  <c r="DK30" i="19" s="1"/>
  <c r="W30" i="19"/>
  <c r="X30" i="19"/>
  <c r="DM30" i="19" s="1"/>
  <c r="Y30" i="19"/>
  <c r="Z30" i="19"/>
  <c r="AA30" i="19"/>
  <c r="AB30" i="19"/>
  <c r="AC30" i="19"/>
  <c r="AD30" i="19"/>
  <c r="AE30" i="19"/>
  <c r="AF30" i="19"/>
  <c r="AG30" i="19"/>
  <c r="AH30" i="19"/>
  <c r="AI30" i="19"/>
  <c r="AJ30" i="19"/>
  <c r="AK30"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BO30" i="19"/>
  <c r="BP30" i="19"/>
  <c r="BQ30" i="19"/>
  <c r="BR30" i="19"/>
  <c r="BS30" i="19"/>
  <c r="BT30" i="19"/>
  <c r="BU30" i="19"/>
  <c r="BV30" i="19"/>
  <c r="BW30" i="19"/>
  <c r="BX30" i="19"/>
  <c r="BY30" i="19"/>
  <c r="BZ30" i="19"/>
  <c r="CA30" i="19"/>
  <c r="CB30" i="19"/>
  <c r="CC30" i="19"/>
  <c r="CD30" i="19"/>
  <c r="CE30" i="19"/>
  <c r="CF30" i="19"/>
  <c r="CG30" i="19"/>
  <c r="CH30" i="19"/>
  <c r="CI30" i="19"/>
  <c r="CJ30" i="19"/>
  <c r="CK30" i="19"/>
  <c r="CL30" i="19"/>
  <c r="CM30" i="19"/>
  <c r="CN30" i="19"/>
  <c r="CO30" i="19"/>
  <c r="CP30" i="19"/>
  <c r="CQ30" i="19"/>
  <c r="CR30" i="19"/>
  <c r="CS30" i="19"/>
  <c r="CT30" i="19"/>
  <c r="CU30" i="19"/>
  <c r="CV30" i="19"/>
  <c r="CW30" i="19"/>
  <c r="CX30" i="19"/>
  <c r="A40" i="19"/>
  <c r="B40" i="19"/>
  <c r="C40" i="19"/>
  <c r="D40" i="19"/>
  <c r="E40" i="19"/>
  <c r="F40" i="19"/>
  <c r="G40" i="19"/>
  <c r="H40" i="19"/>
  <c r="I40" i="19"/>
  <c r="J40" i="19"/>
  <c r="CY40" i="19" s="1"/>
  <c r="K40" i="19"/>
  <c r="L40" i="19"/>
  <c r="DA40" i="19" s="1"/>
  <c r="M40" i="19"/>
  <c r="N40" i="19"/>
  <c r="DC40" i="19" s="1"/>
  <c r="O40" i="19"/>
  <c r="P40" i="19"/>
  <c r="DE40" i="19" s="1"/>
  <c r="Q40" i="19"/>
  <c r="R40" i="19"/>
  <c r="DG40" i="19" s="1"/>
  <c r="S40" i="19"/>
  <c r="T40" i="19"/>
  <c r="DI40" i="19" s="1"/>
  <c r="U40" i="19"/>
  <c r="V40" i="19"/>
  <c r="DK40" i="19" s="1"/>
  <c r="W40" i="19"/>
  <c r="X40" i="19"/>
  <c r="DM40" i="19" s="1"/>
  <c r="Y40" i="19"/>
  <c r="Z40" i="19"/>
  <c r="AA40" i="19"/>
  <c r="AB40" i="19"/>
  <c r="AC40" i="19"/>
  <c r="AD40" i="19"/>
  <c r="AE40" i="19"/>
  <c r="AF40" i="19"/>
  <c r="AG40" i="19"/>
  <c r="AH40" i="19"/>
  <c r="AI40" i="19"/>
  <c r="AJ40" i="19"/>
  <c r="AK40" i="19"/>
  <c r="AL40" i="19"/>
  <c r="AM40"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BO40" i="19"/>
  <c r="BP40" i="19"/>
  <c r="BQ40" i="19"/>
  <c r="BR40" i="19"/>
  <c r="BS40" i="19"/>
  <c r="BT40" i="19"/>
  <c r="BU40" i="19"/>
  <c r="BV40" i="19"/>
  <c r="BW40" i="19"/>
  <c r="BX40" i="19"/>
  <c r="BY40" i="19"/>
  <c r="BZ40" i="19"/>
  <c r="CA40" i="19"/>
  <c r="CB40" i="19"/>
  <c r="CC40" i="19"/>
  <c r="CD40" i="19"/>
  <c r="CE40" i="19"/>
  <c r="CF40" i="19"/>
  <c r="CG40" i="19"/>
  <c r="CH40" i="19"/>
  <c r="CI40" i="19"/>
  <c r="CJ40" i="19"/>
  <c r="CK40" i="19"/>
  <c r="CL40" i="19"/>
  <c r="CM40" i="19"/>
  <c r="CN40" i="19"/>
  <c r="CO40" i="19"/>
  <c r="CP40" i="19"/>
  <c r="CQ40" i="19"/>
  <c r="CR40" i="19"/>
  <c r="CS40" i="19"/>
  <c r="CT40" i="19"/>
  <c r="CU40" i="19"/>
  <c r="CV40" i="19"/>
  <c r="CW40" i="19"/>
  <c r="CX40" i="19"/>
  <c r="A50" i="19"/>
  <c r="B50" i="19"/>
  <c r="C50" i="19"/>
  <c r="D50" i="19"/>
  <c r="E50" i="19"/>
  <c r="F50" i="19"/>
  <c r="G50" i="19"/>
  <c r="H50" i="19"/>
  <c r="I50" i="19"/>
  <c r="J50" i="19"/>
  <c r="CY50" i="19" s="1"/>
  <c r="K50" i="19"/>
  <c r="L50" i="19"/>
  <c r="DA50" i="19" s="1"/>
  <c r="M50" i="19"/>
  <c r="N50" i="19"/>
  <c r="DC50" i="19" s="1"/>
  <c r="O50" i="19"/>
  <c r="P50" i="19"/>
  <c r="DE50" i="19" s="1"/>
  <c r="Q50" i="19"/>
  <c r="R50" i="19"/>
  <c r="DG50" i="19" s="1"/>
  <c r="S50" i="19"/>
  <c r="T50" i="19"/>
  <c r="DI50" i="19" s="1"/>
  <c r="U50" i="19"/>
  <c r="V50" i="19"/>
  <c r="DK50" i="19" s="1"/>
  <c r="W50" i="19"/>
  <c r="X50" i="19"/>
  <c r="DM50" i="19" s="1"/>
  <c r="Y50" i="19"/>
  <c r="Z50" i="19"/>
  <c r="AA50" i="19"/>
  <c r="AB50" i="19"/>
  <c r="AC50" i="19"/>
  <c r="AD50" i="19"/>
  <c r="AE50" i="19"/>
  <c r="AF50" i="19"/>
  <c r="AG50" i="19"/>
  <c r="AH50" i="19"/>
  <c r="AI50" i="19"/>
  <c r="AJ50" i="19"/>
  <c r="AK50" i="19"/>
  <c r="AL50" i="19"/>
  <c r="AM50" i="19"/>
  <c r="AN50" i="19"/>
  <c r="AO50" i="19"/>
  <c r="AP50" i="19"/>
  <c r="AQ50" i="19"/>
  <c r="AR50" i="19"/>
  <c r="AS50" i="19"/>
  <c r="AT50" i="19"/>
  <c r="AU50" i="19"/>
  <c r="AV50" i="19"/>
  <c r="AW50" i="19"/>
  <c r="AX50" i="19"/>
  <c r="AY50" i="19"/>
  <c r="AZ50" i="19"/>
  <c r="BA50" i="19"/>
  <c r="BB50" i="19"/>
  <c r="BC50" i="19"/>
  <c r="BD50" i="19"/>
  <c r="BE50" i="19"/>
  <c r="BF50" i="19"/>
  <c r="BG50" i="19"/>
  <c r="BH50" i="19"/>
  <c r="BI50" i="19"/>
  <c r="BJ50" i="19"/>
  <c r="BK50" i="19"/>
  <c r="BL50" i="19"/>
  <c r="BM50" i="19"/>
  <c r="BN50" i="19"/>
  <c r="BO50" i="19"/>
  <c r="BP50" i="19"/>
  <c r="BQ50" i="19"/>
  <c r="BR50" i="19"/>
  <c r="BS50" i="19"/>
  <c r="BT50" i="19"/>
  <c r="BU50" i="19"/>
  <c r="BV50" i="19"/>
  <c r="BW50" i="19"/>
  <c r="BX50" i="19"/>
  <c r="BY50" i="19"/>
  <c r="BZ50" i="19"/>
  <c r="CA50" i="19"/>
  <c r="CB50" i="19"/>
  <c r="CC50" i="19"/>
  <c r="CD50" i="19"/>
  <c r="CE50" i="19"/>
  <c r="CF50" i="19"/>
  <c r="CG50" i="19"/>
  <c r="CH50" i="19"/>
  <c r="CI50" i="19"/>
  <c r="CJ50" i="19"/>
  <c r="CK50" i="19"/>
  <c r="CL50" i="19"/>
  <c r="CM50" i="19"/>
  <c r="CN50" i="19"/>
  <c r="CO50" i="19"/>
  <c r="CP50" i="19"/>
  <c r="CQ50" i="19"/>
  <c r="CR50" i="19"/>
  <c r="CS50" i="19"/>
  <c r="CT50" i="19"/>
  <c r="CU50" i="19"/>
  <c r="CV50" i="19"/>
  <c r="CW50" i="19"/>
  <c r="CX50" i="19"/>
  <c r="A21" i="19"/>
  <c r="B21" i="19"/>
  <c r="C21" i="19"/>
  <c r="D21" i="19"/>
  <c r="E21" i="19"/>
  <c r="F21" i="19"/>
  <c r="G21" i="19"/>
  <c r="H21" i="19"/>
  <c r="I21" i="19"/>
  <c r="J21" i="19"/>
  <c r="CY21" i="19" s="1"/>
  <c r="K21" i="19"/>
  <c r="L21" i="19"/>
  <c r="DA21" i="19" s="1"/>
  <c r="M21" i="19"/>
  <c r="N21" i="19"/>
  <c r="DC21" i="19" s="1"/>
  <c r="O21" i="19"/>
  <c r="P21" i="19"/>
  <c r="DE21" i="19" s="1"/>
  <c r="Q21" i="19"/>
  <c r="R21" i="19"/>
  <c r="DG21" i="19" s="1"/>
  <c r="S21" i="19"/>
  <c r="T21" i="19"/>
  <c r="DI21" i="19" s="1"/>
  <c r="U21" i="19"/>
  <c r="V21" i="19"/>
  <c r="DK21" i="19" s="1"/>
  <c r="W21" i="19"/>
  <c r="X21" i="19"/>
  <c r="DM21" i="19" s="1"/>
  <c r="Y21" i="19"/>
  <c r="Z21" i="19"/>
  <c r="AA21" i="19"/>
  <c r="AB21" i="19"/>
  <c r="AC21" i="19"/>
  <c r="AD21" i="19"/>
  <c r="AE21" i="19"/>
  <c r="AF21" i="19"/>
  <c r="AG21" i="19"/>
  <c r="AH21" i="19"/>
  <c r="AI21" i="19"/>
  <c r="AJ21" i="19"/>
  <c r="AK21"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BO21" i="19"/>
  <c r="BP21" i="19"/>
  <c r="BQ21" i="19"/>
  <c r="BR21" i="19"/>
  <c r="BS21" i="19"/>
  <c r="BT21" i="19"/>
  <c r="BU21" i="19"/>
  <c r="BV21" i="19"/>
  <c r="BW21" i="19"/>
  <c r="BX21" i="19"/>
  <c r="BY21" i="19"/>
  <c r="BZ21" i="19"/>
  <c r="CA21" i="19"/>
  <c r="CB21" i="19"/>
  <c r="CC21" i="19"/>
  <c r="CD21" i="19"/>
  <c r="CE21" i="19"/>
  <c r="CF21" i="19"/>
  <c r="CG21" i="19"/>
  <c r="CH21" i="19"/>
  <c r="CI21" i="19"/>
  <c r="CJ21" i="19"/>
  <c r="CK21" i="19"/>
  <c r="CL21" i="19"/>
  <c r="CM21" i="19"/>
  <c r="CN21" i="19"/>
  <c r="CO21" i="19"/>
  <c r="CP21" i="19"/>
  <c r="CQ21" i="19"/>
  <c r="CR21" i="19"/>
  <c r="CS21" i="19"/>
  <c r="CT21" i="19"/>
  <c r="CU21" i="19"/>
  <c r="CV21" i="19"/>
  <c r="CW21" i="19"/>
  <c r="CX21" i="19"/>
  <c r="A45" i="19"/>
  <c r="B45" i="19"/>
  <c r="C45" i="19"/>
  <c r="D45" i="19"/>
  <c r="E45" i="19"/>
  <c r="F45" i="19"/>
  <c r="G45" i="19"/>
  <c r="H45" i="19"/>
  <c r="I45" i="19"/>
  <c r="J45" i="19"/>
  <c r="CY45" i="19" s="1"/>
  <c r="K45" i="19"/>
  <c r="L45" i="19"/>
  <c r="DA45" i="19" s="1"/>
  <c r="M45" i="19"/>
  <c r="N45" i="19"/>
  <c r="DC45" i="19" s="1"/>
  <c r="O45" i="19"/>
  <c r="P45" i="19"/>
  <c r="DE45" i="19" s="1"/>
  <c r="Q45" i="19"/>
  <c r="R45" i="19"/>
  <c r="DG45" i="19" s="1"/>
  <c r="S45" i="19"/>
  <c r="T45" i="19"/>
  <c r="DI45" i="19" s="1"/>
  <c r="U45" i="19"/>
  <c r="V45" i="19"/>
  <c r="DK45" i="19" s="1"/>
  <c r="W45" i="19"/>
  <c r="X45" i="19"/>
  <c r="DM45" i="19" s="1"/>
  <c r="Y45" i="19"/>
  <c r="Z45" i="19"/>
  <c r="AA45" i="19"/>
  <c r="AB45" i="19"/>
  <c r="AC45" i="19"/>
  <c r="AD45" i="19"/>
  <c r="AE45" i="19"/>
  <c r="AF45" i="19"/>
  <c r="AG45" i="19"/>
  <c r="AH45" i="19"/>
  <c r="AI45" i="19"/>
  <c r="AJ45" i="19"/>
  <c r="AK45" i="19"/>
  <c r="AL45" i="19"/>
  <c r="AM45" i="19"/>
  <c r="AN45" i="19"/>
  <c r="AO45" i="19"/>
  <c r="AP45" i="19"/>
  <c r="AQ45" i="19"/>
  <c r="AR45" i="19"/>
  <c r="AS45" i="19"/>
  <c r="AT45" i="19"/>
  <c r="AU45" i="19"/>
  <c r="AV45" i="19"/>
  <c r="AW45" i="19"/>
  <c r="AX45" i="19"/>
  <c r="AY45" i="19"/>
  <c r="AZ45" i="19"/>
  <c r="BA45" i="19"/>
  <c r="BB45" i="19"/>
  <c r="BC45" i="19"/>
  <c r="BD45" i="19"/>
  <c r="BE45" i="19"/>
  <c r="BF45" i="19"/>
  <c r="BG45" i="19"/>
  <c r="BH45" i="19"/>
  <c r="BI45" i="19"/>
  <c r="BJ45" i="19"/>
  <c r="BK45" i="19"/>
  <c r="BL45" i="19"/>
  <c r="BM45" i="19"/>
  <c r="BN45" i="19"/>
  <c r="BO45" i="19"/>
  <c r="BP45" i="19"/>
  <c r="BQ45" i="19"/>
  <c r="BR45" i="19"/>
  <c r="BS45" i="19"/>
  <c r="BT45" i="19"/>
  <c r="BU45" i="19"/>
  <c r="BV45" i="19"/>
  <c r="BW45" i="19"/>
  <c r="BX45" i="19"/>
  <c r="BY45" i="19"/>
  <c r="BZ45" i="19"/>
  <c r="CA45" i="19"/>
  <c r="CB45" i="19"/>
  <c r="CC45" i="19"/>
  <c r="CD45" i="19"/>
  <c r="CE45" i="19"/>
  <c r="CF45" i="19"/>
  <c r="CG45" i="19"/>
  <c r="CH45" i="19"/>
  <c r="CI45" i="19"/>
  <c r="CJ45" i="19"/>
  <c r="CK45" i="19"/>
  <c r="CL45" i="19"/>
  <c r="CM45" i="19"/>
  <c r="CN45" i="19"/>
  <c r="CO45" i="19"/>
  <c r="CP45" i="19"/>
  <c r="CQ45" i="19"/>
  <c r="CR45" i="19"/>
  <c r="CS45" i="19"/>
  <c r="CT45" i="19"/>
  <c r="CU45" i="19"/>
  <c r="CV45" i="19"/>
  <c r="CW45" i="19"/>
  <c r="CX45" i="19"/>
  <c r="B1" i="19"/>
  <c r="C1" i="19"/>
  <c r="D1" i="19"/>
  <c r="E1" i="19"/>
  <c r="F1" i="19"/>
  <c r="G1" i="19"/>
  <c r="H1" i="19"/>
  <c r="I1" i="19"/>
  <c r="J1" i="19"/>
  <c r="CY1" i="19" s="1"/>
  <c r="K1" i="19"/>
  <c r="L1" i="19"/>
  <c r="DA1" i="19" s="1"/>
  <c r="M1" i="19"/>
  <c r="N1" i="19"/>
  <c r="DC1" i="19" s="1"/>
  <c r="O1" i="19"/>
  <c r="P1" i="19"/>
  <c r="DE1" i="19" s="1"/>
  <c r="Q1" i="19"/>
  <c r="R1" i="19"/>
  <c r="DG1" i="19" s="1"/>
  <c r="S1" i="19"/>
  <c r="T1" i="19"/>
  <c r="DI1" i="19" s="1"/>
  <c r="U1" i="19"/>
  <c r="V1" i="19"/>
  <c r="DK1" i="19" s="1"/>
  <c r="W1" i="19"/>
  <c r="X1" i="19"/>
  <c r="DM1" i="19" s="1"/>
  <c r="Y1" i="19"/>
  <c r="Z1" i="19"/>
  <c r="AA1" i="19"/>
  <c r="AB1" i="19"/>
  <c r="AC1" i="19"/>
  <c r="AD1" i="19"/>
  <c r="AE1" i="19"/>
  <c r="AF1" i="19"/>
  <c r="AG1" i="19"/>
  <c r="AH1" i="19"/>
  <c r="AI1" i="19"/>
  <c r="AJ1" i="19"/>
  <c r="AK1" i="19"/>
  <c r="AL1" i="19"/>
  <c r="AM1" i="19"/>
  <c r="AN1" i="19"/>
  <c r="AO1" i="19"/>
  <c r="AP1" i="19"/>
  <c r="AQ1" i="19"/>
  <c r="AR1" i="19"/>
  <c r="AS1" i="19"/>
  <c r="AT1" i="19"/>
  <c r="AU1" i="19"/>
  <c r="AV1" i="19"/>
  <c r="AW1" i="19"/>
  <c r="AX1" i="19"/>
  <c r="AY1" i="19"/>
  <c r="AZ1" i="19"/>
  <c r="BA1" i="19"/>
  <c r="BB1" i="19"/>
  <c r="BC1" i="19"/>
  <c r="BD1" i="19"/>
  <c r="BE1" i="19"/>
  <c r="BF1" i="19"/>
  <c r="BG1" i="19"/>
  <c r="BH1" i="19"/>
  <c r="BI1" i="19"/>
  <c r="BJ1" i="19"/>
  <c r="BK1" i="19"/>
  <c r="BL1" i="19"/>
  <c r="BM1" i="19"/>
  <c r="BN1" i="19"/>
  <c r="BO1" i="19"/>
  <c r="BP1" i="19"/>
  <c r="BQ1" i="19"/>
  <c r="BR1" i="19"/>
  <c r="BS1" i="19"/>
  <c r="BT1" i="19"/>
  <c r="BU1" i="19"/>
  <c r="BV1" i="19"/>
  <c r="BW1" i="19"/>
  <c r="BX1" i="19"/>
  <c r="BY1" i="19"/>
  <c r="BZ1" i="19"/>
  <c r="CA1" i="19"/>
  <c r="CB1" i="19"/>
  <c r="CC1" i="19"/>
  <c r="CD1" i="19"/>
  <c r="CE1" i="19"/>
  <c r="CF1" i="19"/>
  <c r="CG1" i="19"/>
  <c r="CH1" i="19"/>
  <c r="CI1" i="19"/>
  <c r="CJ1" i="19"/>
  <c r="CK1" i="19"/>
  <c r="CL1" i="19"/>
  <c r="CM1" i="19"/>
  <c r="CN1" i="19"/>
  <c r="CO1" i="19"/>
  <c r="CP1" i="19"/>
  <c r="CQ1" i="19"/>
  <c r="CR1" i="19"/>
  <c r="CS1" i="19"/>
  <c r="CT1" i="19"/>
  <c r="CU1" i="19"/>
  <c r="CV1" i="19"/>
  <c r="CW1" i="19"/>
  <c r="CX1" i="19"/>
  <c r="A1" i="19"/>
  <c r="AC56" i="17"/>
  <c r="AC55" i="17"/>
  <c r="AC54" i="17"/>
  <c r="AC53" i="17"/>
  <c r="AC52" i="17"/>
  <c r="AC51" i="17"/>
  <c r="AC50" i="17"/>
  <c r="AC49" i="17"/>
  <c r="AC48" i="17"/>
  <c r="AC47" i="17"/>
  <c r="AC46" i="17"/>
  <c r="AC45" i="17"/>
  <c r="AC44" i="17"/>
  <c r="AC43" i="17"/>
  <c r="AC42" i="17"/>
  <c r="AC41" i="17"/>
  <c r="AC40" i="17"/>
  <c r="AC39" i="17"/>
  <c r="AC38" i="17"/>
  <c r="AC37" i="17"/>
  <c r="AC36" i="17"/>
  <c r="AC35" i="17"/>
  <c r="AC34" i="17"/>
  <c r="AC33" i="17"/>
  <c r="AC32" i="17"/>
  <c r="AC31" i="17"/>
  <c r="AC30" i="17"/>
  <c r="AC29" i="17"/>
  <c r="AC28" i="17"/>
  <c r="AC27" i="17"/>
  <c r="AC26" i="17"/>
  <c r="AC25" i="17"/>
  <c r="AC24" i="17"/>
  <c r="AC23" i="17"/>
  <c r="AC22" i="17"/>
  <c r="AC21" i="17"/>
  <c r="AC20" i="17"/>
  <c r="AC19" i="17"/>
  <c r="AC18" i="17"/>
  <c r="AC17" i="17"/>
  <c r="AC16" i="17"/>
  <c r="AC15" i="17"/>
  <c r="AC14" i="17"/>
  <c r="AC13" i="17"/>
  <c r="AC12" i="17"/>
  <c r="AC11" i="17"/>
  <c r="AC10" i="17"/>
  <c r="AC9" i="17"/>
  <c r="AC8" i="17"/>
  <c r="AC7" i="17"/>
  <c r="AC6" i="17"/>
  <c r="AC5" i="17"/>
  <c r="AC4" i="17"/>
  <c r="AC3" i="17"/>
  <c r="AC2" i="17"/>
  <c r="DX21" i="19" l="1"/>
  <c r="DX30" i="19"/>
  <c r="DX39" i="19"/>
  <c r="EA39" i="19" s="1"/>
  <c r="DX45" i="19"/>
  <c r="EA45" i="19" s="1"/>
  <c r="DX29" i="19"/>
  <c r="DX32" i="19"/>
  <c r="DX33" i="19"/>
  <c r="EA33" i="19" s="1"/>
  <c r="DY8" i="19"/>
  <c r="DZ35" i="19"/>
  <c r="DX5" i="19"/>
  <c r="DY14" i="19"/>
  <c r="DY28" i="19"/>
  <c r="DX40" i="19"/>
  <c r="DX23" i="19"/>
  <c r="DY57" i="19"/>
  <c r="DX49" i="19"/>
  <c r="EB49" i="19" s="1"/>
  <c r="DX47" i="19"/>
  <c r="EA47" i="19" s="1"/>
  <c r="DY50" i="19"/>
  <c r="DY56" i="19"/>
  <c r="DY12" i="19"/>
  <c r="DY44" i="19"/>
  <c r="DY27" i="19"/>
  <c r="DX7" i="19"/>
  <c r="EA7" i="19" s="1"/>
  <c r="DY6" i="19"/>
  <c r="DX20" i="19"/>
  <c r="EA20" i="19" s="1"/>
  <c r="DY48" i="19"/>
  <c r="DY43" i="19"/>
  <c r="DX19" i="19"/>
  <c r="EA19" i="19" s="1"/>
  <c r="DJ21" i="19"/>
  <c r="DD43" i="19"/>
  <c r="DD45" i="19"/>
  <c r="DD50" i="19"/>
  <c r="DD30" i="19"/>
  <c r="DD29" i="19"/>
  <c r="DJ4" i="19"/>
  <c r="DJ40" i="19"/>
  <c r="DJ33" i="19"/>
  <c r="DJ32" i="19"/>
  <c r="DJ23" i="19"/>
  <c r="DD48" i="19"/>
  <c r="DJ14" i="19"/>
  <c r="DJ8" i="19"/>
  <c r="DD44" i="19"/>
  <c r="DJ35" i="19"/>
  <c r="DD27" i="19"/>
  <c r="DD46" i="19"/>
  <c r="DJ54" i="19"/>
  <c r="DJ2" i="19"/>
  <c r="DJ5" i="19"/>
  <c r="DZ5" i="19"/>
  <c r="DJ57" i="19"/>
  <c r="DD20" i="19"/>
  <c r="DJ47" i="19"/>
  <c r="DD19" i="19"/>
  <c r="DD56" i="19"/>
  <c r="DT5" i="19"/>
  <c r="DD39" i="19"/>
  <c r="DN50" i="19"/>
  <c r="DH32" i="19"/>
  <c r="DN43" i="19"/>
  <c r="DH57" i="19"/>
  <c r="DB20" i="19"/>
  <c r="DS20" i="19" s="1"/>
  <c r="DH49" i="19"/>
  <c r="DH47" i="19"/>
  <c r="DN19" i="19"/>
  <c r="DB19" i="19"/>
  <c r="DS19" i="19" s="1"/>
  <c r="DH28" i="19"/>
  <c r="DN17" i="19"/>
  <c r="DB17" i="19"/>
  <c r="DS17" i="19" s="1"/>
  <c r="DH4" i="19"/>
  <c r="DN56" i="19"/>
  <c r="DH14" i="19"/>
  <c r="DH35" i="19"/>
  <c r="DH55" i="19"/>
  <c r="DH54" i="19"/>
  <c r="DH5" i="19"/>
  <c r="DN45" i="19"/>
  <c r="DH21" i="19"/>
  <c r="DH40" i="19"/>
  <c r="DN30" i="19"/>
  <c r="DN29" i="19"/>
  <c r="DH33" i="19"/>
  <c r="DN39" i="19"/>
  <c r="DH23" i="19"/>
  <c r="DN20" i="19"/>
  <c r="DL45" i="19"/>
  <c r="DL50" i="19"/>
  <c r="DF40" i="19"/>
  <c r="DF23" i="19"/>
  <c r="DL43" i="19"/>
  <c r="DL20" i="19"/>
  <c r="DF49" i="19"/>
  <c r="DL48" i="19"/>
  <c r="CZ48" i="19"/>
  <c r="DR48" i="19" s="1"/>
  <c r="DL19" i="19"/>
  <c r="DF28" i="19"/>
  <c r="DL17" i="19"/>
  <c r="DF4" i="19"/>
  <c r="DL56" i="19"/>
  <c r="DF14" i="19"/>
  <c r="DL12" i="19"/>
  <c r="DL44" i="19"/>
  <c r="DL27" i="19"/>
  <c r="DL46" i="19"/>
  <c r="DL7" i="19"/>
  <c r="DF5" i="19"/>
  <c r="DF21" i="19"/>
  <c r="DL30" i="19"/>
  <c r="DF32" i="19"/>
  <c r="DL29" i="19"/>
  <c r="DF33" i="19"/>
  <c r="DL39" i="19"/>
  <c r="DF57" i="19"/>
  <c r="DT21" i="19"/>
  <c r="DT40" i="19"/>
  <c r="DT32" i="19"/>
  <c r="DT33" i="19"/>
  <c r="DT23" i="19"/>
  <c r="DT57" i="19"/>
  <c r="DT49" i="19"/>
  <c r="DT47" i="19"/>
  <c r="DT4" i="19"/>
  <c r="DT8" i="19"/>
  <c r="DD57" i="19"/>
  <c r="DJ48" i="19"/>
  <c r="DD47" i="19"/>
  <c r="DD4" i="19"/>
  <c r="DJ56" i="19"/>
  <c r="DD8" i="19"/>
  <c r="DD55" i="19"/>
  <c r="DJ46" i="19"/>
  <c r="DD5" i="19"/>
  <c r="DD21" i="19"/>
  <c r="DJ29" i="19"/>
  <c r="DD33" i="19"/>
  <c r="DJ39" i="19"/>
  <c r="DD23" i="19"/>
  <c r="DJ20" i="19"/>
  <c r="DD49" i="19"/>
  <c r="DJ19" i="19"/>
  <c r="DD28" i="19"/>
  <c r="DJ17" i="19"/>
  <c r="DJ30" i="19"/>
  <c r="DH50" i="19"/>
  <c r="DH30" i="19"/>
  <c r="DN32" i="19"/>
  <c r="DH29" i="19"/>
  <c r="DH39" i="19"/>
  <c r="DN23" i="19"/>
  <c r="DH43" i="19"/>
  <c r="DN57" i="19"/>
  <c r="DH20" i="19"/>
  <c r="DH48" i="19"/>
  <c r="DN47" i="19"/>
  <c r="DB47" i="19"/>
  <c r="DS47" i="19" s="1"/>
  <c r="DH19" i="19"/>
  <c r="DN28" i="19"/>
  <c r="DB28" i="19"/>
  <c r="DS28" i="19" s="1"/>
  <c r="DH17" i="19"/>
  <c r="DH12" i="19"/>
  <c r="DN35" i="19"/>
  <c r="DH27" i="19"/>
  <c r="DN55" i="19"/>
  <c r="DN54" i="19"/>
  <c r="DH6" i="19"/>
  <c r="DB38" i="19"/>
  <c r="DS38" i="19" s="1"/>
  <c r="DN5" i="19"/>
  <c r="DN21" i="19"/>
  <c r="DN40" i="19"/>
  <c r="DN33" i="19"/>
  <c r="DB23" i="19"/>
  <c r="DS23" i="19" s="1"/>
  <c r="DW23" i="19" s="1"/>
  <c r="DN49" i="19"/>
  <c r="DJ45" i="19"/>
  <c r="DJ50" i="19"/>
  <c r="DD32" i="19"/>
  <c r="DL21" i="19"/>
  <c r="DF50" i="19"/>
  <c r="DL32" i="19"/>
  <c r="DL23" i="19"/>
  <c r="DF43" i="19"/>
  <c r="DL57" i="19"/>
  <c r="DF20" i="19"/>
  <c r="DL49" i="19"/>
  <c r="DF48" i="19"/>
  <c r="DL47" i="19"/>
  <c r="DL28" i="19"/>
  <c r="DF56" i="19"/>
  <c r="DL14" i="19"/>
  <c r="DF12" i="19"/>
  <c r="DF7" i="19"/>
  <c r="DL5" i="19"/>
  <c r="DD40" i="19"/>
  <c r="DH45" i="19"/>
  <c r="DF45" i="19"/>
  <c r="DL40" i="19"/>
  <c r="DF30" i="19"/>
  <c r="DF29" i="19"/>
  <c r="DL33" i="19"/>
  <c r="DF39" i="19"/>
  <c r="DT45" i="19"/>
  <c r="DT50" i="19"/>
  <c r="DT30" i="19"/>
  <c r="DT29" i="19"/>
  <c r="DT39" i="19"/>
  <c r="DT43" i="19"/>
  <c r="DT20" i="19"/>
  <c r="DT48" i="19"/>
  <c r="DT19" i="19"/>
  <c r="DT17" i="19"/>
  <c r="DT56" i="19"/>
  <c r="DT12" i="19"/>
  <c r="DT27" i="19"/>
  <c r="DY5" i="19"/>
  <c r="EA29" i="19"/>
  <c r="EB29" i="19"/>
  <c r="DB50" i="19"/>
  <c r="DS50" i="19" s="1"/>
  <c r="DQ50" i="19"/>
  <c r="DB30" i="19"/>
  <c r="DS30" i="19" s="1"/>
  <c r="DQ30" i="19"/>
  <c r="DB29" i="19"/>
  <c r="DS29" i="19" s="1"/>
  <c r="DQ29" i="19"/>
  <c r="EA30" i="19"/>
  <c r="EB30" i="19"/>
  <c r="DB45" i="19"/>
  <c r="DS45" i="19" s="1"/>
  <c r="DQ45" i="19"/>
  <c r="DB39" i="19"/>
  <c r="DS39" i="19" s="1"/>
  <c r="DQ39" i="19"/>
  <c r="DB43" i="19"/>
  <c r="DS43" i="19" s="1"/>
  <c r="DQ43" i="19"/>
  <c r="DB48" i="19"/>
  <c r="DS48" i="19" s="1"/>
  <c r="DQ48" i="19"/>
  <c r="CZ44" i="19"/>
  <c r="DR44" i="19" s="1"/>
  <c r="DP44" i="19"/>
  <c r="CZ46" i="19"/>
  <c r="DR46" i="19" s="1"/>
  <c r="DP46" i="19"/>
  <c r="CZ30" i="19"/>
  <c r="DP30" i="19"/>
  <c r="CZ29" i="19"/>
  <c r="DR29" i="19" s="1"/>
  <c r="DP29" i="19"/>
  <c r="DP39" i="19"/>
  <c r="CZ39" i="19"/>
  <c r="DR39" i="19" s="1"/>
  <c r="CZ43" i="19"/>
  <c r="DR43" i="19" s="1"/>
  <c r="DP43" i="19"/>
  <c r="CZ20" i="19"/>
  <c r="DR20" i="19" s="1"/>
  <c r="DV20" i="19" s="1"/>
  <c r="EC20" i="19" s="1"/>
  <c r="DP20" i="19"/>
  <c r="CZ17" i="19"/>
  <c r="DR17" i="19" s="1"/>
  <c r="DP17" i="19"/>
  <c r="EA21" i="19"/>
  <c r="EB21" i="19"/>
  <c r="EA40" i="19"/>
  <c r="EB40" i="19"/>
  <c r="EB33" i="19"/>
  <c r="EA23" i="19"/>
  <c r="EB23" i="19"/>
  <c r="EB5" i="19"/>
  <c r="EA5" i="19"/>
  <c r="EA32" i="19"/>
  <c r="EB32" i="19"/>
  <c r="CZ45" i="19"/>
  <c r="DR45" i="19" s="1"/>
  <c r="DP45" i="19"/>
  <c r="DB40" i="19"/>
  <c r="DS40" i="19" s="1"/>
  <c r="DQ40" i="19"/>
  <c r="DB57" i="19"/>
  <c r="DS57" i="19" s="1"/>
  <c r="DQ57" i="19"/>
  <c r="DQ49" i="19"/>
  <c r="DB49" i="19"/>
  <c r="DS49" i="19" s="1"/>
  <c r="DQ35" i="19"/>
  <c r="DB35" i="19"/>
  <c r="DS35" i="19" s="1"/>
  <c r="DQ54" i="19"/>
  <c r="DB54" i="19"/>
  <c r="DS54" i="19" s="1"/>
  <c r="DQ5" i="19"/>
  <c r="DB5" i="19"/>
  <c r="DS5" i="19" s="1"/>
  <c r="CZ50" i="19"/>
  <c r="DR50" i="19" s="1"/>
  <c r="DP50" i="19"/>
  <c r="DB21" i="19"/>
  <c r="DS21" i="19" s="1"/>
  <c r="DW21" i="19" s="1"/>
  <c r="DQ21" i="19"/>
  <c r="DQ33" i="19"/>
  <c r="DB33" i="19"/>
  <c r="DS33" i="19" s="1"/>
  <c r="DW33" i="19" s="1"/>
  <c r="DB4" i="19"/>
  <c r="DS4" i="19" s="1"/>
  <c r="DW4" i="19" s="1"/>
  <c r="DQ4" i="19"/>
  <c r="DB14" i="19"/>
  <c r="DS14" i="19" s="1"/>
  <c r="DQ14" i="19"/>
  <c r="CZ21" i="19"/>
  <c r="DP21" i="19"/>
  <c r="CZ40" i="19"/>
  <c r="DR40" i="19" s="1"/>
  <c r="DP40" i="19"/>
  <c r="DP32" i="19"/>
  <c r="CZ32" i="19"/>
  <c r="DR32" i="19" s="1"/>
  <c r="CZ33" i="19"/>
  <c r="DR33" i="19" s="1"/>
  <c r="DV33" i="19" s="1"/>
  <c r="DP33" i="19"/>
  <c r="DP23" i="19"/>
  <c r="CZ23" i="19"/>
  <c r="DR23" i="19" s="1"/>
  <c r="DV23" i="19" s="1"/>
  <c r="DP57" i="19"/>
  <c r="CZ57" i="19"/>
  <c r="DR57" i="19" s="1"/>
  <c r="CZ49" i="19"/>
  <c r="DP49" i="19"/>
  <c r="CZ47" i="19"/>
  <c r="DR47" i="19" s="1"/>
  <c r="DV47" i="19" s="1"/>
  <c r="EC47" i="19" s="1"/>
  <c r="DP47" i="19"/>
  <c r="CZ28" i="19"/>
  <c r="DR28" i="19" s="1"/>
  <c r="DP28" i="19"/>
  <c r="CZ14" i="19"/>
  <c r="DR14" i="19" s="1"/>
  <c r="DP14" i="19"/>
  <c r="CZ5" i="19"/>
  <c r="DP5" i="19"/>
  <c r="DX50" i="19"/>
  <c r="DZ32" i="19"/>
  <c r="DX43" i="19"/>
  <c r="DY47" i="19"/>
  <c r="DY19" i="19"/>
  <c r="DX28" i="19"/>
  <c r="EA28" i="19" s="1"/>
  <c r="CZ12" i="19"/>
  <c r="DR12" i="19" s="1"/>
  <c r="DB56" i="19"/>
  <c r="DS56" i="19" s="1"/>
  <c r="DN12" i="19"/>
  <c r="DB12" i="19"/>
  <c r="DS12" i="19" s="1"/>
  <c r="DH8" i="19"/>
  <c r="DN44" i="19"/>
  <c r="DB44" i="19"/>
  <c r="DS44" i="19" s="1"/>
  <c r="DQ44" i="19"/>
  <c r="DN27" i="19"/>
  <c r="DB27" i="19"/>
  <c r="DS27" i="19" s="1"/>
  <c r="DQ27" i="19"/>
  <c r="DN46" i="19"/>
  <c r="DB46" i="19"/>
  <c r="DS46" i="19" s="1"/>
  <c r="DN7" i="19"/>
  <c r="DH2" i="19"/>
  <c r="DN6" i="19"/>
  <c r="DB6" i="19"/>
  <c r="DS6" i="19" s="1"/>
  <c r="DQ6" i="19"/>
  <c r="DH38" i="19"/>
  <c r="DN18" i="19"/>
  <c r="DB18" i="19"/>
  <c r="DS18" i="19" s="1"/>
  <c r="DQ18" i="19"/>
  <c r="DH11" i="19"/>
  <c r="DN13" i="19"/>
  <c r="DB13" i="19"/>
  <c r="DS13" i="19" s="1"/>
  <c r="DH26" i="19"/>
  <c r="DN53" i="19"/>
  <c r="DB53" i="19"/>
  <c r="DS53" i="19" s="1"/>
  <c r="DQ53" i="19"/>
  <c r="DH52" i="19"/>
  <c r="DN37" i="19"/>
  <c r="DB37" i="19"/>
  <c r="DS37" i="19" s="1"/>
  <c r="DQ37" i="19"/>
  <c r="DH31" i="19"/>
  <c r="DN42" i="19"/>
  <c r="DB42" i="19"/>
  <c r="DS42" i="19" s="1"/>
  <c r="DH25" i="19"/>
  <c r="DN36" i="19"/>
  <c r="DB36" i="19"/>
  <c r="DS36" i="19" s="1"/>
  <c r="DQ36" i="19"/>
  <c r="DH34" i="19"/>
  <c r="DN10" i="19"/>
  <c r="DB10" i="19"/>
  <c r="DS10" i="19" s="1"/>
  <c r="DQ10" i="19"/>
  <c r="DH16" i="19"/>
  <c r="DN51" i="19"/>
  <c r="DB51" i="19"/>
  <c r="DS51" i="19" s="1"/>
  <c r="DH22" i="19"/>
  <c r="DN3" i="19"/>
  <c r="DB3" i="19"/>
  <c r="DS3" i="19" s="1"/>
  <c r="DQ3" i="19"/>
  <c r="DH9" i="19"/>
  <c r="DN41" i="19"/>
  <c r="DB41" i="19"/>
  <c r="DS41" i="19" s="1"/>
  <c r="DQ41" i="19"/>
  <c r="DH24" i="19"/>
  <c r="DN15" i="19"/>
  <c r="DB15" i="19"/>
  <c r="DS15" i="19" s="1"/>
  <c r="DZ21" i="19"/>
  <c r="DY32" i="19"/>
  <c r="DP48" i="19"/>
  <c r="DN48" i="19"/>
  <c r="DY21" i="19"/>
  <c r="DZ33" i="19"/>
  <c r="DQ19" i="19"/>
  <c r="DF8" i="19"/>
  <c r="DF35" i="19"/>
  <c r="CZ27" i="19"/>
  <c r="DP27" i="19"/>
  <c r="DF55" i="19"/>
  <c r="DF54" i="19"/>
  <c r="CZ7" i="19"/>
  <c r="DR7" i="19" s="1"/>
  <c r="DP7" i="19"/>
  <c r="DF2" i="19"/>
  <c r="DL6" i="19"/>
  <c r="CZ6" i="19"/>
  <c r="DP6" i="19"/>
  <c r="DF38" i="19"/>
  <c r="DL18" i="19"/>
  <c r="DP18" i="19"/>
  <c r="CZ18" i="19"/>
  <c r="DR18" i="19" s="1"/>
  <c r="DF11" i="19"/>
  <c r="DL13" i="19"/>
  <c r="CZ13" i="19"/>
  <c r="DR13" i="19" s="1"/>
  <c r="DP13" i="19"/>
  <c r="DF26" i="19"/>
  <c r="DL53" i="19"/>
  <c r="CZ53" i="19"/>
  <c r="DP53" i="19"/>
  <c r="DF52" i="19"/>
  <c r="DL37" i="19"/>
  <c r="CZ37" i="19"/>
  <c r="DR37" i="19" s="1"/>
  <c r="DP37" i="19"/>
  <c r="DF31" i="19"/>
  <c r="DL42" i="19"/>
  <c r="CZ42" i="19"/>
  <c r="DR42" i="19" s="1"/>
  <c r="DP42" i="19"/>
  <c r="DF25" i="19"/>
  <c r="DL36" i="19"/>
  <c r="CZ36" i="19"/>
  <c r="DP36" i="19"/>
  <c r="DF34" i="19"/>
  <c r="DL10" i="19"/>
  <c r="DP10" i="19"/>
  <c r="CZ10" i="19"/>
  <c r="DR10" i="19" s="1"/>
  <c r="DF16" i="19"/>
  <c r="DL51" i="19"/>
  <c r="CZ51" i="19"/>
  <c r="DR51" i="19" s="1"/>
  <c r="DP51" i="19"/>
  <c r="DF22" i="19"/>
  <c r="DL3" i="19"/>
  <c r="CZ3" i="19"/>
  <c r="DP3" i="19"/>
  <c r="DF9" i="19"/>
  <c r="DL41" i="19"/>
  <c r="DP41" i="19"/>
  <c r="CZ41" i="19"/>
  <c r="DR41" i="19" s="1"/>
  <c r="DF24" i="19"/>
  <c r="DL15" i="19"/>
  <c r="CZ15" i="19"/>
  <c r="DZ30" i="19"/>
  <c r="DY33" i="19"/>
  <c r="CZ55" i="19"/>
  <c r="DR55" i="19" s="1"/>
  <c r="DF47" i="19"/>
  <c r="DT28" i="19"/>
  <c r="DV28" i="19" s="1"/>
  <c r="EC28" i="19" s="1"/>
  <c r="DT14" i="19"/>
  <c r="DT35" i="19"/>
  <c r="DT55" i="19"/>
  <c r="DT54" i="19"/>
  <c r="DW54" i="19" s="1"/>
  <c r="DT2" i="19"/>
  <c r="DT38" i="19"/>
  <c r="DW38" i="19" s="1"/>
  <c r="DT11" i="19"/>
  <c r="DT26" i="19"/>
  <c r="DT52" i="19"/>
  <c r="DT31" i="19"/>
  <c r="DT25" i="19"/>
  <c r="DT34" i="19"/>
  <c r="DT16" i="19"/>
  <c r="DT22" i="19"/>
  <c r="DT9" i="19"/>
  <c r="DT24" i="19"/>
  <c r="DY30" i="19"/>
  <c r="DZ23" i="19"/>
  <c r="EB20" i="19"/>
  <c r="DQ46" i="19"/>
  <c r="DX57" i="19"/>
  <c r="EA57" i="19" s="1"/>
  <c r="DZ57" i="19"/>
  <c r="DX4" i="19"/>
  <c r="EA4" i="19" s="1"/>
  <c r="DZ4" i="19"/>
  <c r="DD14" i="19"/>
  <c r="DJ12" i="19"/>
  <c r="DX8" i="19"/>
  <c r="DZ8" i="19"/>
  <c r="DJ44" i="19"/>
  <c r="DD35" i="19"/>
  <c r="DX35" i="19"/>
  <c r="DY35" i="19"/>
  <c r="DJ27" i="19"/>
  <c r="DX55" i="19"/>
  <c r="EA55" i="19" s="1"/>
  <c r="DY55" i="19"/>
  <c r="DD54" i="19"/>
  <c r="DX54" i="19"/>
  <c r="DY54" i="19"/>
  <c r="DJ7" i="19"/>
  <c r="DD2" i="19"/>
  <c r="DX2" i="19"/>
  <c r="DY2" i="19"/>
  <c r="DZ2" i="19"/>
  <c r="DJ6" i="19"/>
  <c r="DD38" i="19"/>
  <c r="DX38" i="19"/>
  <c r="EA38" i="19" s="1"/>
  <c r="DY38" i="19"/>
  <c r="DZ38" i="19"/>
  <c r="DJ18" i="19"/>
  <c r="DD11" i="19"/>
  <c r="DX11" i="19"/>
  <c r="EA11" i="19" s="1"/>
  <c r="DY11" i="19"/>
  <c r="DZ11" i="19"/>
  <c r="DJ13" i="19"/>
  <c r="DD26" i="19"/>
  <c r="DX26" i="19"/>
  <c r="EA26" i="19" s="1"/>
  <c r="DY26" i="19"/>
  <c r="DZ26" i="19"/>
  <c r="DJ53" i="19"/>
  <c r="DD52" i="19"/>
  <c r="DX52" i="19"/>
  <c r="EA52" i="19" s="1"/>
  <c r="DY52" i="19"/>
  <c r="DZ52" i="19"/>
  <c r="DJ37" i="19"/>
  <c r="DD31" i="19"/>
  <c r="DX31" i="19"/>
  <c r="EA31" i="19" s="1"/>
  <c r="DY31" i="19"/>
  <c r="DZ31" i="19"/>
  <c r="DJ42" i="19"/>
  <c r="DD25" i="19"/>
  <c r="DX25" i="19"/>
  <c r="EA25" i="19" s="1"/>
  <c r="DY25" i="19"/>
  <c r="DZ25" i="19"/>
  <c r="DJ36" i="19"/>
  <c r="DD34" i="19"/>
  <c r="DX34" i="19"/>
  <c r="DY34" i="19"/>
  <c r="DZ34" i="19"/>
  <c r="DJ10" i="19"/>
  <c r="DD16" i="19"/>
  <c r="DX16" i="19"/>
  <c r="DY16" i="19"/>
  <c r="DZ16" i="19"/>
  <c r="DJ51" i="19"/>
  <c r="DD22" i="19"/>
  <c r="DY22" i="19"/>
  <c r="DZ22" i="19"/>
  <c r="DX22" i="19"/>
  <c r="DJ3" i="19"/>
  <c r="DD9" i="19"/>
  <c r="DX9" i="19"/>
  <c r="DY9" i="19"/>
  <c r="DZ9" i="19"/>
  <c r="DJ41" i="19"/>
  <c r="DD24" i="19"/>
  <c r="DX24" i="19"/>
  <c r="EA24" i="19" s="1"/>
  <c r="DY24" i="19"/>
  <c r="DZ24" i="19"/>
  <c r="DJ15" i="19"/>
  <c r="DZ45" i="19"/>
  <c r="DY23" i="19"/>
  <c r="DZ20" i="19"/>
  <c r="DY4" i="19"/>
  <c r="DJ43" i="19"/>
  <c r="DY45" i="19"/>
  <c r="DZ40" i="19"/>
  <c r="DY20" i="19"/>
  <c r="DB8" i="19"/>
  <c r="DS8" i="19" s="1"/>
  <c r="DB32" i="19"/>
  <c r="DS32" i="19" s="1"/>
  <c r="DN4" i="19"/>
  <c r="DH56" i="19"/>
  <c r="DN14" i="19"/>
  <c r="DN8" i="19"/>
  <c r="DH44" i="19"/>
  <c r="DH46" i="19"/>
  <c r="DH7" i="19"/>
  <c r="DN2" i="19"/>
  <c r="DB2" i="19"/>
  <c r="DS2" i="19" s="1"/>
  <c r="DN38" i="19"/>
  <c r="DH18" i="19"/>
  <c r="DN11" i="19"/>
  <c r="DB11" i="19"/>
  <c r="DS11" i="19" s="1"/>
  <c r="DW11" i="19" s="1"/>
  <c r="DQ11" i="19"/>
  <c r="DH13" i="19"/>
  <c r="DN26" i="19"/>
  <c r="DB26" i="19"/>
  <c r="DS26" i="19" s="1"/>
  <c r="DQ26" i="19"/>
  <c r="DH53" i="19"/>
  <c r="DN52" i="19"/>
  <c r="DB52" i="19"/>
  <c r="DS52" i="19" s="1"/>
  <c r="DH37" i="19"/>
  <c r="DN31" i="19"/>
  <c r="DQ31" i="19"/>
  <c r="DB31" i="19"/>
  <c r="DS31" i="19" s="1"/>
  <c r="DH42" i="19"/>
  <c r="DN25" i="19"/>
  <c r="DB25" i="19"/>
  <c r="DS25" i="19" s="1"/>
  <c r="DW25" i="19" s="1"/>
  <c r="DQ25" i="19"/>
  <c r="DH36" i="19"/>
  <c r="DN34" i="19"/>
  <c r="DB34" i="19"/>
  <c r="DS34" i="19" s="1"/>
  <c r="DH10" i="19"/>
  <c r="DN16" i="19"/>
  <c r="DB16" i="19"/>
  <c r="DS16" i="19" s="1"/>
  <c r="DQ16" i="19"/>
  <c r="DH51" i="19"/>
  <c r="DN22" i="19"/>
  <c r="DB22" i="19"/>
  <c r="DS22" i="19" s="1"/>
  <c r="DQ22" i="19"/>
  <c r="DH3" i="19"/>
  <c r="DN9" i="19"/>
  <c r="DB9" i="19"/>
  <c r="DS9" i="19" s="1"/>
  <c r="DW9" i="19" s="1"/>
  <c r="DH41" i="19"/>
  <c r="DN24" i="19"/>
  <c r="DB24" i="19"/>
  <c r="DS24" i="19" s="1"/>
  <c r="DQ24" i="19"/>
  <c r="DH15" i="19"/>
  <c r="DY40" i="19"/>
  <c r="DZ29" i="19"/>
  <c r="DZ49" i="19"/>
  <c r="DY29" i="19"/>
  <c r="DY49" i="19"/>
  <c r="CZ56" i="19"/>
  <c r="DF17" i="19"/>
  <c r="DL4" i="19"/>
  <c r="CZ4" i="19"/>
  <c r="DR4" i="19" s="1"/>
  <c r="DV4" i="19" s="1"/>
  <c r="EC4" i="19" s="1"/>
  <c r="DL8" i="19"/>
  <c r="CZ8" i="19"/>
  <c r="DF44" i="19"/>
  <c r="DL35" i="19"/>
  <c r="CZ35" i="19"/>
  <c r="DR35" i="19" s="1"/>
  <c r="DP35" i="19"/>
  <c r="DF27" i="19"/>
  <c r="DO27" i="19" s="1"/>
  <c r="DL55" i="19"/>
  <c r="DF46" i="19"/>
  <c r="DL54" i="19"/>
  <c r="CZ54" i="19"/>
  <c r="DR54" i="19" s="1"/>
  <c r="DV54" i="19" s="1"/>
  <c r="DP54" i="19"/>
  <c r="DL2" i="19"/>
  <c r="CZ2" i="19"/>
  <c r="DR2" i="19" s="1"/>
  <c r="DP2" i="19"/>
  <c r="DF6" i="19"/>
  <c r="DL38" i="19"/>
  <c r="CZ38" i="19"/>
  <c r="DR38" i="19" s="1"/>
  <c r="DF18" i="19"/>
  <c r="DL11" i="19"/>
  <c r="CZ11" i="19"/>
  <c r="DP11" i="19"/>
  <c r="DF13" i="19"/>
  <c r="DL26" i="19"/>
  <c r="DP26" i="19"/>
  <c r="CZ26" i="19"/>
  <c r="DR26" i="19" s="1"/>
  <c r="DV26" i="19" s="1"/>
  <c r="EC26" i="19" s="1"/>
  <c r="DF53" i="19"/>
  <c r="DL52" i="19"/>
  <c r="CZ52" i="19"/>
  <c r="DR52" i="19" s="1"/>
  <c r="DP52" i="19"/>
  <c r="DF37" i="19"/>
  <c r="DL31" i="19"/>
  <c r="CZ31" i="19"/>
  <c r="DP31" i="19"/>
  <c r="DF42" i="19"/>
  <c r="DL25" i="19"/>
  <c r="CZ25" i="19"/>
  <c r="DR25" i="19" s="1"/>
  <c r="DV25" i="19" s="1"/>
  <c r="DP25" i="19"/>
  <c r="DF36" i="19"/>
  <c r="DL34" i="19"/>
  <c r="CZ34" i="19"/>
  <c r="DR34" i="19" s="1"/>
  <c r="DP34" i="19"/>
  <c r="DF10" i="19"/>
  <c r="DL16" i="19"/>
  <c r="CZ16" i="19"/>
  <c r="DP16" i="19"/>
  <c r="DF51" i="19"/>
  <c r="DL22" i="19"/>
  <c r="CZ22" i="19"/>
  <c r="DR22" i="19" s="1"/>
  <c r="DP22" i="19"/>
  <c r="DF3" i="19"/>
  <c r="DL9" i="19"/>
  <c r="DP9" i="19"/>
  <c r="CZ9" i="19"/>
  <c r="DR9" i="19" s="1"/>
  <c r="DV9" i="19" s="1"/>
  <c r="DF41" i="19"/>
  <c r="DL24" i="19"/>
  <c r="CZ24" i="19"/>
  <c r="DP24" i="19"/>
  <c r="DF15" i="19"/>
  <c r="EB39" i="19"/>
  <c r="DZ14" i="19"/>
  <c r="DZ54" i="19"/>
  <c r="DF19" i="19"/>
  <c r="DT44" i="19"/>
  <c r="DW44" i="19" s="1"/>
  <c r="DT46" i="19"/>
  <c r="DT7" i="19"/>
  <c r="DV7" i="19" s="1"/>
  <c r="DT6" i="19"/>
  <c r="DW6" i="19" s="1"/>
  <c r="DT18" i="19"/>
  <c r="DT13" i="19"/>
  <c r="DT53" i="19"/>
  <c r="DT37" i="19"/>
  <c r="DV37" i="19" s="1"/>
  <c r="DT42" i="19"/>
  <c r="DW42" i="19" s="1"/>
  <c r="DT36" i="19"/>
  <c r="DT10" i="19"/>
  <c r="DT51" i="19"/>
  <c r="DT3" i="19"/>
  <c r="DT41" i="19"/>
  <c r="DT15" i="19"/>
  <c r="DZ50" i="19"/>
  <c r="DZ39" i="19"/>
  <c r="DZ43" i="19"/>
  <c r="EB47" i="19"/>
  <c r="CZ19" i="19"/>
  <c r="DR19" i="19" s="1"/>
  <c r="DX14" i="19"/>
  <c r="EA14" i="19" s="1"/>
  <c r="DZ55" i="19"/>
  <c r="DP38" i="19"/>
  <c r="DJ49" i="19"/>
  <c r="DX48" i="19"/>
  <c r="EA48" i="19" s="1"/>
  <c r="DZ48" i="19"/>
  <c r="DJ28" i="19"/>
  <c r="DD17" i="19"/>
  <c r="DX17" i="19"/>
  <c r="DY17" i="19"/>
  <c r="DZ17" i="19"/>
  <c r="DX56" i="19"/>
  <c r="EA56" i="19" s="1"/>
  <c r="DZ56" i="19"/>
  <c r="DD12" i="19"/>
  <c r="DX12" i="19"/>
  <c r="EA12" i="19" s="1"/>
  <c r="DZ12" i="19"/>
  <c r="DX44" i="19"/>
  <c r="DZ44" i="19"/>
  <c r="DX27" i="19"/>
  <c r="EA27" i="19" s="1"/>
  <c r="DZ27" i="19"/>
  <c r="DJ55" i="19"/>
  <c r="DX46" i="19"/>
  <c r="EA46" i="19" s="1"/>
  <c r="DY46" i="19"/>
  <c r="DZ46" i="19"/>
  <c r="DD7" i="19"/>
  <c r="DY7" i="19"/>
  <c r="DZ7" i="19"/>
  <c r="DD6" i="19"/>
  <c r="DX6" i="19"/>
  <c r="EA6" i="19" s="1"/>
  <c r="DZ6" i="19"/>
  <c r="DJ38" i="19"/>
  <c r="DD18" i="19"/>
  <c r="DX18" i="19"/>
  <c r="EA18" i="19" s="1"/>
  <c r="DY18" i="19"/>
  <c r="DZ18" i="19"/>
  <c r="DJ11" i="19"/>
  <c r="DD13" i="19"/>
  <c r="DZ13" i="19"/>
  <c r="DX13" i="19"/>
  <c r="EA13" i="19" s="1"/>
  <c r="DY13" i="19"/>
  <c r="DJ26" i="19"/>
  <c r="DD53" i="19"/>
  <c r="DX53" i="19"/>
  <c r="EA53" i="19" s="1"/>
  <c r="DY53" i="19"/>
  <c r="DZ53" i="19"/>
  <c r="DJ52" i="19"/>
  <c r="DD37" i="19"/>
  <c r="DX37" i="19"/>
  <c r="EA37" i="19" s="1"/>
  <c r="DY37" i="19"/>
  <c r="DZ37" i="19"/>
  <c r="DJ31" i="19"/>
  <c r="DD42" i="19"/>
  <c r="DX42" i="19"/>
  <c r="EA42" i="19" s="1"/>
  <c r="DY42" i="19"/>
  <c r="DZ42" i="19"/>
  <c r="DJ25" i="19"/>
  <c r="DD36" i="19"/>
  <c r="DY36" i="19"/>
  <c r="DZ36" i="19"/>
  <c r="DX36" i="19"/>
  <c r="EA36" i="19" s="1"/>
  <c r="DJ34" i="19"/>
  <c r="DD10" i="19"/>
  <c r="DX10" i="19"/>
  <c r="DY10" i="19"/>
  <c r="DZ10" i="19"/>
  <c r="DJ16" i="19"/>
  <c r="DD51" i="19"/>
  <c r="DX51" i="19"/>
  <c r="DY51" i="19"/>
  <c r="DZ51" i="19"/>
  <c r="DJ22" i="19"/>
  <c r="DD3" i="19"/>
  <c r="DX3" i="19"/>
  <c r="DY3" i="19"/>
  <c r="DZ3" i="19"/>
  <c r="DJ9" i="19"/>
  <c r="DD41" i="19"/>
  <c r="DX41" i="19"/>
  <c r="DY41" i="19"/>
  <c r="DZ41" i="19"/>
  <c r="DJ24" i="19"/>
  <c r="DD15" i="19"/>
  <c r="DY15" i="19"/>
  <c r="DZ15" i="19"/>
  <c r="DX15" i="19"/>
  <c r="EA15" i="19" s="1"/>
  <c r="DY39" i="19"/>
  <c r="DZ47" i="19"/>
  <c r="DZ19" i="19"/>
  <c r="DZ28" i="19"/>
  <c r="DR56" i="19"/>
  <c r="DV56" i="19" s="1"/>
  <c r="DV12" i="19"/>
  <c r="EB4" i="19"/>
  <c r="ED4" i="19" s="1"/>
  <c r="DQ12" i="19"/>
  <c r="EB46" i="19"/>
  <c r="EA9" i="19"/>
  <c r="EC9" i="19" s="1"/>
  <c r="EB9" i="19"/>
  <c r="DQ28" i="19"/>
  <c r="DR6" i="19"/>
  <c r="DW13" i="19"/>
  <c r="EC25" i="19"/>
  <c r="DR11" i="19"/>
  <c r="DV11" i="19" s="1"/>
  <c r="EC11" i="19" s="1"/>
  <c r="DB7" i="19"/>
  <c r="DS7" i="19" s="1"/>
  <c r="DW7" i="19" s="1"/>
  <c r="DQ7" i="19"/>
  <c r="DR53" i="19"/>
  <c r="EB11" i="19"/>
  <c r="DR31" i="19"/>
  <c r="DQ23" i="19"/>
  <c r="DQ20" i="19"/>
  <c r="DQ47" i="19"/>
  <c r="EB28" i="19"/>
  <c r="DQ17" i="19"/>
  <c r="DR36" i="19"/>
  <c r="DR16" i="19"/>
  <c r="EB25" i="19"/>
  <c r="DR3" i="19"/>
  <c r="DR21" i="19"/>
  <c r="DV21" i="19" s="1"/>
  <c r="DR30" i="19"/>
  <c r="DV30" i="19" s="1"/>
  <c r="DR49" i="19"/>
  <c r="DQ56" i="19"/>
  <c r="DB55" i="19"/>
  <c r="DS55" i="19" s="1"/>
  <c r="DW55" i="19" s="1"/>
  <c r="DQ55" i="19"/>
  <c r="DR27" i="19"/>
  <c r="DR15" i="19"/>
  <c r="DQ38" i="19"/>
  <c r="DQ13" i="19"/>
  <c r="DQ52" i="19"/>
  <c r="DQ42" i="19"/>
  <c r="DQ34" i="19"/>
  <c r="DQ51" i="19"/>
  <c r="DQ9" i="19"/>
  <c r="DQ15" i="19"/>
  <c r="DP15" i="19"/>
  <c r="DR24" i="19"/>
  <c r="DV24" i="19" s="1"/>
  <c r="CZ47" i="17"/>
  <c r="CZ35" i="17"/>
  <c r="CZ23" i="17"/>
  <c r="CZ11" i="17"/>
  <c r="E4" i="14"/>
  <c r="E5" i="14"/>
  <c r="E6" i="14"/>
  <c r="E7" i="14"/>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2" i="14"/>
  <c r="EB6" i="19" l="1"/>
  <c r="EB7" i="19"/>
  <c r="EB19" i="19"/>
  <c r="EB26" i="19"/>
  <c r="DV46" i="19"/>
  <c r="EC46" i="19" s="1"/>
  <c r="DW39" i="19"/>
  <c r="EC7" i="19"/>
  <c r="EC30" i="19"/>
  <c r="DV53" i="19"/>
  <c r="DW24" i="19"/>
  <c r="ED33" i="19"/>
  <c r="EA49" i="19"/>
  <c r="DV15" i="19"/>
  <c r="DO6" i="19"/>
  <c r="DO17" i="19"/>
  <c r="DV19" i="19"/>
  <c r="EC19" i="19" s="1"/>
  <c r="DW18" i="19"/>
  <c r="DW26" i="19"/>
  <c r="DW36" i="19"/>
  <c r="DO53" i="19"/>
  <c r="DW32" i="19"/>
  <c r="ED32" i="19" s="1"/>
  <c r="DW16" i="19"/>
  <c r="DV32" i="19"/>
  <c r="DW5" i="19"/>
  <c r="EB45" i="19"/>
  <c r="DO45" i="19"/>
  <c r="EB38" i="19"/>
  <c r="DV27" i="19"/>
  <c r="DO33" i="19"/>
  <c r="EB55" i="19"/>
  <c r="ED55" i="19" s="1"/>
  <c r="DV31" i="19"/>
  <c r="EB53" i="19"/>
  <c r="EB57" i="19"/>
  <c r="EC12" i="19"/>
  <c r="DO25" i="19"/>
  <c r="DW52" i="19"/>
  <c r="DW22" i="19"/>
  <c r="DV40" i="19"/>
  <c r="EC40" i="19" s="1"/>
  <c r="DW14" i="19"/>
  <c r="DV50" i="19"/>
  <c r="DW40" i="19"/>
  <c r="DV17" i="19"/>
  <c r="DV29" i="19"/>
  <c r="DO21" i="19"/>
  <c r="DO30" i="19"/>
  <c r="DV16" i="19"/>
  <c r="EB13" i="19"/>
  <c r="DO32" i="19"/>
  <c r="EB18" i="19"/>
  <c r="ED7" i="19"/>
  <c r="DO56" i="19"/>
  <c r="DW8" i="19"/>
  <c r="ED21" i="19"/>
  <c r="DW57" i="19"/>
  <c r="DW29" i="19"/>
  <c r="DO23" i="19"/>
  <c r="EB52" i="19"/>
  <c r="EB12" i="19"/>
  <c r="DV6" i="19"/>
  <c r="EC6" i="19" s="1"/>
  <c r="DV52" i="19"/>
  <c r="EC52" i="19" s="1"/>
  <c r="DW12" i="19"/>
  <c r="DV57" i="19"/>
  <c r="EC57" i="19" s="1"/>
  <c r="DW10" i="19"/>
  <c r="DV49" i="19"/>
  <c r="EC49" i="19" s="1"/>
  <c r="DO34" i="19"/>
  <c r="DV22" i="19"/>
  <c r="DW49" i="19"/>
  <c r="DO37" i="19"/>
  <c r="DO4" i="19"/>
  <c r="EC21" i="19"/>
  <c r="DO36" i="19"/>
  <c r="DO38" i="19"/>
  <c r="DO28" i="19"/>
  <c r="DO29" i="19"/>
  <c r="DV35" i="19"/>
  <c r="EB48" i="19"/>
  <c r="DW2" i="19"/>
  <c r="DV55" i="19"/>
  <c r="EC55" i="19" s="1"/>
  <c r="EB27" i="19"/>
  <c r="DO44" i="19"/>
  <c r="DO35" i="19"/>
  <c r="DW51" i="19"/>
  <c r="DV43" i="19"/>
  <c r="DW48" i="19"/>
  <c r="DW30" i="19"/>
  <c r="DO39" i="19"/>
  <c r="DO57" i="19"/>
  <c r="DO14" i="19"/>
  <c r="DO20" i="19"/>
  <c r="EC27" i="19"/>
  <c r="DW47" i="19"/>
  <c r="ED47" i="19" s="1"/>
  <c r="DO41" i="19"/>
  <c r="DV2" i="19"/>
  <c r="DW27" i="19"/>
  <c r="DO40" i="19"/>
  <c r="DV38" i="19"/>
  <c r="EC38" i="19" s="1"/>
  <c r="DV45" i="19"/>
  <c r="EC45" i="19" s="1"/>
  <c r="DW31" i="19"/>
  <c r="EB31" i="19"/>
  <c r="DO42" i="19"/>
  <c r="DO49" i="19"/>
  <c r="DO9" i="19"/>
  <c r="DO50" i="19"/>
  <c r="DO43" i="19"/>
  <c r="DO10" i="19"/>
  <c r="DO12" i="19"/>
  <c r="DO8" i="19"/>
  <c r="DO31" i="19"/>
  <c r="DO54" i="19"/>
  <c r="DW34" i="19"/>
  <c r="DW45" i="19"/>
  <c r="ED45" i="19" s="1"/>
  <c r="DO13" i="19"/>
  <c r="EC31" i="19"/>
  <c r="DO11" i="19"/>
  <c r="DO3" i="19"/>
  <c r="DO47" i="19"/>
  <c r="EC33" i="19"/>
  <c r="DO48" i="19"/>
  <c r="DO15" i="19"/>
  <c r="DO24" i="19"/>
  <c r="EB24" i="19"/>
  <c r="DR8" i="19"/>
  <c r="DV8" i="19" s="1"/>
  <c r="EC24" i="19"/>
  <c r="DV10" i="19"/>
  <c r="DO19" i="19"/>
  <c r="DV3" i="19"/>
  <c r="DO26" i="19"/>
  <c r="DO22" i="19"/>
  <c r="DW56" i="19"/>
  <c r="ED23" i="19"/>
  <c r="DO52" i="19"/>
  <c r="DO18" i="19"/>
  <c r="DO16" i="19"/>
  <c r="DO51" i="19"/>
  <c r="DO2" i="19"/>
  <c r="EB56" i="19"/>
  <c r="EC56" i="19"/>
  <c r="ED5" i="19"/>
  <c r="DV39" i="19"/>
  <c r="EC39" i="19" s="1"/>
  <c r="DW43" i="19"/>
  <c r="DW50" i="19"/>
  <c r="DW20" i="19"/>
  <c r="ED20" i="19" s="1"/>
  <c r="EC23" i="19"/>
  <c r="EB37" i="19"/>
  <c r="EB42" i="19"/>
  <c r="ED42" i="19" s="1"/>
  <c r="EC53" i="19"/>
  <c r="DV48" i="19"/>
  <c r="EC48" i="19" s="1"/>
  <c r="DW17" i="19"/>
  <c r="EC37" i="19"/>
  <c r="DW19" i="19"/>
  <c r="ED19" i="19" s="1"/>
  <c r="EA51" i="19"/>
  <c r="EB51" i="19"/>
  <c r="EC15" i="19"/>
  <c r="EB36" i="19"/>
  <c r="ED36" i="19" s="1"/>
  <c r="EA41" i="19"/>
  <c r="EB41" i="19"/>
  <c r="EA22" i="19"/>
  <c r="EC22" i="19" s="1"/>
  <c r="EB22" i="19"/>
  <c r="ED22" i="19" s="1"/>
  <c r="EA34" i="19"/>
  <c r="EB34" i="19"/>
  <c r="DV41" i="19"/>
  <c r="DV18" i="19"/>
  <c r="EC18" i="19" s="1"/>
  <c r="EA43" i="19"/>
  <c r="EC43" i="19" s="1"/>
  <c r="EB43" i="19"/>
  <c r="DV44" i="19"/>
  <c r="EA44" i="19"/>
  <c r="EB44" i="19"/>
  <c r="ED44" i="19" s="1"/>
  <c r="EA8" i="19"/>
  <c r="EB8" i="19"/>
  <c r="ED8" i="19" s="1"/>
  <c r="DW37" i="19"/>
  <c r="ED40" i="19"/>
  <c r="EB15" i="19"/>
  <c r="EA50" i="19"/>
  <c r="EC50" i="19" s="1"/>
  <c r="EB50" i="19"/>
  <c r="ED50" i="19" s="1"/>
  <c r="ED9" i="19"/>
  <c r="EA10" i="19"/>
  <c r="EB10" i="19"/>
  <c r="EA54" i="19"/>
  <c r="EC54" i="19" s="1"/>
  <c r="EB54" i="19"/>
  <c r="ED54" i="19" s="1"/>
  <c r="DW41" i="19"/>
  <c r="DW35" i="19"/>
  <c r="ED29" i="19"/>
  <c r="EB14" i="19"/>
  <c r="ED14" i="19" s="1"/>
  <c r="ED13" i="19"/>
  <c r="DV34" i="19"/>
  <c r="DR5" i="19"/>
  <c r="DV5" i="19" s="1"/>
  <c r="EC5" i="19" s="1"/>
  <c r="DO5" i="19"/>
  <c r="DW53" i="19"/>
  <c r="ED53" i="19" s="1"/>
  <c r="DW28" i="19"/>
  <c r="ED28" i="19" s="1"/>
  <c r="ED30" i="19"/>
  <c r="DV14" i="19"/>
  <c r="EC14" i="19" s="1"/>
  <c r="EC29" i="19"/>
  <c r="EA3" i="19"/>
  <c r="EB3" i="19"/>
  <c r="EA16" i="19"/>
  <c r="EC16" i="19" s="1"/>
  <c r="EB16" i="19"/>
  <c r="DW3" i="19"/>
  <c r="EC32" i="19"/>
  <c r="ED49" i="19"/>
  <c r="ED39" i="19"/>
  <c r="DO7" i="19"/>
  <c r="DV36" i="19"/>
  <c r="EC36" i="19" s="1"/>
  <c r="ED25" i="19"/>
  <c r="ED11" i="19"/>
  <c r="DW46" i="19"/>
  <c r="ED46" i="19" s="1"/>
  <c r="EA17" i="19"/>
  <c r="EB17" i="19"/>
  <c r="EA35" i="19"/>
  <c r="EC35" i="19" s="1"/>
  <c r="EB35" i="19"/>
  <c r="DV51" i="19"/>
  <c r="EC51" i="19" s="1"/>
  <c r="DV42" i="19"/>
  <c r="EC42" i="19" s="1"/>
  <c r="DV13" i="19"/>
  <c r="EC13" i="19" s="1"/>
  <c r="DO46" i="19"/>
  <c r="EA2" i="19"/>
  <c r="EC2" i="19" s="1"/>
  <c r="EB2" i="19"/>
  <c r="ED2" i="19" s="1"/>
  <c r="DW15" i="19"/>
  <c r="DO55" i="19"/>
  <c r="ED18" i="19"/>
  <c r="ED38" i="19"/>
  <c r="ED6" i="19"/>
  <c r="ED52" i="19"/>
  <c r="ED26" i="19" l="1"/>
  <c r="EC17" i="19"/>
  <c r="ED24" i="19"/>
  <c r="ED57" i="19"/>
  <c r="ED51" i="19"/>
  <c r="EC3" i="19"/>
  <c r="ED16" i="19"/>
  <c r="ED31" i="19"/>
  <c r="ED56" i="19"/>
  <c r="ED12" i="19"/>
  <c r="ED48" i="19"/>
  <c r="ED10" i="19"/>
  <c r="ED43" i="19"/>
  <c r="ED34" i="19"/>
  <c r="ED27" i="19"/>
  <c r="EC10" i="19"/>
  <c r="ED41" i="19"/>
  <c r="ED17" i="19"/>
  <c r="ED35" i="19"/>
  <c r="ED37" i="19"/>
  <c r="EC8" i="19"/>
  <c r="EC44" i="19"/>
  <c r="EC41" i="19"/>
  <c r="ED3" i="19"/>
  <c r="EC34" i="19"/>
  <c r="ED15" i="19"/>
  <c r="AB1" i="11"/>
  <c r="AC1" i="11"/>
  <c r="AB2" i="11"/>
  <c r="AC2" i="11"/>
  <c r="AB3" i="11"/>
  <c r="AC3" i="11"/>
  <c r="AB4" i="11"/>
  <c r="AC4" i="11"/>
  <c r="AB5" i="11"/>
  <c r="AC5" i="11"/>
  <c r="AB6" i="11"/>
  <c r="AC6" i="11"/>
  <c r="AB7" i="11"/>
  <c r="AC7" i="11"/>
  <c r="AB8" i="11"/>
  <c r="AC8" i="11"/>
  <c r="AB9" i="11"/>
  <c r="AC9" i="11"/>
  <c r="AB10" i="11"/>
  <c r="AC10" i="11"/>
  <c r="AB11" i="11"/>
  <c r="AC11" i="11"/>
  <c r="AB12" i="11"/>
  <c r="AC12" i="11"/>
  <c r="AB13" i="11"/>
  <c r="AC13" i="11"/>
  <c r="AB14" i="11"/>
  <c r="AC14" i="11"/>
  <c r="AB15" i="11"/>
  <c r="AC15" i="11"/>
  <c r="AB16" i="11"/>
  <c r="AC16" i="11"/>
  <c r="AB17" i="11"/>
  <c r="AC17" i="11"/>
  <c r="AB18" i="11"/>
  <c r="AC18" i="11"/>
  <c r="AB19" i="11"/>
  <c r="AC19" i="11"/>
  <c r="AB20" i="11"/>
  <c r="AC20" i="11"/>
  <c r="AB21" i="11"/>
  <c r="AC21" i="11"/>
  <c r="AB22" i="11"/>
  <c r="AC22" i="11"/>
  <c r="AB23" i="11"/>
  <c r="AC23" i="11"/>
  <c r="AB24" i="11"/>
  <c r="AC24" i="11"/>
  <c r="AB25" i="11"/>
  <c r="AC25" i="11"/>
  <c r="AB26" i="11"/>
  <c r="AC26" i="11"/>
  <c r="AB27" i="11"/>
  <c r="AC27" i="11"/>
  <c r="AB28" i="11"/>
  <c r="AC28" i="11"/>
  <c r="AB29" i="11"/>
  <c r="AC29" i="11"/>
  <c r="AB30" i="11"/>
  <c r="AC30" i="11"/>
  <c r="AB31" i="11"/>
  <c r="AC31" i="11"/>
  <c r="AB32" i="11"/>
  <c r="AC32" i="11"/>
  <c r="AB33" i="11"/>
  <c r="AC33" i="11"/>
  <c r="AB34" i="11"/>
  <c r="AC34" i="11"/>
  <c r="AB35" i="11"/>
  <c r="AC35" i="11"/>
  <c r="AB36" i="11"/>
  <c r="AC36" i="11"/>
  <c r="AB37" i="11"/>
  <c r="AC37" i="11"/>
  <c r="AB38" i="11"/>
  <c r="AC38" i="11"/>
  <c r="AB39" i="11"/>
  <c r="AC39" i="11"/>
  <c r="AB40" i="11"/>
  <c r="AC40" i="11"/>
  <c r="AB41" i="11"/>
  <c r="AC41" i="11"/>
  <c r="AB42" i="11"/>
  <c r="AC42" i="11"/>
  <c r="AB43" i="11"/>
  <c r="AC43" i="11"/>
  <c r="AB44" i="11"/>
  <c r="AC44" i="11"/>
  <c r="AB45" i="11"/>
  <c r="AC45" i="11"/>
  <c r="AB46" i="11"/>
  <c r="AC46" i="11"/>
  <c r="AB47" i="11"/>
  <c r="AC47" i="11"/>
  <c r="AB48" i="11"/>
  <c r="AC48" i="11"/>
  <c r="AB49" i="11"/>
  <c r="AC49" i="11"/>
  <c r="AB50" i="11"/>
  <c r="AC50" i="11"/>
  <c r="AB51" i="11"/>
  <c r="AC51" i="11"/>
  <c r="AB52" i="11"/>
  <c r="AC52" i="11"/>
  <c r="AB53" i="11"/>
  <c r="AC53" i="11"/>
  <c r="AB54" i="11"/>
  <c r="AC54" i="11"/>
  <c r="AB55" i="11"/>
  <c r="AC55" i="11"/>
  <c r="AB56" i="11"/>
  <c r="AC56" i="11"/>
  <c r="AB57" i="11"/>
  <c r="AC57" i="11"/>
  <c r="AL12" i="11"/>
  <c r="AL13" i="11"/>
  <c r="AL24" i="11"/>
  <c r="AL25" i="11"/>
  <c r="AL36" i="11"/>
  <c r="AL37" i="11"/>
  <c r="AL48" i="11"/>
  <c r="AL49" i="11"/>
  <c r="AL2" i="11"/>
  <c r="AH55" i="11"/>
  <c r="AH52" i="11"/>
  <c r="AH49" i="11"/>
  <c r="AH46" i="11"/>
  <c r="AH43" i="11"/>
  <c r="AH40" i="11"/>
  <c r="AH37" i="11"/>
  <c r="AH34" i="11"/>
  <c r="AI32" i="11"/>
  <c r="AH27" i="11"/>
  <c r="AI22" i="11"/>
  <c r="AH22" i="11"/>
  <c r="AI17" i="11"/>
  <c r="AH17" i="11"/>
  <c r="AG17" i="11"/>
  <c r="AH16" i="11"/>
  <c r="AG16" i="11"/>
  <c r="AJ14" i="11"/>
  <c r="AI14" i="11"/>
  <c r="AH14" i="11"/>
  <c r="AI11" i="11"/>
  <c r="AG11" i="11"/>
  <c r="AG10" i="11"/>
  <c r="AI9" i="11"/>
  <c r="AH9" i="11"/>
  <c r="AJ7" i="11"/>
  <c r="AI5" i="11"/>
  <c r="AH5" i="11"/>
  <c r="AG5" i="11"/>
  <c r="AH3" i="11"/>
  <c r="AG30" i="11"/>
  <c r="AH19" i="11"/>
  <c r="AG19" i="11"/>
  <c r="AH13" i="11"/>
  <c r="AG13" i="11"/>
  <c r="AG8" i="11"/>
  <c r="AJ6" i="11"/>
  <c r="AD4" i="11"/>
  <c r="AD6" i="11"/>
  <c r="AD10" i="11"/>
  <c r="AD13" i="11"/>
  <c r="AD15" i="11"/>
  <c r="AD19" i="11"/>
  <c r="AD25" i="11"/>
  <c r="AD27" i="11"/>
  <c r="AD34" i="11"/>
  <c r="AD37" i="11"/>
  <c r="AD39" i="11"/>
  <c r="AD45" i="11"/>
  <c r="AD49" i="11"/>
  <c r="AD52" i="11"/>
  <c r="AD57" i="11"/>
  <c r="U31" i="11"/>
  <c r="T31" i="11"/>
  <c r="Z4" i="11"/>
  <c r="AA4" i="11"/>
  <c r="AA6" i="11"/>
  <c r="Z8" i="11"/>
  <c r="Z14" i="11"/>
  <c r="AA16" i="11"/>
  <c r="Z19" i="11"/>
  <c r="Z20" i="11"/>
  <c r="AA21" i="11"/>
  <c r="Z24" i="11"/>
  <c r="AA24" i="11"/>
  <c r="AA25" i="11"/>
  <c r="Z26" i="11"/>
  <c r="AA27" i="11"/>
  <c r="AA28" i="11"/>
  <c r="Z32" i="11"/>
  <c r="AA33" i="11"/>
  <c r="Z40" i="11"/>
  <c r="Z44" i="11"/>
  <c r="Z50" i="11"/>
  <c r="Z55" i="11"/>
  <c r="Z56" i="11"/>
  <c r="R57" i="11"/>
  <c r="W56" i="11"/>
  <c r="Q56" i="11"/>
  <c r="P56" i="11"/>
  <c r="V55" i="11"/>
  <c r="P55" i="11"/>
  <c r="U54" i="11"/>
  <c r="T53" i="11"/>
  <c r="S52" i="11"/>
  <c r="W51" i="11"/>
  <c r="R51" i="11"/>
  <c r="W50" i="11"/>
  <c r="Q50" i="11"/>
  <c r="V49" i="11"/>
  <c r="U49" i="11"/>
  <c r="P49" i="11"/>
  <c r="U48" i="11"/>
  <c r="T48" i="11"/>
  <c r="T47" i="11"/>
  <c r="S47" i="11"/>
  <c r="S46" i="11"/>
  <c r="R45" i="11"/>
  <c r="Q45" i="11"/>
  <c r="W44" i="11"/>
  <c r="Q44" i="11"/>
  <c r="P44" i="11"/>
  <c r="V43" i="11"/>
  <c r="P43" i="11"/>
  <c r="U42" i="11"/>
  <c r="T41" i="11"/>
  <c r="P41" i="11"/>
  <c r="V39" i="11"/>
  <c r="U39" i="11"/>
  <c r="T39" i="11"/>
  <c r="P38" i="11"/>
  <c r="V36" i="11"/>
  <c r="U36" i="11"/>
  <c r="T36" i="11"/>
  <c r="R35" i="11"/>
  <c r="Q35" i="11"/>
  <c r="P35" i="11"/>
  <c r="S27" i="11"/>
  <c r="U26" i="11"/>
  <c r="S26" i="11"/>
  <c r="R26" i="11"/>
  <c r="W24" i="11"/>
  <c r="T24" i="11"/>
  <c r="Q24" i="11"/>
  <c r="V23" i="11"/>
  <c r="S23" i="11"/>
  <c r="P23" i="11"/>
  <c r="U22" i="11"/>
  <c r="R22" i="11"/>
  <c r="W21" i="11"/>
  <c r="T21" i="11"/>
  <c r="Q21" i="11"/>
  <c r="V20" i="11"/>
  <c r="S20" i="11"/>
  <c r="P20" i="11"/>
  <c r="U17" i="11"/>
  <c r="U16" i="11"/>
  <c r="T16" i="11"/>
  <c r="V15" i="11"/>
  <c r="P15" i="11"/>
  <c r="V14" i="11"/>
  <c r="U14" i="11"/>
  <c r="T11" i="11"/>
  <c r="W10" i="11"/>
  <c r="T10" i="11"/>
  <c r="Q10" i="11"/>
  <c r="P10" i="11"/>
  <c r="V9" i="11"/>
  <c r="S9" i="11"/>
  <c r="P9" i="11"/>
  <c r="U7" i="11"/>
  <c r="T7" i="11"/>
  <c r="T3" i="11"/>
  <c r="U3" i="11"/>
  <c r="P4" i="11"/>
  <c r="S4" i="11"/>
  <c r="U4" i="11"/>
  <c r="V4" i="11"/>
  <c r="P5" i="11"/>
  <c r="Q5" i="11"/>
  <c r="V5" i="11"/>
  <c r="W5" i="11"/>
  <c r="A3" i="11"/>
  <c r="B3" i="11"/>
  <c r="C3" i="11"/>
  <c r="D3" i="11"/>
  <c r="E3" i="11"/>
  <c r="F3" i="11"/>
  <c r="G3" i="11"/>
  <c r="H3" i="11"/>
  <c r="I3" i="11"/>
  <c r="J3" i="11"/>
  <c r="K3" i="11"/>
  <c r="L3" i="11"/>
  <c r="M3" i="11"/>
  <c r="N3" i="11"/>
  <c r="O3" i="11"/>
  <c r="P3" i="11"/>
  <c r="Q3" i="11"/>
  <c r="R3" i="11"/>
  <c r="S3" i="11"/>
  <c r="V3" i="11"/>
  <c r="W3" i="11"/>
  <c r="X3" i="11"/>
  <c r="Y3" i="11"/>
  <c r="Z3" i="11"/>
  <c r="AA3" i="11"/>
  <c r="AD3" i="11"/>
  <c r="AE3" i="11"/>
  <c r="AG3" i="11"/>
  <c r="AI3" i="11"/>
  <c r="AJ3" i="11"/>
  <c r="AK3" i="11"/>
  <c r="AL3" i="11"/>
  <c r="A4" i="11"/>
  <c r="B4" i="11"/>
  <c r="C4" i="11"/>
  <c r="D4" i="11"/>
  <c r="E4" i="11"/>
  <c r="F4" i="11"/>
  <c r="G4" i="11"/>
  <c r="H4" i="11"/>
  <c r="I4" i="11"/>
  <c r="J4" i="11"/>
  <c r="K4" i="11"/>
  <c r="L4" i="11"/>
  <c r="M4" i="11"/>
  <c r="N4" i="11"/>
  <c r="O4" i="11"/>
  <c r="Q4" i="11"/>
  <c r="R4" i="11"/>
  <c r="T4" i="11"/>
  <c r="W4" i="11"/>
  <c r="X4" i="11"/>
  <c r="Y4" i="11"/>
  <c r="AE4" i="11"/>
  <c r="AG4" i="11"/>
  <c r="AH4" i="11"/>
  <c r="AI4" i="11"/>
  <c r="AJ4" i="11"/>
  <c r="AK4" i="11"/>
  <c r="AL4" i="11"/>
  <c r="A5" i="11"/>
  <c r="B5" i="11"/>
  <c r="C5" i="11"/>
  <c r="D5" i="11"/>
  <c r="E5" i="11"/>
  <c r="F5" i="11"/>
  <c r="G5" i="11"/>
  <c r="H5" i="11"/>
  <c r="I5" i="11"/>
  <c r="J5" i="11"/>
  <c r="K5" i="11"/>
  <c r="L5" i="11"/>
  <c r="M5" i="11"/>
  <c r="N5" i="11"/>
  <c r="O5" i="11"/>
  <c r="R5" i="11"/>
  <c r="S5" i="11"/>
  <c r="T5" i="11"/>
  <c r="U5" i="11"/>
  <c r="X5" i="11"/>
  <c r="Y5" i="11"/>
  <c r="Z5" i="11"/>
  <c r="AA5" i="11"/>
  <c r="AD5" i="11"/>
  <c r="AE5" i="11"/>
  <c r="AJ5" i="11"/>
  <c r="AK5" i="11"/>
  <c r="AL5" i="11"/>
  <c r="A6" i="11"/>
  <c r="B6" i="11"/>
  <c r="C6" i="11"/>
  <c r="D6" i="11"/>
  <c r="E6" i="11"/>
  <c r="F6" i="11"/>
  <c r="G6" i="11"/>
  <c r="H6" i="11"/>
  <c r="I6" i="11"/>
  <c r="J6" i="11"/>
  <c r="K6" i="11"/>
  <c r="L6" i="11"/>
  <c r="M6" i="11"/>
  <c r="N6" i="11"/>
  <c r="O6" i="11"/>
  <c r="P6" i="11"/>
  <c r="Q6" i="11"/>
  <c r="R6" i="11"/>
  <c r="S6" i="11"/>
  <c r="T6" i="11"/>
  <c r="U6" i="11"/>
  <c r="V6" i="11"/>
  <c r="W6" i="11"/>
  <c r="X6" i="11"/>
  <c r="Y6" i="11"/>
  <c r="Z6" i="11"/>
  <c r="AE6" i="11"/>
  <c r="AH6" i="11"/>
  <c r="AI6" i="11"/>
  <c r="AK6" i="11"/>
  <c r="AL6" i="11"/>
  <c r="A7" i="11"/>
  <c r="B7" i="11"/>
  <c r="C7" i="11"/>
  <c r="D7" i="11"/>
  <c r="E7" i="11"/>
  <c r="F7" i="11"/>
  <c r="G7" i="11"/>
  <c r="H7" i="11"/>
  <c r="I7" i="11"/>
  <c r="J7" i="11"/>
  <c r="K7" i="11"/>
  <c r="L7" i="11"/>
  <c r="M7" i="11"/>
  <c r="N7" i="11"/>
  <c r="O7" i="11"/>
  <c r="P7" i="11"/>
  <c r="Q7" i="11"/>
  <c r="R7" i="11"/>
  <c r="S7" i="11"/>
  <c r="V7" i="11"/>
  <c r="W7" i="11"/>
  <c r="X7" i="11"/>
  <c r="Y7" i="11"/>
  <c r="Z7" i="11"/>
  <c r="AA7" i="11"/>
  <c r="AD7" i="11"/>
  <c r="AE7" i="11"/>
  <c r="AG7" i="11"/>
  <c r="AH7" i="11"/>
  <c r="AI7" i="11"/>
  <c r="AK7" i="11"/>
  <c r="AL7" i="11"/>
  <c r="A8" i="11"/>
  <c r="B8" i="11"/>
  <c r="C8" i="11"/>
  <c r="D8" i="11"/>
  <c r="E8" i="11"/>
  <c r="F8" i="11"/>
  <c r="G8" i="11"/>
  <c r="H8" i="11"/>
  <c r="I8" i="11"/>
  <c r="J8" i="11"/>
  <c r="K8" i="11"/>
  <c r="L8" i="11"/>
  <c r="M8" i="11"/>
  <c r="N8" i="11"/>
  <c r="O8" i="11"/>
  <c r="P8" i="11"/>
  <c r="Q8" i="11"/>
  <c r="R8" i="11"/>
  <c r="S8" i="11"/>
  <c r="T8" i="11"/>
  <c r="U8" i="11"/>
  <c r="V8" i="11"/>
  <c r="W8" i="11"/>
  <c r="X8" i="11"/>
  <c r="Y8" i="11"/>
  <c r="AA8" i="11"/>
  <c r="AD8" i="11"/>
  <c r="AE8" i="11"/>
  <c r="AH8" i="11"/>
  <c r="AI8" i="11"/>
  <c r="AJ8" i="11"/>
  <c r="AK8" i="11"/>
  <c r="AL8" i="11"/>
  <c r="A9" i="11"/>
  <c r="B9" i="11"/>
  <c r="C9" i="11"/>
  <c r="D9" i="11"/>
  <c r="E9" i="11"/>
  <c r="F9" i="11"/>
  <c r="G9" i="11"/>
  <c r="H9" i="11"/>
  <c r="I9" i="11"/>
  <c r="J9" i="11"/>
  <c r="K9" i="11"/>
  <c r="L9" i="11"/>
  <c r="M9" i="11"/>
  <c r="N9" i="11"/>
  <c r="O9" i="11"/>
  <c r="Q9" i="11"/>
  <c r="R9" i="11"/>
  <c r="T9" i="11"/>
  <c r="U9" i="11"/>
  <c r="W9" i="11"/>
  <c r="X9" i="11"/>
  <c r="Y9" i="11"/>
  <c r="Z9" i="11"/>
  <c r="AA9" i="11"/>
  <c r="AD9" i="11"/>
  <c r="AE9" i="11"/>
  <c r="AG9" i="11"/>
  <c r="AJ9" i="11"/>
  <c r="AK9" i="11"/>
  <c r="AL9" i="11"/>
  <c r="A10" i="11"/>
  <c r="B10" i="11"/>
  <c r="C10" i="11"/>
  <c r="D10" i="11"/>
  <c r="E10" i="11"/>
  <c r="F10" i="11"/>
  <c r="G10" i="11"/>
  <c r="H10" i="11"/>
  <c r="I10" i="11"/>
  <c r="J10" i="11"/>
  <c r="K10" i="11"/>
  <c r="L10" i="11"/>
  <c r="M10" i="11"/>
  <c r="N10" i="11"/>
  <c r="O10" i="11"/>
  <c r="R10" i="11"/>
  <c r="S10" i="11"/>
  <c r="U10" i="11"/>
  <c r="V10" i="11"/>
  <c r="X10" i="11"/>
  <c r="Y10" i="11"/>
  <c r="Z10" i="11"/>
  <c r="AA10" i="11"/>
  <c r="AE10" i="11"/>
  <c r="AH10" i="11"/>
  <c r="AI10" i="11"/>
  <c r="AJ10" i="11"/>
  <c r="AK10" i="11"/>
  <c r="AL10" i="11"/>
  <c r="A11" i="11"/>
  <c r="B11" i="11"/>
  <c r="C11" i="11"/>
  <c r="D11" i="11"/>
  <c r="E11" i="11"/>
  <c r="F11" i="11"/>
  <c r="G11" i="11"/>
  <c r="H11" i="11"/>
  <c r="I11" i="11"/>
  <c r="J11" i="11"/>
  <c r="K11" i="11"/>
  <c r="L11" i="11"/>
  <c r="M11" i="11"/>
  <c r="N11" i="11"/>
  <c r="O11" i="11"/>
  <c r="P11" i="11"/>
  <c r="Q11" i="11"/>
  <c r="R11" i="11"/>
  <c r="S11" i="11"/>
  <c r="U11" i="11"/>
  <c r="V11" i="11"/>
  <c r="W11" i="11"/>
  <c r="X11" i="11"/>
  <c r="Y11" i="11"/>
  <c r="Z11" i="11"/>
  <c r="AA11" i="11"/>
  <c r="AD11" i="11"/>
  <c r="AE11" i="11"/>
  <c r="AF11" i="11"/>
  <c r="AH11" i="11"/>
  <c r="AJ11" i="11"/>
  <c r="AK11" i="11"/>
  <c r="AL11" i="11"/>
  <c r="A12" i="11"/>
  <c r="B12" i="11"/>
  <c r="C12" i="11"/>
  <c r="D12" i="11"/>
  <c r="E12" i="11"/>
  <c r="F12" i="11"/>
  <c r="G12" i="11"/>
  <c r="H12" i="11"/>
  <c r="I12" i="11"/>
  <c r="J12" i="11"/>
  <c r="K12" i="11"/>
  <c r="L12" i="11"/>
  <c r="M12" i="11"/>
  <c r="N12" i="11"/>
  <c r="O12" i="11"/>
  <c r="P12" i="11"/>
  <c r="Q12" i="11"/>
  <c r="R12" i="11"/>
  <c r="S12" i="11"/>
  <c r="T12" i="11"/>
  <c r="U12" i="11"/>
  <c r="V12" i="11"/>
  <c r="W12" i="11"/>
  <c r="X12" i="11"/>
  <c r="Y12" i="11"/>
  <c r="Z12" i="11"/>
  <c r="AA12" i="11"/>
  <c r="AD12" i="11"/>
  <c r="AE12" i="11"/>
  <c r="AG12" i="11"/>
  <c r="AH12" i="11"/>
  <c r="AI12" i="11"/>
  <c r="AJ12" i="11"/>
  <c r="AK12" i="11"/>
  <c r="A13" i="11"/>
  <c r="B13" i="11"/>
  <c r="C13" i="11"/>
  <c r="D13" i="11"/>
  <c r="E13" i="11"/>
  <c r="F13" i="11"/>
  <c r="G13" i="11"/>
  <c r="H13" i="11"/>
  <c r="I13" i="11"/>
  <c r="J13" i="11"/>
  <c r="K13" i="11"/>
  <c r="L13" i="11"/>
  <c r="M13" i="11"/>
  <c r="N13" i="11"/>
  <c r="O13" i="11"/>
  <c r="P13" i="11"/>
  <c r="Q13" i="11"/>
  <c r="R13" i="11"/>
  <c r="S13" i="11"/>
  <c r="T13" i="11"/>
  <c r="U13" i="11"/>
  <c r="V13" i="11"/>
  <c r="W13" i="11"/>
  <c r="X13" i="11"/>
  <c r="Y13" i="11"/>
  <c r="Z13" i="11"/>
  <c r="AA13" i="11"/>
  <c r="AE13" i="11"/>
  <c r="AI13" i="11"/>
  <c r="AJ13" i="11"/>
  <c r="AK13" i="11"/>
  <c r="A14" i="11"/>
  <c r="B14" i="11"/>
  <c r="C14" i="11"/>
  <c r="D14" i="11"/>
  <c r="E14" i="11"/>
  <c r="F14" i="11"/>
  <c r="G14" i="11"/>
  <c r="H14" i="11"/>
  <c r="I14" i="11"/>
  <c r="J14" i="11"/>
  <c r="K14" i="11"/>
  <c r="L14" i="11"/>
  <c r="M14" i="11"/>
  <c r="N14" i="11"/>
  <c r="O14" i="11"/>
  <c r="P14" i="11"/>
  <c r="Q14" i="11"/>
  <c r="R14" i="11"/>
  <c r="S14" i="11"/>
  <c r="T14" i="11"/>
  <c r="W14" i="11"/>
  <c r="X14" i="11"/>
  <c r="Y14" i="11"/>
  <c r="AA14" i="11"/>
  <c r="AD14" i="11"/>
  <c r="AE14" i="11"/>
  <c r="AG14" i="11"/>
  <c r="AK14" i="11"/>
  <c r="AL14" i="11"/>
  <c r="A15" i="11"/>
  <c r="B15" i="11"/>
  <c r="C15" i="11"/>
  <c r="D15" i="11"/>
  <c r="E15" i="11"/>
  <c r="F15" i="11"/>
  <c r="G15" i="11"/>
  <c r="H15" i="11"/>
  <c r="I15" i="11"/>
  <c r="J15" i="11"/>
  <c r="K15" i="11"/>
  <c r="L15" i="11"/>
  <c r="M15" i="11"/>
  <c r="N15" i="11"/>
  <c r="O15" i="11"/>
  <c r="Q15" i="11"/>
  <c r="R15" i="11"/>
  <c r="S15" i="11"/>
  <c r="T15" i="11"/>
  <c r="U15" i="11"/>
  <c r="W15" i="11"/>
  <c r="X15" i="11"/>
  <c r="Y15" i="11"/>
  <c r="Z15" i="11"/>
  <c r="AA15" i="11"/>
  <c r="AE15" i="11"/>
  <c r="AG15" i="11"/>
  <c r="AH15" i="11"/>
  <c r="AI15" i="11"/>
  <c r="AJ15" i="11"/>
  <c r="AK15" i="11"/>
  <c r="AL15" i="11"/>
  <c r="A16" i="11"/>
  <c r="B16" i="11"/>
  <c r="C16" i="11"/>
  <c r="D16" i="11"/>
  <c r="E16" i="11"/>
  <c r="F16" i="11"/>
  <c r="G16" i="11"/>
  <c r="H16" i="11"/>
  <c r="I16" i="11"/>
  <c r="J16" i="11"/>
  <c r="K16" i="11"/>
  <c r="L16" i="11"/>
  <c r="M16" i="11"/>
  <c r="N16" i="11"/>
  <c r="O16" i="11"/>
  <c r="P16" i="11"/>
  <c r="Q16" i="11"/>
  <c r="R16" i="11"/>
  <c r="S16" i="11"/>
  <c r="V16" i="11"/>
  <c r="W16" i="11"/>
  <c r="X16" i="11"/>
  <c r="Y16" i="11"/>
  <c r="Z16" i="11"/>
  <c r="AD16" i="11"/>
  <c r="AE16" i="11"/>
  <c r="AI16" i="11"/>
  <c r="AJ16" i="11"/>
  <c r="AK16" i="11"/>
  <c r="AL16" i="11"/>
  <c r="A17" i="11"/>
  <c r="B17" i="11"/>
  <c r="C17" i="11"/>
  <c r="D17" i="11"/>
  <c r="E17" i="11"/>
  <c r="F17" i="11"/>
  <c r="G17" i="11"/>
  <c r="H17" i="11"/>
  <c r="I17" i="11"/>
  <c r="J17" i="11"/>
  <c r="K17" i="11"/>
  <c r="L17" i="11"/>
  <c r="M17" i="11"/>
  <c r="N17" i="11"/>
  <c r="O17" i="11"/>
  <c r="P17" i="11"/>
  <c r="Q17" i="11"/>
  <c r="R17" i="11"/>
  <c r="S17" i="11"/>
  <c r="T17" i="11"/>
  <c r="V17" i="11"/>
  <c r="W17" i="11"/>
  <c r="X17" i="11"/>
  <c r="Y17" i="11"/>
  <c r="Z17" i="11"/>
  <c r="AA17" i="11"/>
  <c r="AD17" i="11"/>
  <c r="AE17" i="11"/>
  <c r="AJ17" i="11"/>
  <c r="AK17" i="11"/>
  <c r="AL17" i="11"/>
  <c r="A18" i="11"/>
  <c r="B18" i="11"/>
  <c r="C18" i="11"/>
  <c r="D18" i="11"/>
  <c r="E18" i="11"/>
  <c r="F18" i="11"/>
  <c r="G18" i="11"/>
  <c r="H18" i="11"/>
  <c r="I18" i="11"/>
  <c r="J18" i="11"/>
  <c r="K18" i="11"/>
  <c r="L18" i="11"/>
  <c r="M18" i="11"/>
  <c r="N18" i="11"/>
  <c r="O18" i="11"/>
  <c r="P18" i="11"/>
  <c r="Q18" i="11"/>
  <c r="R18" i="11"/>
  <c r="S18" i="11"/>
  <c r="T18" i="11"/>
  <c r="U18" i="11"/>
  <c r="V18" i="11"/>
  <c r="W18" i="11"/>
  <c r="X18" i="11"/>
  <c r="Y18" i="11"/>
  <c r="Z18" i="11"/>
  <c r="AA18" i="11"/>
  <c r="AD18" i="11"/>
  <c r="AE18" i="11"/>
  <c r="AG18" i="11"/>
  <c r="AH18" i="11"/>
  <c r="AI18" i="11"/>
  <c r="AJ18" i="11"/>
  <c r="AK18" i="11"/>
  <c r="AL18" i="11"/>
  <c r="A19" i="11"/>
  <c r="B19" i="11"/>
  <c r="C19" i="11"/>
  <c r="D19" i="11"/>
  <c r="E19" i="11"/>
  <c r="F19" i="11"/>
  <c r="G19" i="11"/>
  <c r="H19" i="11"/>
  <c r="I19" i="11"/>
  <c r="J19" i="11"/>
  <c r="K19" i="11"/>
  <c r="L19" i="11"/>
  <c r="M19" i="11"/>
  <c r="N19" i="11"/>
  <c r="O19" i="11"/>
  <c r="P19" i="11"/>
  <c r="Q19" i="11"/>
  <c r="R19" i="11"/>
  <c r="S19" i="11"/>
  <c r="T19" i="11"/>
  <c r="U19" i="11"/>
  <c r="V19" i="11"/>
  <c r="W19" i="11"/>
  <c r="X19" i="11"/>
  <c r="Y19" i="11"/>
  <c r="AA19" i="11"/>
  <c r="AE19" i="11"/>
  <c r="AI19" i="11"/>
  <c r="AJ19" i="11"/>
  <c r="AK19" i="11"/>
  <c r="AL19" i="11"/>
  <c r="A20" i="11"/>
  <c r="B20" i="11"/>
  <c r="C20" i="11"/>
  <c r="D20" i="11"/>
  <c r="E20" i="11"/>
  <c r="F20" i="11"/>
  <c r="G20" i="11"/>
  <c r="H20" i="11"/>
  <c r="I20" i="11"/>
  <c r="J20" i="11"/>
  <c r="K20" i="11"/>
  <c r="L20" i="11"/>
  <c r="M20" i="11"/>
  <c r="N20" i="11"/>
  <c r="O20" i="11"/>
  <c r="Q20" i="11"/>
  <c r="R20" i="11"/>
  <c r="T20" i="11"/>
  <c r="U20" i="11"/>
  <c r="W20" i="11"/>
  <c r="X20" i="11"/>
  <c r="Y20" i="11"/>
  <c r="AA20" i="11"/>
  <c r="AD20" i="11"/>
  <c r="AE20" i="11"/>
  <c r="AG20" i="11"/>
  <c r="AH20" i="11"/>
  <c r="AI20" i="11"/>
  <c r="AJ20" i="11"/>
  <c r="AK20" i="11"/>
  <c r="AL20" i="11"/>
  <c r="A21" i="11"/>
  <c r="B21" i="11"/>
  <c r="C21" i="11"/>
  <c r="D21" i="11"/>
  <c r="E21" i="11"/>
  <c r="F21" i="11"/>
  <c r="G21" i="11"/>
  <c r="H21" i="11"/>
  <c r="I21" i="11"/>
  <c r="J21" i="11"/>
  <c r="K21" i="11"/>
  <c r="L21" i="11"/>
  <c r="M21" i="11"/>
  <c r="N21" i="11"/>
  <c r="O21" i="11"/>
  <c r="P21" i="11"/>
  <c r="R21" i="11"/>
  <c r="S21" i="11"/>
  <c r="U21" i="11"/>
  <c r="V21" i="11"/>
  <c r="X21" i="11"/>
  <c r="Y21" i="11"/>
  <c r="Z21" i="11"/>
  <c r="AD21" i="11"/>
  <c r="AE21" i="11"/>
  <c r="AG21" i="11"/>
  <c r="AH21" i="11"/>
  <c r="AI21" i="11"/>
  <c r="AJ21" i="11"/>
  <c r="AK21" i="11"/>
  <c r="AL21" i="11"/>
  <c r="A22" i="11"/>
  <c r="B22" i="11"/>
  <c r="C22" i="11"/>
  <c r="D22" i="11"/>
  <c r="E22" i="11"/>
  <c r="F22" i="11"/>
  <c r="G22" i="11"/>
  <c r="H22" i="11"/>
  <c r="I22" i="11"/>
  <c r="J22" i="11"/>
  <c r="K22" i="11"/>
  <c r="L22" i="11"/>
  <c r="M22" i="11"/>
  <c r="N22" i="11"/>
  <c r="O22" i="11"/>
  <c r="P22" i="11"/>
  <c r="Q22" i="11"/>
  <c r="S22" i="11"/>
  <c r="T22" i="11"/>
  <c r="V22" i="11"/>
  <c r="W22" i="11"/>
  <c r="X22" i="11"/>
  <c r="Y22" i="11"/>
  <c r="Z22" i="11"/>
  <c r="AA22" i="11"/>
  <c r="AD22" i="11"/>
  <c r="AE22" i="11"/>
  <c r="AG22" i="11"/>
  <c r="AJ22" i="11"/>
  <c r="AK22" i="11"/>
  <c r="AL22" i="11"/>
  <c r="A23" i="11"/>
  <c r="B23" i="11"/>
  <c r="C23" i="11"/>
  <c r="D23" i="11"/>
  <c r="E23" i="11"/>
  <c r="F23" i="11"/>
  <c r="G23" i="11"/>
  <c r="H23" i="11"/>
  <c r="I23" i="11"/>
  <c r="J23" i="11"/>
  <c r="K23" i="11"/>
  <c r="L23" i="11"/>
  <c r="M23" i="11"/>
  <c r="N23" i="11"/>
  <c r="O23" i="11"/>
  <c r="Q23" i="11"/>
  <c r="R23" i="11"/>
  <c r="T23" i="11"/>
  <c r="U23" i="11"/>
  <c r="W23" i="11"/>
  <c r="X23" i="11"/>
  <c r="Y23" i="11"/>
  <c r="Z23" i="11"/>
  <c r="AA23" i="11"/>
  <c r="AD23" i="11"/>
  <c r="AE23" i="11"/>
  <c r="AG23" i="11"/>
  <c r="AH23" i="11"/>
  <c r="AI23" i="11"/>
  <c r="AJ23" i="11"/>
  <c r="AK23" i="11"/>
  <c r="AL23" i="11"/>
  <c r="A24" i="11"/>
  <c r="B24" i="11"/>
  <c r="C24" i="11"/>
  <c r="D24" i="11"/>
  <c r="E24" i="11"/>
  <c r="F24" i="11"/>
  <c r="G24" i="11"/>
  <c r="H24" i="11"/>
  <c r="I24" i="11"/>
  <c r="J24" i="11"/>
  <c r="K24" i="11"/>
  <c r="L24" i="11"/>
  <c r="M24" i="11"/>
  <c r="N24" i="11"/>
  <c r="O24" i="11"/>
  <c r="P24" i="11"/>
  <c r="R24" i="11"/>
  <c r="S24" i="11"/>
  <c r="U24" i="11"/>
  <c r="V24" i="11"/>
  <c r="X24" i="11"/>
  <c r="Y24" i="11"/>
  <c r="AD24" i="11"/>
  <c r="AE24" i="11"/>
  <c r="AG24" i="11"/>
  <c r="AH24" i="11"/>
  <c r="AI24" i="11"/>
  <c r="AJ24" i="11"/>
  <c r="AK24" i="11"/>
  <c r="A25" i="11"/>
  <c r="B25" i="11"/>
  <c r="C25" i="11"/>
  <c r="D25" i="11"/>
  <c r="E25" i="11"/>
  <c r="F25" i="11"/>
  <c r="G25" i="11"/>
  <c r="H25" i="11"/>
  <c r="I25" i="11"/>
  <c r="J25" i="11"/>
  <c r="K25" i="11"/>
  <c r="L25" i="11"/>
  <c r="M25" i="11"/>
  <c r="N25" i="11"/>
  <c r="O25" i="11"/>
  <c r="P25" i="11"/>
  <c r="Q25" i="11"/>
  <c r="R25" i="11"/>
  <c r="S25" i="11"/>
  <c r="T25" i="11"/>
  <c r="U25" i="11"/>
  <c r="V25" i="11"/>
  <c r="W25" i="11"/>
  <c r="X25" i="11"/>
  <c r="Y25" i="11"/>
  <c r="Z25" i="11"/>
  <c r="AE25" i="11"/>
  <c r="AG25" i="11"/>
  <c r="AH25" i="11"/>
  <c r="AI25" i="11"/>
  <c r="AJ25" i="11"/>
  <c r="AK25" i="11"/>
  <c r="A26" i="11"/>
  <c r="B26" i="11"/>
  <c r="C26" i="11"/>
  <c r="D26" i="11"/>
  <c r="E26" i="11"/>
  <c r="F26" i="11"/>
  <c r="G26" i="11"/>
  <c r="H26" i="11"/>
  <c r="I26" i="11"/>
  <c r="J26" i="11"/>
  <c r="K26" i="11"/>
  <c r="L26" i="11"/>
  <c r="M26" i="11"/>
  <c r="N26" i="11"/>
  <c r="O26" i="11"/>
  <c r="P26" i="11"/>
  <c r="Q26" i="11"/>
  <c r="T26" i="11"/>
  <c r="V26" i="11"/>
  <c r="W26" i="11"/>
  <c r="X26" i="11"/>
  <c r="Y26" i="11"/>
  <c r="AA26" i="11"/>
  <c r="AD26" i="11"/>
  <c r="AE26" i="11"/>
  <c r="AG26" i="11"/>
  <c r="AH26" i="11"/>
  <c r="AI26" i="11"/>
  <c r="AJ26" i="11"/>
  <c r="AK26" i="11"/>
  <c r="AL26" i="11"/>
  <c r="A27" i="11"/>
  <c r="B27" i="11"/>
  <c r="C27" i="11"/>
  <c r="D27" i="11"/>
  <c r="E27" i="11"/>
  <c r="F27" i="11"/>
  <c r="G27" i="11"/>
  <c r="H27" i="11"/>
  <c r="I27" i="11"/>
  <c r="J27" i="11"/>
  <c r="K27" i="11"/>
  <c r="L27" i="11"/>
  <c r="M27" i="11"/>
  <c r="N27" i="11"/>
  <c r="O27" i="11"/>
  <c r="P27" i="11"/>
  <c r="Q27" i="11"/>
  <c r="R27" i="11"/>
  <c r="T27" i="11"/>
  <c r="U27" i="11"/>
  <c r="V27" i="11"/>
  <c r="W27" i="11"/>
  <c r="X27" i="11"/>
  <c r="Y27" i="11"/>
  <c r="Z27" i="11"/>
  <c r="AE27" i="11"/>
  <c r="AG27" i="11"/>
  <c r="AI27" i="11"/>
  <c r="AJ27" i="11"/>
  <c r="AK27" i="11"/>
  <c r="AL27" i="11"/>
  <c r="A28" i="11"/>
  <c r="B28" i="11"/>
  <c r="C28" i="11"/>
  <c r="D28" i="11"/>
  <c r="E28" i="11"/>
  <c r="F28" i="11"/>
  <c r="G28" i="11"/>
  <c r="H28" i="11"/>
  <c r="I28" i="11"/>
  <c r="J28" i="11"/>
  <c r="K28" i="11"/>
  <c r="L28" i="11"/>
  <c r="M28" i="11"/>
  <c r="N28" i="11"/>
  <c r="O28" i="11"/>
  <c r="P28" i="11"/>
  <c r="Q28" i="11"/>
  <c r="R28" i="11"/>
  <c r="S28" i="11"/>
  <c r="T28" i="11"/>
  <c r="U28" i="11"/>
  <c r="V28" i="11"/>
  <c r="W28" i="11"/>
  <c r="X28" i="11"/>
  <c r="Y28" i="11"/>
  <c r="Z28" i="11"/>
  <c r="AD28" i="11"/>
  <c r="AE28" i="11"/>
  <c r="AG28" i="11"/>
  <c r="AH28" i="11"/>
  <c r="AI28" i="11"/>
  <c r="AJ28" i="11"/>
  <c r="AK28" i="11"/>
  <c r="AL28" i="11"/>
  <c r="A29" i="11"/>
  <c r="B29" i="11"/>
  <c r="C29" i="11"/>
  <c r="D29" i="11"/>
  <c r="E29" i="11"/>
  <c r="F29" i="11"/>
  <c r="G29" i="11"/>
  <c r="H29" i="11"/>
  <c r="I29" i="11"/>
  <c r="J29" i="11"/>
  <c r="K29" i="11"/>
  <c r="L29" i="11"/>
  <c r="M29" i="11"/>
  <c r="N29" i="11"/>
  <c r="O29" i="11"/>
  <c r="P29" i="11"/>
  <c r="Q29" i="11"/>
  <c r="R29" i="11"/>
  <c r="S29" i="11"/>
  <c r="T29" i="11"/>
  <c r="U29" i="11"/>
  <c r="V29" i="11"/>
  <c r="W29" i="11"/>
  <c r="X29" i="11"/>
  <c r="Y29" i="11"/>
  <c r="Z29" i="11"/>
  <c r="AA29" i="11"/>
  <c r="AD29" i="11"/>
  <c r="AE29" i="11"/>
  <c r="AG29" i="11"/>
  <c r="AH29" i="11"/>
  <c r="AI29" i="11"/>
  <c r="AJ29" i="11"/>
  <c r="AK29" i="11"/>
  <c r="AL29" i="11"/>
  <c r="A30" i="11"/>
  <c r="B30" i="11"/>
  <c r="C30" i="11"/>
  <c r="D30" i="11"/>
  <c r="E30" i="11"/>
  <c r="F30" i="11"/>
  <c r="G30" i="11"/>
  <c r="H30" i="11"/>
  <c r="I30" i="11"/>
  <c r="J30" i="11"/>
  <c r="K30" i="11"/>
  <c r="L30" i="11"/>
  <c r="M30" i="11"/>
  <c r="N30" i="11"/>
  <c r="O30" i="11"/>
  <c r="P30" i="11"/>
  <c r="Q30" i="11"/>
  <c r="R30" i="11"/>
  <c r="S30" i="11"/>
  <c r="T30" i="11"/>
  <c r="U30" i="11"/>
  <c r="V30" i="11"/>
  <c r="W30" i="11"/>
  <c r="X30" i="11"/>
  <c r="Y30" i="11"/>
  <c r="Z30" i="11"/>
  <c r="AA30" i="11"/>
  <c r="AD30" i="11"/>
  <c r="AE30" i="11"/>
  <c r="AH30" i="11"/>
  <c r="AI30" i="11"/>
  <c r="AJ30" i="11"/>
  <c r="AK30" i="11"/>
  <c r="AL30" i="11"/>
  <c r="A31" i="11"/>
  <c r="B31" i="11"/>
  <c r="C31" i="11"/>
  <c r="D31" i="11"/>
  <c r="E31" i="11"/>
  <c r="F31" i="11"/>
  <c r="G31" i="11"/>
  <c r="H31" i="11"/>
  <c r="I31" i="11"/>
  <c r="J31" i="11"/>
  <c r="K31" i="11"/>
  <c r="L31" i="11"/>
  <c r="M31" i="11"/>
  <c r="N31" i="11"/>
  <c r="O31" i="11"/>
  <c r="P31" i="11"/>
  <c r="Q31" i="11"/>
  <c r="R31" i="11"/>
  <c r="S31" i="11"/>
  <c r="V31" i="11"/>
  <c r="W31" i="11"/>
  <c r="X31" i="11"/>
  <c r="Y31" i="11"/>
  <c r="Z31" i="11"/>
  <c r="AA31" i="11"/>
  <c r="AD31" i="11"/>
  <c r="AE31" i="11"/>
  <c r="AG31" i="11"/>
  <c r="AH31" i="11"/>
  <c r="AI31" i="11"/>
  <c r="AJ31" i="11"/>
  <c r="AK31" i="11"/>
  <c r="AL31" i="11"/>
  <c r="A32" i="11"/>
  <c r="B32" i="11"/>
  <c r="C32" i="11"/>
  <c r="D32" i="11"/>
  <c r="E32" i="11"/>
  <c r="F32" i="11"/>
  <c r="G32" i="11"/>
  <c r="H32" i="11"/>
  <c r="I32" i="11"/>
  <c r="J32" i="11"/>
  <c r="K32" i="11"/>
  <c r="L32" i="11"/>
  <c r="M32" i="11"/>
  <c r="N32" i="11"/>
  <c r="O32" i="11"/>
  <c r="P32" i="11"/>
  <c r="Q32" i="11"/>
  <c r="R32" i="11"/>
  <c r="S32" i="11"/>
  <c r="T32" i="11"/>
  <c r="U32" i="11"/>
  <c r="V32" i="11"/>
  <c r="W32" i="11"/>
  <c r="X32" i="11"/>
  <c r="Y32" i="11"/>
  <c r="AA32" i="11"/>
  <c r="AD32" i="11"/>
  <c r="AE32" i="11"/>
  <c r="AG32" i="11"/>
  <c r="AH32" i="11"/>
  <c r="AJ32" i="11"/>
  <c r="AK32" i="11"/>
  <c r="AL32" i="11"/>
  <c r="A33" i="11"/>
  <c r="B33" i="11"/>
  <c r="C33" i="11"/>
  <c r="D33" i="11"/>
  <c r="E33" i="11"/>
  <c r="F33" i="11"/>
  <c r="G33" i="11"/>
  <c r="H33" i="11"/>
  <c r="I33" i="11"/>
  <c r="J33" i="11"/>
  <c r="K33" i="11"/>
  <c r="L33" i="11"/>
  <c r="M33" i="11"/>
  <c r="N33" i="11"/>
  <c r="O33" i="11"/>
  <c r="P33" i="11"/>
  <c r="Q33" i="11"/>
  <c r="R33" i="11"/>
  <c r="S33" i="11"/>
  <c r="T33" i="11"/>
  <c r="U33" i="11"/>
  <c r="V33" i="11"/>
  <c r="W33" i="11"/>
  <c r="X33" i="11"/>
  <c r="Y33" i="11"/>
  <c r="Z33" i="11"/>
  <c r="AD33" i="11"/>
  <c r="AE33" i="11"/>
  <c r="AG33" i="11"/>
  <c r="AH33" i="11"/>
  <c r="AI33" i="11"/>
  <c r="AJ33" i="11"/>
  <c r="AK33" i="11"/>
  <c r="AL33" i="11"/>
  <c r="A34" i="11"/>
  <c r="B34" i="11"/>
  <c r="C34" i="11"/>
  <c r="D34" i="11"/>
  <c r="E34" i="11"/>
  <c r="F34" i="11"/>
  <c r="G34" i="11"/>
  <c r="H34" i="11"/>
  <c r="I34" i="11"/>
  <c r="J34" i="11"/>
  <c r="K34" i="11"/>
  <c r="L34" i="11"/>
  <c r="M34" i="11"/>
  <c r="N34" i="11"/>
  <c r="O34" i="11"/>
  <c r="P34" i="11"/>
  <c r="Q34" i="11"/>
  <c r="R34" i="11"/>
  <c r="S34" i="11"/>
  <c r="T34" i="11"/>
  <c r="U34" i="11"/>
  <c r="V34" i="11"/>
  <c r="W34" i="11"/>
  <c r="X34" i="11"/>
  <c r="Y34" i="11"/>
  <c r="Z34" i="11"/>
  <c r="AA34" i="11"/>
  <c r="AE34" i="11"/>
  <c r="AG34" i="11"/>
  <c r="AI34" i="11"/>
  <c r="AJ34" i="11"/>
  <c r="AK34" i="11"/>
  <c r="AL34" i="11"/>
  <c r="A35" i="11"/>
  <c r="B35" i="11"/>
  <c r="C35" i="11"/>
  <c r="D35" i="11"/>
  <c r="E35" i="11"/>
  <c r="F35" i="11"/>
  <c r="G35" i="11"/>
  <c r="H35" i="11"/>
  <c r="I35" i="11"/>
  <c r="J35" i="11"/>
  <c r="K35" i="11"/>
  <c r="L35" i="11"/>
  <c r="M35" i="11"/>
  <c r="N35" i="11"/>
  <c r="O35" i="11"/>
  <c r="S35" i="11"/>
  <c r="T35" i="11"/>
  <c r="U35" i="11"/>
  <c r="V35" i="11"/>
  <c r="W35" i="11"/>
  <c r="X35" i="11"/>
  <c r="Y35" i="11"/>
  <c r="Z35" i="11"/>
  <c r="AA35" i="11"/>
  <c r="AD35" i="11"/>
  <c r="AE35" i="11"/>
  <c r="AG35" i="11"/>
  <c r="AH35" i="11"/>
  <c r="AI35" i="11"/>
  <c r="AJ35" i="11"/>
  <c r="AK35" i="11"/>
  <c r="AL35" i="11"/>
  <c r="A36" i="11"/>
  <c r="B36" i="11"/>
  <c r="C36" i="11"/>
  <c r="D36" i="11"/>
  <c r="E36" i="11"/>
  <c r="F36" i="11"/>
  <c r="G36" i="11"/>
  <c r="H36" i="11"/>
  <c r="I36" i="11"/>
  <c r="J36" i="11"/>
  <c r="K36" i="11"/>
  <c r="L36" i="11"/>
  <c r="M36" i="11"/>
  <c r="N36" i="11"/>
  <c r="O36" i="11"/>
  <c r="P36" i="11"/>
  <c r="Q36" i="11"/>
  <c r="R36" i="11"/>
  <c r="S36" i="11"/>
  <c r="W36" i="11"/>
  <c r="X36" i="11"/>
  <c r="Y36" i="11"/>
  <c r="Z36" i="11"/>
  <c r="AA36" i="11"/>
  <c r="AD36" i="11"/>
  <c r="AE36" i="11"/>
  <c r="AG36" i="11"/>
  <c r="AH36" i="11"/>
  <c r="AI36" i="11"/>
  <c r="AJ36" i="11"/>
  <c r="AK36" i="11"/>
  <c r="A37" i="11"/>
  <c r="B37" i="11"/>
  <c r="C37" i="11"/>
  <c r="D37" i="11"/>
  <c r="E37" i="11"/>
  <c r="F37" i="11"/>
  <c r="G37" i="11"/>
  <c r="H37" i="11"/>
  <c r="I37" i="11"/>
  <c r="J37" i="11"/>
  <c r="K37" i="11"/>
  <c r="L37" i="11"/>
  <c r="M37" i="11"/>
  <c r="N37" i="11"/>
  <c r="O37" i="11"/>
  <c r="P37" i="11"/>
  <c r="Q37" i="11"/>
  <c r="R37" i="11"/>
  <c r="S37" i="11"/>
  <c r="T37" i="11"/>
  <c r="U37" i="11"/>
  <c r="V37" i="11"/>
  <c r="W37" i="11"/>
  <c r="X37" i="11"/>
  <c r="Y37" i="11"/>
  <c r="Z37" i="11"/>
  <c r="AA37" i="11"/>
  <c r="AE37" i="11"/>
  <c r="AG37" i="11"/>
  <c r="AI37" i="11"/>
  <c r="AJ37" i="11"/>
  <c r="AK37" i="11"/>
  <c r="A38" i="11"/>
  <c r="B38" i="11"/>
  <c r="C38" i="11"/>
  <c r="D38" i="11"/>
  <c r="E38" i="11"/>
  <c r="F38" i="11"/>
  <c r="G38" i="11"/>
  <c r="H38" i="11"/>
  <c r="I38" i="11"/>
  <c r="J38" i="11"/>
  <c r="K38" i="11"/>
  <c r="L38" i="11"/>
  <c r="M38" i="11"/>
  <c r="N38" i="11"/>
  <c r="O38" i="11"/>
  <c r="Q38" i="11"/>
  <c r="R38" i="11"/>
  <c r="S38" i="11"/>
  <c r="T38" i="11"/>
  <c r="U38" i="11"/>
  <c r="V38" i="11"/>
  <c r="W38" i="11"/>
  <c r="X38" i="11"/>
  <c r="Y38" i="11"/>
  <c r="Z38" i="11"/>
  <c r="AA38" i="11"/>
  <c r="AD38" i="11"/>
  <c r="AE38" i="11"/>
  <c r="AG38" i="11"/>
  <c r="AH38" i="11"/>
  <c r="AI38" i="11"/>
  <c r="AJ38" i="11"/>
  <c r="AK38" i="11"/>
  <c r="AL38" i="11"/>
  <c r="A39" i="11"/>
  <c r="B39" i="11"/>
  <c r="C39" i="11"/>
  <c r="D39" i="11"/>
  <c r="E39" i="11"/>
  <c r="F39" i="11"/>
  <c r="G39" i="11"/>
  <c r="H39" i="11"/>
  <c r="I39" i="11"/>
  <c r="J39" i="11"/>
  <c r="K39" i="11"/>
  <c r="L39" i="11"/>
  <c r="M39" i="11"/>
  <c r="N39" i="11"/>
  <c r="O39" i="11"/>
  <c r="P39" i="11"/>
  <c r="Q39" i="11"/>
  <c r="R39" i="11"/>
  <c r="S39" i="11"/>
  <c r="W39" i="11"/>
  <c r="X39" i="11"/>
  <c r="Y39" i="11"/>
  <c r="Z39" i="11"/>
  <c r="AA39" i="11"/>
  <c r="AE39" i="11"/>
  <c r="AG39" i="11"/>
  <c r="AH39" i="11"/>
  <c r="AI39" i="11"/>
  <c r="AJ39" i="11"/>
  <c r="AK39" i="11"/>
  <c r="AL39" i="11"/>
  <c r="A40" i="11"/>
  <c r="B40" i="11"/>
  <c r="C40" i="11"/>
  <c r="D40" i="11"/>
  <c r="E40" i="11"/>
  <c r="F40" i="11"/>
  <c r="G40" i="11"/>
  <c r="H40" i="11"/>
  <c r="I40" i="11"/>
  <c r="J40" i="11"/>
  <c r="K40" i="11"/>
  <c r="L40" i="11"/>
  <c r="M40" i="11"/>
  <c r="N40" i="11"/>
  <c r="O40" i="11"/>
  <c r="P40" i="11"/>
  <c r="Q40" i="11"/>
  <c r="R40" i="11"/>
  <c r="S40" i="11"/>
  <c r="T40" i="11"/>
  <c r="U40" i="11"/>
  <c r="V40" i="11"/>
  <c r="W40" i="11"/>
  <c r="X40" i="11"/>
  <c r="Y40" i="11"/>
  <c r="AA40" i="11"/>
  <c r="AD40" i="11"/>
  <c r="AE40" i="11"/>
  <c r="AG40" i="11"/>
  <c r="AI40" i="11"/>
  <c r="AJ40" i="11"/>
  <c r="AK40" i="11"/>
  <c r="AL40" i="11"/>
  <c r="A41" i="11"/>
  <c r="B41" i="11"/>
  <c r="C41" i="11"/>
  <c r="D41" i="11"/>
  <c r="E41" i="11"/>
  <c r="F41" i="11"/>
  <c r="G41" i="11"/>
  <c r="H41" i="11"/>
  <c r="I41" i="11"/>
  <c r="J41" i="11"/>
  <c r="K41" i="11"/>
  <c r="L41" i="11"/>
  <c r="M41" i="11"/>
  <c r="N41" i="11"/>
  <c r="O41" i="11"/>
  <c r="Q41" i="11"/>
  <c r="R41" i="11"/>
  <c r="S41" i="11"/>
  <c r="U41" i="11"/>
  <c r="V41" i="11"/>
  <c r="W41" i="11"/>
  <c r="X41" i="11"/>
  <c r="Y41" i="11"/>
  <c r="Z41" i="11"/>
  <c r="AA41" i="11"/>
  <c r="AD41" i="11"/>
  <c r="AE41" i="11"/>
  <c r="AG41" i="11"/>
  <c r="AH41" i="11"/>
  <c r="AI41" i="11"/>
  <c r="AJ41" i="11"/>
  <c r="AK41" i="11"/>
  <c r="AL41" i="11"/>
  <c r="A42" i="11"/>
  <c r="B42" i="11"/>
  <c r="C42" i="11"/>
  <c r="D42" i="11"/>
  <c r="E42" i="11"/>
  <c r="F42" i="11"/>
  <c r="G42" i="11"/>
  <c r="H42" i="11"/>
  <c r="I42" i="11"/>
  <c r="J42" i="11"/>
  <c r="K42" i="11"/>
  <c r="L42" i="11"/>
  <c r="M42" i="11"/>
  <c r="N42" i="11"/>
  <c r="O42" i="11"/>
  <c r="P42" i="11"/>
  <c r="Q42" i="11"/>
  <c r="R42" i="11"/>
  <c r="S42" i="11"/>
  <c r="T42" i="11"/>
  <c r="V42" i="11"/>
  <c r="W42" i="11"/>
  <c r="X42" i="11"/>
  <c r="Y42" i="11"/>
  <c r="Z42" i="11"/>
  <c r="AA42" i="11"/>
  <c r="AD42" i="11"/>
  <c r="AE42" i="11"/>
  <c r="AG42" i="11"/>
  <c r="AH42" i="11"/>
  <c r="AI42" i="11"/>
  <c r="AJ42" i="11"/>
  <c r="AK42" i="11"/>
  <c r="AL42" i="11"/>
  <c r="A43" i="11"/>
  <c r="B43" i="11"/>
  <c r="C43" i="11"/>
  <c r="D43" i="11"/>
  <c r="E43" i="11"/>
  <c r="F43" i="11"/>
  <c r="G43" i="11"/>
  <c r="H43" i="11"/>
  <c r="I43" i="11"/>
  <c r="J43" i="11"/>
  <c r="K43" i="11"/>
  <c r="L43" i="11"/>
  <c r="M43" i="11"/>
  <c r="N43" i="11"/>
  <c r="O43" i="11"/>
  <c r="Q43" i="11"/>
  <c r="R43" i="11"/>
  <c r="S43" i="11"/>
  <c r="T43" i="11"/>
  <c r="U43" i="11"/>
  <c r="W43" i="11"/>
  <c r="X43" i="11"/>
  <c r="Y43" i="11"/>
  <c r="Z43" i="11"/>
  <c r="AA43" i="11"/>
  <c r="AD43" i="11"/>
  <c r="AE43" i="11"/>
  <c r="AG43" i="11"/>
  <c r="AI43" i="11"/>
  <c r="AJ43" i="11"/>
  <c r="AK43" i="11"/>
  <c r="AL43" i="11"/>
  <c r="A44" i="11"/>
  <c r="B44" i="11"/>
  <c r="C44" i="11"/>
  <c r="D44" i="11"/>
  <c r="E44" i="11"/>
  <c r="F44" i="11"/>
  <c r="G44" i="11"/>
  <c r="H44" i="11"/>
  <c r="I44" i="11"/>
  <c r="J44" i="11"/>
  <c r="K44" i="11"/>
  <c r="L44" i="11"/>
  <c r="M44" i="11"/>
  <c r="N44" i="11"/>
  <c r="O44" i="11"/>
  <c r="R44" i="11"/>
  <c r="S44" i="11"/>
  <c r="T44" i="11"/>
  <c r="U44" i="11"/>
  <c r="V44" i="11"/>
  <c r="X44" i="11"/>
  <c r="Y44" i="11"/>
  <c r="AA44" i="11"/>
  <c r="AD44" i="11"/>
  <c r="AE44" i="11"/>
  <c r="AG44" i="11"/>
  <c r="AH44" i="11"/>
  <c r="AI44" i="11"/>
  <c r="AJ44" i="11"/>
  <c r="AK44" i="11"/>
  <c r="AL44" i="11"/>
  <c r="A45" i="11"/>
  <c r="B45" i="11"/>
  <c r="C45" i="11"/>
  <c r="D45" i="11"/>
  <c r="E45" i="11"/>
  <c r="F45" i="11"/>
  <c r="G45" i="11"/>
  <c r="H45" i="11"/>
  <c r="I45" i="11"/>
  <c r="J45" i="11"/>
  <c r="K45" i="11"/>
  <c r="L45" i="11"/>
  <c r="M45" i="11"/>
  <c r="N45" i="11"/>
  <c r="O45" i="11"/>
  <c r="P45" i="11"/>
  <c r="S45" i="11"/>
  <c r="T45" i="11"/>
  <c r="U45" i="11"/>
  <c r="V45" i="11"/>
  <c r="W45" i="11"/>
  <c r="X45" i="11"/>
  <c r="Y45" i="11"/>
  <c r="Z45" i="11"/>
  <c r="AA45" i="11"/>
  <c r="AE45" i="11"/>
  <c r="AG45" i="11"/>
  <c r="AH45" i="11"/>
  <c r="AI45" i="11"/>
  <c r="AJ45" i="11"/>
  <c r="AK45" i="11"/>
  <c r="AL45" i="11"/>
  <c r="A46" i="11"/>
  <c r="B46" i="11"/>
  <c r="C46" i="11"/>
  <c r="D46" i="11"/>
  <c r="E46" i="11"/>
  <c r="F46" i="11"/>
  <c r="G46" i="11"/>
  <c r="H46" i="11"/>
  <c r="I46" i="11"/>
  <c r="J46" i="11"/>
  <c r="K46" i="11"/>
  <c r="L46" i="11"/>
  <c r="M46" i="11"/>
  <c r="N46" i="11"/>
  <c r="O46" i="11"/>
  <c r="P46" i="11"/>
  <c r="Q46" i="11"/>
  <c r="R46" i="11"/>
  <c r="T46" i="11"/>
  <c r="U46" i="11"/>
  <c r="V46" i="11"/>
  <c r="W46" i="11"/>
  <c r="X46" i="11"/>
  <c r="Y46" i="11"/>
  <c r="Z46" i="11"/>
  <c r="AA46" i="11"/>
  <c r="AD46" i="11"/>
  <c r="AE46" i="11"/>
  <c r="AG46" i="11"/>
  <c r="AI46" i="11"/>
  <c r="AJ46" i="11"/>
  <c r="AK46" i="11"/>
  <c r="AL46" i="11"/>
  <c r="A47" i="11"/>
  <c r="B47" i="11"/>
  <c r="C47" i="11"/>
  <c r="D47" i="11"/>
  <c r="E47" i="11"/>
  <c r="F47" i="11"/>
  <c r="G47" i="11"/>
  <c r="H47" i="11"/>
  <c r="I47" i="11"/>
  <c r="J47" i="11"/>
  <c r="K47" i="11"/>
  <c r="L47" i="11"/>
  <c r="M47" i="11"/>
  <c r="N47" i="11"/>
  <c r="O47" i="11"/>
  <c r="P47" i="11"/>
  <c r="Q47" i="11"/>
  <c r="R47" i="11"/>
  <c r="U47" i="11"/>
  <c r="V47" i="11"/>
  <c r="W47" i="11"/>
  <c r="X47" i="11"/>
  <c r="Y47" i="11"/>
  <c r="Z47" i="11"/>
  <c r="AA47" i="11"/>
  <c r="AD47" i="11"/>
  <c r="AE47" i="11"/>
  <c r="AG47" i="11"/>
  <c r="AH47" i="11"/>
  <c r="AI47" i="11"/>
  <c r="AJ47" i="11"/>
  <c r="AK47" i="11"/>
  <c r="AL47" i="11"/>
  <c r="A48" i="11"/>
  <c r="B48" i="11"/>
  <c r="C48" i="11"/>
  <c r="D48" i="11"/>
  <c r="E48" i="11"/>
  <c r="F48" i="11"/>
  <c r="G48" i="11"/>
  <c r="H48" i="11"/>
  <c r="I48" i="11"/>
  <c r="J48" i="11"/>
  <c r="K48" i="11"/>
  <c r="L48" i="11"/>
  <c r="M48" i="11"/>
  <c r="N48" i="11"/>
  <c r="O48" i="11"/>
  <c r="P48" i="11"/>
  <c r="Q48" i="11"/>
  <c r="R48" i="11"/>
  <c r="S48" i="11"/>
  <c r="V48" i="11"/>
  <c r="W48" i="11"/>
  <c r="X48" i="11"/>
  <c r="Y48" i="11"/>
  <c r="Z48" i="11"/>
  <c r="AA48" i="11"/>
  <c r="AD48" i="11"/>
  <c r="AE48" i="11"/>
  <c r="AG48" i="11"/>
  <c r="AH48" i="11"/>
  <c r="AI48" i="11"/>
  <c r="AJ48" i="11"/>
  <c r="AK48" i="11"/>
  <c r="A49" i="11"/>
  <c r="B49" i="11"/>
  <c r="C49" i="11"/>
  <c r="D49" i="11"/>
  <c r="E49" i="11"/>
  <c r="F49" i="11"/>
  <c r="G49" i="11"/>
  <c r="H49" i="11"/>
  <c r="I49" i="11"/>
  <c r="J49" i="11"/>
  <c r="K49" i="11"/>
  <c r="L49" i="11"/>
  <c r="M49" i="11"/>
  <c r="N49" i="11"/>
  <c r="O49" i="11"/>
  <c r="Q49" i="11"/>
  <c r="R49" i="11"/>
  <c r="S49" i="11"/>
  <c r="T49" i="11"/>
  <c r="W49" i="11"/>
  <c r="X49" i="11"/>
  <c r="Y49" i="11"/>
  <c r="Z49" i="11"/>
  <c r="AA49" i="11"/>
  <c r="AE49" i="11"/>
  <c r="AG49" i="11"/>
  <c r="AI49" i="11"/>
  <c r="AJ49" i="11"/>
  <c r="AK49" i="11"/>
  <c r="A50" i="11"/>
  <c r="B50" i="11"/>
  <c r="C50" i="11"/>
  <c r="D50" i="11"/>
  <c r="E50" i="11"/>
  <c r="F50" i="11"/>
  <c r="G50" i="11"/>
  <c r="H50" i="11"/>
  <c r="I50" i="11"/>
  <c r="J50" i="11"/>
  <c r="K50" i="11"/>
  <c r="L50" i="11"/>
  <c r="M50" i="11"/>
  <c r="N50" i="11"/>
  <c r="O50" i="11"/>
  <c r="P50" i="11"/>
  <c r="R50" i="11"/>
  <c r="S50" i="11"/>
  <c r="T50" i="11"/>
  <c r="U50" i="11"/>
  <c r="V50" i="11"/>
  <c r="X50" i="11"/>
  <c r="Y50" i="11"/>
  <c r="AA50" i="11"/>
  <c r="AD50" i="11"/>
  <c r="AE50" i="11"/>
  <c r="AG50" i="11"/>
  <c r="AH50" i="11"/>
  <c r="AI50" i="11"/>
  <c r="AJ50" i="11"/>
  <c r="AK50" i="11"/>
  <c r="AL50" i="11"/>
  <c r="A51" i="11"/>
  <c r="B51" i="11"/>
  <c r="C51" i="11"/>
  <c r="D51" i="11"/>
  <c r="E51" i="11"/>
  <c r="F51" i="11"/>
  <c r="G51" i="11"/>
  <c r="H51" i="11"/>
  <c r="I51" i="11"/>
  <c r="J51" i="11"/>
  <c r="K51" i="11"/>
  <c r="L51" i="11"/>
  <c r="M51" i="11"/>
  <c r="N51" i="11"/>
  <c r="O51" i="11"/>
  <c r="P51" i="11"/>
  <c r="Q51" i="11"/>
  <c r="S51" i="11"/>
  <c r="T51" i="11"/>
  <c r="U51" i="11"/>
  <c r="V51" i="11"/>
  <c r="X51" i="11"/>
  <c r="Y51" i="11"/>
  <c r="Z51" i="11"/>
  <c r="AA51" i="11"/>
  <c r="AD51" i="11"/>
  <c r="AE51" i="11"/>
  <c r="AG51" i="11"/>
  <c r="AH51" i="11"/>
  <c r="AI51" i="11"/>
  <c r="AJ51" i="11"/>
  <c r="AK51" i="11"/>
  <c r="AL51" i="11"/>
  <c r="A52" i="11"/>
  <c r="B52" i="11"/>
  <c r="C52" i="11"/>
  <c r="D52" i="11"/>
  <c r="E52" i="11"/>
  <c r="F52" i="11"/>
  <c r="G52" i="11"/>
  <c r="H52" i="11"/>
  <c r="I52" i="11"/>
  <c r="J52" i="11"/>
  <c r="K52" i="11"/>
  <c r="L52" i="11"/>
  <c r="M52" i="11"/>
  <c r="N52" i="11"/>
  <c r="O52" i="11"/>
  <c r="P52" i="11"/>
  <c r="Q52" i="11"/>
  <c r="R52" i="11"/>
  <c r="T52" i="11"/>
  <c r="U52" i="11"/>
  <c r="V52" i="11"/>
  <c r="W52" i="11"/>
  <c r="X52" i="11"/>
  <c r="Y52" i="11"/>
  <c r="Z52" i="11"/>
  <c r="AA52" i="11"/>
  <c r="AE52" i="11"/>
  <c r="AG52" i="11"/>
  <c r="AI52" i="11"/>
  <c r="AJ52" i="11"/>
  <c r="AK52" i="11"/>
  <c r="AL52" i="11"/>
  <c r="A53" i="11"/>
  <c r="B53" i="11"/>
  <c r="C53" i="11"/>
  <c r="D53" i="11"/>
  <c r="E53" i="11"/>
  <c r="F53" i="11"/>
  <c r="G53" i="11"/>
  <c r="H53" i="11"/>
  <c r="I53" i="11"/>
  <c r="J53" i="11"/>
  <c r="K53" i="11"/>
  <c r="L53" i="11"/>
  <c r="M53" i="11"/>
  <c r="N53" i="11"/>
  <c r="O53" i="11"/>
  <c r="P53" i="11"/>
  <c r="Q53" i="11"/>
  <c r="R53" i="11"/>
  <c r="S53" i="11"/>
  <c r="U53" i="11"/>
  <c r="V53" i="11"/>
  <c r="W53" i="11"/>
  <c r="X53" i="11"/>
  <c r="Y53" i="11"/>
  <c r="Z53" i="11"/>
  <c r="AA53" i="11"/>
  <c r="AD53" i="11"/>
  <c r="AE53" i="11"/>
  <c r="AG53" i="11"/>
  <c r="AH53" i="11"/>
  <c r="AI53" i="11"/>
  <c r="AJ53" i="11"/>
  <c r="AK53" i="11"/>
  <c r="AL53" i="11"/>
  <c r="A54" i="11"/>
  <c r="B54" i="11"/>
  <c r="C54" i="11"/>
  <c r="D54" i="11"/>
  <c r="E54" i="11"/>
  <c r="F54" i="11"/>
  <c r="G54" i="11"/>
  <c r="H54" i="11"/>
  <c r="I54" i="11"/>
  <c r="J54" i="11"/>
  <c r="K54" i="11"/>
  <c r="L54" i="11"/>
  <c r="M54" i="11"/>
  <c r="N54" i="11"/>
  <c r="O54" i="11"/>
  <c r="P54" i="11"/>
  <c r="Q54" i="11"/>
  <c r="R54" i="11"/>
  <c r="S54" i="11"/>
  <c r="T54" i="11"/>
  <c r="V54" i="11"/>
  <c r="W54" i="11"/>
  <c r="X54" i="11"/>
  <c r="Y54" i="11"/>
  <c r="Z54" i="11"/>
  <c r="AA54" i="11"/>
  <c r="AD54" i="11"/>
  <c r="AE54" i="11"/>
  <c r="AG54" i="11"/>
  <c r="AH54" i="11"/>
  <c r="AI54" i="11"/>
  <c r="AJ54" i="11"/>
  <c r="AK54" i="11"/>
  <c r="AL54" i="11"/>
  <c r="A55" i="11"/>
  <c r="B55" i="11"/>
  <c r="C55" i="11"/>
  <c r="D55" i="11"/>
  <c r="E55" i="11"/>
  <c r="F55" i="11"/>
  <c r="G55" i="11"/>
  <c r="H55" i="11"/>
  <c r="I55" i="11"/>
  <c r="J55" i="11"/>
  <c r="K55" i="11"/>
  <c r="L55" i="11"/>
  <c r="M55" i="11"/>
  <c r="N55" i="11"/>
  <c r="O55" i="11"/>
  <c r="Q55" i="11"/>
  <c r="R55" i="11"/>
  <c r="S55" i="11"/>
  <c r="T55" i="11"/>
  <c r="U55" i="11"/>
  <c r="W55" i="11"/>
  <c r="X55" i="11"/>
  <c r="Y55" i="11"/>
  <c r="AA55" i="11"/>
  <c r="AD55" i="11"/>
  <c r="AE55" i="11"/>
  <c r="AG55" i="11"/>
  <c r="AI55" i="11"/>
  <c r="AJ55" i="11"/>
  <c r="AK55" i="11"/>
  <c r="AL55" i="11"/>
  <c r="A56" i="11"/>
  <c r="B56" i="11"/>
  <c r="C56" i="11"/>
  <c r="D56" i="11"/>
  <c r="E56" i="11"/>
  <c r="F56" i="11"/>
  <c r="G56" i="11"/>
  <c r="H56" i="11"/>
  <c r="I56" i="11"/>
  <c r="J56" i="11"/>
  <c r="K56" i="11"/>
  <c r="L56" i="11"/>
  <c r="M56" i="11"/>
  <c r="N56" i="11"/>
  <c r="O56" i="11"/>
  <c r="R56" i="11"/>
  <c r="S56" i="11"/>
  <c r="T56" i="11"/>
  <c r="U56" i="11"/>
  <c r="V56" i="11"/>
  <c r="X56" i="11"/>
  <c r="Y56" i="11"/>
  <c r="AA56" i="11"/>
  <c r="AD56" i="11"/>
  <c r="AE56" i="11"/>
  <c r="AG56" i="11"/>
  <c r="AH56" i="11"/>
  <c r="AI56" i="11"/>
  <c r="AJ56" i="11"/>
  <c r="AK56" i="11"/>
  <c r="AL56" i="11"/>
  <c r="A57" i="11"/>
  <c r="B57" i="11"/>
  <c r="C57" i="11"/>
  <c r="D57" i="11"/>
  <c r="E57" i="11"/>
  <c r="F57" i="11"/>
  <c r="G57" i="11"/>
  <c r="H57" i="11"/>
  <c r="I57" i="11"/>
  <c r="J57" i="11"/>
  <c r="K57" i="11"/>
  <c r="L57" i="11"/>
  <c r="M57" i="11"/>
  <c r="N57" i="11"/>
  <c r="O57" i="11"/>
  <c r="P57" i="11"/>
  <c r="Q57" i="11"/>
  <c r="S57" i="11"/>
  <c r="T57" i="11"/>
  <c r="U57" i="11"/>
  <c r="V57" i="11"/>
  <c r="W57" i="11"/>
  <c r="X57" i="11"/>
  <c r="Y57" i="11"/>
  <c r="Z57" i="11"/>
  <c r="AA57" i="11"/>
  <c r="AE57" i="11"/>
  <c r="AG57" i="11"/>
  <c r="AH57" i="11"/>
  <c r="AI57" i="11"/>
  <c r="AJ57" i="11"/>
  <c r="AK57" i="11"/>
  <c r="AL57" i="11"/>
  <c r="A1" i="11"/>
  <c r="B1" i="11"/>
  <c r="C1" i="11"/>
  <c r="D1" i="11"/>
  <c r="E1" i="11"/>
  <c r="F1" i="11"/>
  <c r="G1" i="11"/>
  <c r="H1" i="11"/>
  <c r="I1" i="11"/>
  <c r="J1" i="11"/>
  <c r="K1" i="11"/>
  <c r="L1" i="11"/>
  <c r="M1" i="11"/>
  <c r="N1" i="11"/>
  <c r="O1" i="11"/>
  <c r="P1" i="11"/>
  <c r="Q1" i="11"/>
  <c r="R1" i="11"/>
  <c r="S1" i="11"/>
  <c r="T1" i="11"/>
  <c r="U1" i="11"/>
  <c r="V1" i="11"/>
  <c r="W1" i="11"/>
  <c r="X1" i="11"/>
  <c r="Y1" i="11"/>
  <c r="Z1" i="11"/>
  <c r="AA1" i="11"/>
  <c r="AD1" i="11"/>
  <c r="AE1" i="11"/>
  <c r="AF1" i="11"/>
  <c r="AG1" i="11"/>
  <c r="AH1" i="11"/>
  <c r="AI1" i="11"/>
  <c r="AJ1" i="11"/>
  <c r="AK1" i="11"/>
  <c r="AL1" i="11"/>
  <c r="B2" i="11"/>
  <c r="C2" i="11"/>
  <c r="D2" i="11"/>
  <c r="E2" i="11"/>
  <c r="F2" i="11"/>
  <c r="G2" i="11"/>
  <c r="H2" i="11"/>
  <c r="I2" i="11"/>
  <c r="J2" i="11"/>
  <c r="K2" i="11"/>
  <c r="L2" i="11"/>
  <c r="M2" i="11"/>
  <c r="N2" i="11"/>
  <c r="O2" i="11"/>
  <c r="P2" i="11"/>
  <c r="Q2" i="11"/>
  <c r="R2" i="11"/>
  <c r="S2" i="11"/>
  <c r="T2" i="11"/>
  <c r="U2" i="11"/>
  <c r="V2" i="11"/>
  <c r="W2" i="11"/>
  <c r="X2" i="11"/>
  <c r="Y2" i="11"/>
  <c r="Z2" i="11"/>
  <c r="AA2" i="11"/>
  <c r="AD2" i="11"/>
  <c r="AE2" i="11"/>
  <c r="AF2" i="11"/>
  <c r="AG2" i="11"/>
  <c r="AH2" i="11"/>
  <c r="AI2" i="11"/>
  <c r="AJ2" i="11"/>
  <c r="AK2" i="11"/>
  <c r="A2" i="11"/>
  <c r="AX10" i="11" l="1"/>
  <c r="BJ10" i="11"/>
  <c r="AM10" i="11"/>
  <c r="AY10" i="11"/>
  <c r="BK10" i="11"/>
  <c r="AZ10" i="11"/>
  <c r="BL10" i="11"/>
  <c r="AN10" i="11"/>
  <c r="AO10" i="11"/>
  <c r="BA10" i="11"/>
  <c r="BM10" i="11"/>
  <c r="AP10" i="11"/>
  <c r="BB10" i="11"/>
  <c r="BN10" i="11"/>
  <c r="AQ10" i="11"/>
  <c r="BC10" i="11"/>
  <c r="BO10" i="11"/>
  <c r="AR10" i="11"/>
  <c r="BD10" i="11"/>
  <c r="BP10" i="11"/>
  <c r="AW10" i="11"/>
  <c r="AS10" i="11"/>
  <c r="BE10" i="11"/>
  <c r="BQ10" i="11"/>
  <c r="AT10" i="11"/>
  <c r="BF10" i="11"/>
  <c r="BR10" i="11"/>
  <c r="AU10" i="11"/>
  <c r="BG10" i="11"/>
  <c r="BI10" i="11"/>
  <c r="AV10" i="11"/>
  <c r="BH10" i="11"/>
  <c r="AP11" i="11"/>
  <c r="BB11" i="11"/>
  <c r="BN11" i="11"/>
  <c r="BO11" i="11"/>
  <c r="AR11" i="11"/>
  <c r="AQ11" i="11"/>
  <c r="BC11" i="11"/>
  <c r="AS11" i="11"/>
  <c r="BE11" i="11"/>
  <c r="BQ11" i="11"/>
  <c r="AT11" i="11"/>
  <c r="BF11" i="11"/>
  <c r="BR11" i="11"/>
  <c r="AU11" i="11"/>
  <c r="BG11" i="11"/>
  <c r="BI11" i="11"/>
  <c r="BD11" i="11"/>
  <c r="AV11" i="11"/>
  <c r="BH11" i="11"/>
  <c r="AW11" i="11"/>
  <c r="BM11" i="11"/>
  <c r="BP11" i="11"/>
  <c r="AX11" i="11"/>
  <c r="BJ11" i="11"/>
  <c r="BL11" i="11"/>
  <c r="BA11" i="11"/>
  <c r="AM11" i="11"/>
  <c r="AY11" i="11"/>
  <c r="BK11" i="11"/>
  <c r="AN11" i="11"/>
  <c r="AZ11" i="11"/>
  <c r="AO11" i="11"/>
  <c r="AG6" i="11"/>
  <c r="AF10" i="11"/>
  <c r="BD9" i="11" l="1"/>
  <c r="BO12" i="11"/>
  <c r="BR12" i="11"/>
  <c r="AM12" i="11"/>
  <c r="BM15" i="11"/>
  <c r="BN21" i="11"/>
  <c r="BP23" i="11"/>
  <c r="BN24" i="11"/>
  <c r="BN27" i="11"/>
  <c r="AM29" i="11"/>
  <c r="AM41" i="11"/>
  <c r="BO49" i="11"/>
  <c r="BO55" i="11"/>
  <c r="AF57" i="11"/>
  <c r="AF56" i="11"/>
  <c r="AF55" i="11"/>
  <c r="AF54" i="11"/>
  <c r="AF53" i="11"/>
  <c r="AF52" i="11"/>
  <c r="AF51" i="11"/>
  <c r="AF50" i="11"/>
  <c r="AF49" i="11"/>
  <c r="AF48" i="11"/>
  <c r="AF47" i="11"/>
  <c r="AF46" i="11"/>
  <c r="AF45" i="11"/>
  <c r="AF44" i="11"/>
  <c r="AF43" i="11"/>
  <c r="AF42" i="11"/>
  <c r="AF41" i="11"/>
  <c r="AF40" i="11"/>
  <c r="AF39" i="11"/>
  <c r="AF38" i="11"/>
  <c r="AF37" i="11"/>
  <c r="AF36" i="11"/>
  <c r="AF35" i="11"/>
  <c r="AF34" i="11"/>
  <c r="AF33" i="11"/>
  <c r="AF32" i="11"/>
  <c r="AF31" i="11"/>
  <c r="AF30" i="11"/>
  <c r="AF29" i="11"/>
  <c r="AF28" i="11"/>
  <c r="AF27" i="11"/>
  <c r="AF26" i="11"/>
  <c r="AF25" i="11"/>
  <c r="AF24" i="11"/>
  <c r="AF23" i="11"/>
  <c r="AF22" i="11"/>
  <c r="AF21" i="11"/>
  <c r="AF20" i="11"/>
  <c r="AF19" i="11"/>
  <c r="AF18" i="11"/>
  <c r="AF17" i="11"/>
  <c r="AF16" i="11"/>
  <c r="AF15" i="11"/>
  <c r="AF14" i="11"/>
  <c r="AF13" i="11"/>
  <c r="AF12" i="11"/>
  <c r="AF9" i="11"/>
  <c r="AF8" i="11"/>
  <c r="AF7" i="11"/>
  <c r="AF6" i="11"/>
  <c r="AF5" i="11"/>
  <c r="AF3" i="11"/>
  <c r="BM2" i="11"/>
  <c r="BO4" i="11" l="1"/>
  <c r="AF4" i="11"/>
  <c r="BQ12" i="11"/>
  <c r="BO28" i="11"/>
  <c r="BP12" i="11"/>
  <c r="BN12" i="11"/>
  <c r="AM20" i="11"/>
  <c r="AM17" i="11"/>
  <c r="BQ14" i="11"/>
  <c r="BP4" i="11"/>
  <c r="BN45" i="11"/>
  <c r="BQ16" i="11"/>
  <c r="BN13" i="11"/>
  <c r="BM9" i="11"/>
  <c r="BR25" i="11"/>
  <c r="BN47" i="11"/>
  <c r="BN19" i="11"/>
  <c r="BN26" i="11"/>
  <c r="AM43" i="11"/>
  <c r="BQ34" i="11"/>
  <c r="BA50" i="11"/>
  <c r="BN41" i="11"/>
  <c r="BP32" i="11"/>
  <c r="BN7" i="11"/>
  <c r="BM54" i="11"/>
  <c r="BN51" i="11"/>
  <c r="AM42" i="11"/>
  <c r="BO39" i="11"/>
  <c r="AM36" i="11"/>
  <c r="BM33" i="11"/>
  <c r="BM57" i="11"/>
  <c r="BP30" i="11"/>
  <c r="AM54" i="11"/>
  <c r="BO43" i="11"/>
  <c r="AM6" i="11"/>
  <c r="BM48" i="11"/>
  <c r="BO45" i="11"/>
  <c r="AM28" i="11"/>
  <c r="BN49" i="11"/>
  <c r="BP14" i="11"/>
  <c r="BR36" i="11"/>
  <c r="BQ18" i="11"/>
  <c r="AM8" i="11"/>
  <c r="BQ6" i="11"/>
  <c r="BN5" i="11"/>
  <c r="AM49" i="11"/>
  <c r="BN52" i="11"/>
  <c r="AM46" i="11"/>
  <c r="AM16" i="11"/>
  <c r="BN39" i="11"/>
  <c r="BM40" i="11"/>
  <c r="BM37" i="11"/>
  <c r="BR34" i="11"/>
  <c r="AM26" i="11"/>
  <c r="AM23" i="11"/>
  <c r="AM19" i="11"/>
  <c r="AM3" i="11"/>
  <c r="AM14" i="11"/>
  <c r="AM31" i="11"/>
  <c r="BO30" i="11"/>
  <c r="BN22" i="11"/>
  <c r="BR6" i="11"/>
  <c r="BN3" i="11"/>
  <c r="BN28" i="11"/>
  <c r="BO47" i="11"/>
  <c r="AM44" i="11"/>
  <c r="BQ57" i="11"/>
  <c r="BQ25" i="11"/>
  <c r="BP53" i="11"/>
  <c r="BO41" i="11"/>
  <c r="BN38" i="11"/>
  <c r="BN35" i="11"/>
  <c r="BQ32" i="11"/>
  <c r="BO23" i="11"/>
  <c r="BN29" i="11"/>
  <c r="BO53" i="11"/>
  <c r="BR20" i="11"/>
  <c r="AQ56" i="11"/>
  <c r="BR50" i="11"/>
  <c r="BP16" i="11"/>
  <c r="AO55" i="11"/>
  <c r="AM53" i="11"/>
  <c r="AM40" i="11"/>
  <c r="AM27" i="11"/>
  <c r="AM15" i="11"/>
  <c r="BO57" i="11"/>
  <c r="BN55" i="11"/>
  <c r="BN53" i="11"/>
  <c r="BQ50" i="11"/>
  <c r="BM49" i="11"/>
  <c r="BM47" i="11"/>
  <c r="BM45" i="11"/>
  <c r="BM43" i="11"/>
  <c r="BM41" i="11"/>
  <c r="BR38" i="11"/>
  <c r="BQ36" i="11"/>
  <c r="BP34" i="11"/>
  <c r="BO32" i="11"/>
  <c r="BN30" i="11"/>
  <c r="BR27" i="11"/>
  <c r="BP25" i="11"/>
  <c r="BN23" i="11"/>
  <c r="BQ20" i="11"/>
  <c r="BP18" i="11"/>
  <c r="BO16" i="11"/>
  <c r="BO14" i="11"/>
  <c r="BR8" i="11"/>
  <c r="BP6" i="11"/>
  <c r="BN4" i="11"/>
  <c r="AM52" i="11"/>
  <c r="AM39" i="11"/>
  <c r="BM55" i="11"/>
  <c r="BR52" i="11"/>
  <c r="BP50" i="11"/>
  <c r="BR48" i="11"/>
  <c r="BR46" i="11"/>
  <c r="BR44" i="11"/>
  <c r="BR42" i="11"/>
  <c r="BR40" i="11"/>
  <c r="BQ38" i="11"/>
  <c r="BP36" i="11"/>
  <c r="BO34" i="11"/>
  <c r="BN32" i="11"/>
  <c r="BM30" i="11"/>
  <c r="BQ27" i="11"/>
  <c r="BO25" i="11"/>
  <c r="BR22" i="11"/>
  <c r="BP20" i="11"/>
  <c r="BO18" i="11"/>
  <c r="BN16" i="11"/>
  <c r="BN14" i="11"/>
  <c r="BQ8" i="11"/>
  <c r="BO6" i="11"/>
  <c r="BR3" i="11"/>
  <c r="AM51" i="11"/>
  <c r="AM38" i="11"/>
  <c r="AM25" i="11"/>
  <c r="AM13" i="11"/>
  <c r="BR56" i="11"/>
  <c r="BR54" i="11"/>
  <c r="BQ52" i="11"/>
  <c r="BO50" i="11"/>
  <c r="BQ48" i="11"/>
  <c r="BQ46" i="11"/>
  <c r="BQ44" i="11"/>
  <c r="BQ42" i="11"/>
  <c r="BQ40" i="11"/>
  <c r="BP38" i="11"/>
  <c r="BO36" i="11"/>
  <c r="BN34" i="11"/>
  <c r="BM32" i="11"/>
  <c r="BR29" i="11"/>
  <c r="BP27" i="11"/>
  <c r="BN25" i="11"/>
  <c r="BQ22" i="11"/>
  <c r="BO20" i="11"/>
  <c r="BN18" i="11"/>
  <c r="BM16" i="11"/>
  <c r="BR13" i="11"/>
  <c r="BP8" i="11"/>
  <c r="BN6" i="11"/>
  <c r="BQ3" i="11"/>
  <c r="BN43" i="11"/>
  <c r="AM50" i="11"/>
  <c r="AM37" i="11"/>
  <c r="AM24" i="11"/>
  <c r="BQ56" i="11"/>
  <c r="BQ54" i="11"/>
  <c r="BP52" i="11"/>
  <c r="BN50" i="11"/>
  <c r="BP48" i="11"/>
  <c r="BP46" i="11"/>
  <c r="BP44" i="11"/>
  <c r="BP42" i="11"/>
  <c r="BP40" i="11"/>
  <c r="BO38" i="11"/>
  <c r="BN36" i="11"/>
  <c r="BR33" i="11"/>
  <c r="BR31" i="11"/>
  <c r="BQ29" i="11"/>
  <c r="BO27" i="11"/>
  <c r="BR24" i="11"/>
  <c r="BP22" i="11"/>
  <c r="BN20" i="11"/>
  <c r="BR17" i="11"/>
  <c r="BR15" i="11"/>
  <c r="BQ13" i="11"/>
  <c r="BO8" i="11"/>
  <c r="BR5" i="11"/>
  <c r="BP3" i="11"/>
  <c r="BP56" i="11"/>
  <c r="BP54" i="11"/>
  <c r="BO52" i="11"/>
  <c r="BM50" i="11"/>
  <c r="BO48" i="11"/>
  <c r="BO46" i="11"/>
  <c r="BO44" i="11"/>
  <c r="BO42" i="11"/>
  <c r="BO40" i="11"/>
  <c r="BM36" i="11"/>
  <c r="BQ33" i="11"/>
  <c r="BQ31" i="11"/>
  <c r="BP29" i="11"/>
  <c r="BQ24" i="11"/>
  <c r="BO22" i="11"/>
  <c r="BM20" i="11"/>
  <c r="BQ17" i="11"/>
  <c r="BQ15" i="11"/>
  <c r="BP13" i="11"/>
  <c r="BN8" i="11"/>
  <c r="BQ5" i="11"/>
  <c r="BO3" i="11"/>
  <c r="AM48" i="11"/>
  <c r="AM35" i="11"/>
  <c r="AM22" i="11"/>
  <c r="AM9" i="11"/>
  <c r="BO56" i="11"/>
  <c r="BO54" i="11"/>
  <c r="BL50" i="11"/>
  <c r="BN48" i="11"/>
  <c r="BN46" i="11"/>
  <c r="BN44" i="11"/>
  <c r="BN42" i="11"/>
  <c r="BN40" i="11"/>
  <c r="BR37" i="11"/>
  <c r="BR35" i="11"/>
  <c r="BP33" i="11"/>
  <c r="BP31" i="11"/>
  <c r="BO29" i="11"/>
  <c r="BR26" i="11"/>
  <c r="BP24" i="11"/>
  <c r="BR19" i="11"/>
  <c r="BP17" i="11"/>
  <c r="BP15" i="11"/>
  <c r="BO13" i="11"/>
  <c r="BR9" i="11"/>
  <c r="BR7" i="11"/>
  <c r="BP5" i="11"/>
  <c r="AM47" i="11"/>
  <c r="AM34" i="11"/>
  <c r="AM21" i="11"/>
  <c r="BN56" i="11"/>
  <c r="BN54" i="11"/>
  <c r="BR51" i="11"/>
  <c r="BM46" i="11"/>
  <c r="BM44" i="11"/>
  <c r="BM42" i="11"/>
  <c r="BQ37" i="11"/>
  <c r="BQ35" i="11"/>
  <c r="BO33" i="11"/>
  <c r="BO31" i="11"/>
  <c r="BQ26" i="11"/>
  <c r="BO24" i="11"/>
  <c r="BR21" i="11"/>
  <c r="BQ19" i="11"/>
  <c r="BO17" i="11"/>
  <c r="BO15" i="11"/>
  <c r="BQ9" i="11"/>
  <c r="BQ7" i="11"/>
  <c r="BO5" i="11"/>
  <c r="BR2" i="11"/>
  <c r="AM5" i="11"/>
  <c r="AM33" i="11"/>
  <c r="AM7" i="11"/>
  <c r="BM56" i="11"/>
  <c r="BQ51" i="11"/>
  <c r="BR49" i="11"/>
  <c r="BR47" i="11"/>
  <c r="BR45" i="11"/>
  <c r="BR43" i="11"/>
  <c r="BR41" i="11"/>
  <c r="BR39" i="11"/>
  <c r="BP37" i="11"/>
  <c r="BP35" i="11"/>
  <c r="BN33" i="11"/>
  <c r="BN31" i="11"/>
  <c r="BR28" i="11"/>
  <c r="BP26" i="11"/>
  <c r="BQ21" i="11"/>
  <c r="BP19" i="11"/>
  <c r="BN17" i="11"/>
  <c r="BN15" i="11"/>
  <c r="BP9" i="11"/>
  <c r="BP7" i="11"/>
  <c r="BQ2" i="11"/>
  <c r="AP54" i="11"/>
  <c r="AM45" i="11"/>
  <c r="AM32" i="11"/>
  <c r="BR55" i="11"/>
  <c r="BR53" i="11"/>
  <c r="BP51" i="11"/>
  <c r="BQ49" i="11"/>
  <c r="BQ47" i="11"/>
  <c r="BQ45" i="11"/>
  <c r="BQ43" i="11"/>
  <c r="BQ41" i="11"/>
  <c r="BQ39" i="11"/>
  <c r="BO37" i="11"/>
  <c r="BO35" i="11"/>
  <c r="BR30" i="11"/>
  <c r="BQ28" i="11"/>
  <c r="BO26" i="11"/>
  <c r="BR23" i="11"/>
  <c r="BP21" i="11"/>
  <c r="BO19" i="11"/>
  <c r="BM17" i="11"/>
  <c r="BO9" i="11"/>
  <c r="BO7" i="11"/>
  <c r="BR4" i="11"/>
  <c r="BP2" i="11"/>
  <c r="AM18" i="11"/>
  <c r="AM4" i="11"/>
  <c r="BQ55" i="11"/>
  <c r="BQ53" i="11"/>
  <c r="BO51" i="11"/>
  <c r="BP49" i="11"/>
  <c r="BP47" i="11"/>
  <c r="BP45" i="11"/>
  <c r="BP43" i="11"/>
  <c r="BP41" i="11"/>
  <c r="BP39" i="11"/>
  <c r="BN37" i="11"/>
  <c r="BR32" i="11"/>
  <c r="BQ30" i="11"/>
  <c r="BP28" i="11"/>
  <c r="BQ23" i="11"/>
  <c r="BO21" i="11"/>
  <c r="BR16" i="11"/>
  <c r="BR14" i="11"/>
  <c r="BN9" i="11"/>
  <c r="BQ4" i="11"/>
  <c r="BO2" i="11"/>
  <c r="AM2" i="11"/>
  <c r="AM30" i="11"/>
  <c r="BP55" i="11"/>
  <c r="BR18" i="11"/>
  <c r="BN2" i="11"/>
  <c r="BE57" i="11"/>
  <c r="AR53" i="11"/>
  <c r="AP52" i="11"/>
  <c r="AQ51" i="11"/>
  <c r="AO50" i="11"/>
  <c r="AN49" i="11"/>
  <c r="AQ48" i="11"/>
  <c r="AP47" i="11"/>
  <c r="AO46" i="11"/>
  <c r="AN45" i="11"/>
  <c r="BA44" i="11"/>
  <c r="AN27" i="11"/>
  <c r="AR27" i="11"/>
  <c r="AV27" i="11"/>
  <c r="AZ27" i="11"/>
  <c r="BD27" i="11"/>
  <c r="BH27" i="11"/>
  <c r="BL27" i="11"/>
  <c r="AO27" i="11"/>
  <c r="AS27" i="11"/>
  <c r="AW27" i="11"/>
  <c r="BA27" i="11"/>
  <c r="BE27" i="11"/>
  <c r="BI27" i="11"/>
  <c r="BM27" i="11"/>
  <c r="AP27" i="11"/>
  <c r="AT27" i="11"/>
  <c r="AX27" i="11"/>
  <c r="BB27" i="11"/>
  <c r="BF27" i="11"/>
  <c r="BJ27" i="11"/>
  <c r="AQ27" i="11"/>
  <c r="AU27" i="11"/>
  <c r="AY27" i="11"/>
  <c r="BC27" i="11"/>
  <c r="BG27" i="11"/>
  <c r="BK27" i="11"/>
  <c r="AQ26" i="11"/>
  <c r="AU26" i="11"/>
  <c r="AY26" i="11"/>
  <c r="BC26" i="11"/>
  <c r="BG26" i="11"/>
  <c r="BK26" i="11"/>
  <c r="AN26" i="11"/>
  <c r="AR26" i="11"/>
  <c r="AV26" i="11"/>
  <c r="AZ26" i="11"/>
  <c r="BD26" i="11"/>
  <c r="BH26" i="11"/>
  <c r="BL26" i="11"/>
  <c r="AO26" i="11"/>
  <c r="AS26" i="11"/>
  <c r="AW26" i="11"/>
  <c r="BA26" i="11"/>
  <c r="BE26" i="11"/>
  <c r="BI26" i="11"/>
  <c r="BM26" i="11"/>
  <c r="AP26" i="11"/>
  <c r="AT26" i="11"/>
  <c r="AX26" i="11"/>
  <c r="BB26" i="11"/>
  <c r="BF26" i="11"/>
  <c r="BJ26" i="11"/>
  <c r="AP25" i="11"/>
  <c r="AT25" i="11"/>
  <c r="AX25" i="11"/>
  <c r="BB25" i="11"/>
  <c r="BF25" i="11"/>
  <c r="BJ25" i="11"/>
  <c r="AQ25" i="11"/>
  <c r="AU25" i="11"/>
  <c r="AY25" i="11"/>
  <c r="BC25" i="11"/>
  <c r="BG25" i="11"/>
  <c r="BK25" i="11"/>
  <c r="AN25" i="11"/>
  <c r="AR25" i="11"/>
  <c r="AV25" i="11"/>
  <c r="AZ25" i="11"/>
  <c r="BD25" i="11"/>
  <c r="BH25" i="11"/>
  <c r="BL25" i="11"/>
  <c r="AO25" i="11"/>
  <c r="AS25" i="11"/>
  <c r="AW25" i="11"/>
  <c r="BA25" i="11"/>
  <c r="BE25" i="11"/>
  <c r="BI25" i="11"/>
  <c r="BM25" i="11"/>
  <c r="AO24" i="11"/>
  <c r="AS24" i="11"/>
  <c r="AW24" i="11"/>
  <c r="BA24" i="11"/>
  <c r="BE24" i="11"/>
  <c r="BI24" i="11"/>
  <c r="BM24" i="11"/>
  <c r="AP24" i="11"/>
  <c r="AT24" i="11"/>
  <c r="AX24" i="11"/>
  <c r="BB24" i="11"/>
  <c r="BF24" i="11"/>
  <c r="BJ24" i="11"/>
  <c r="AQ24" i="11"/>
  <c r="AU24" i="11"/>
  <c r="AY24" i="11"/>
  <c r="BC24" i="11"/>
  <c r="BG24" i="11"/>
  <c r="BK24" i="11"/>
  <c r="AN24" i="11"/>
  <c r="AR24" i="11"/>
  <c r="AV24" i="11"/>
  <c r="AZ24" i="11"/>
  <c r="BD24" i="11"/>
  <c r="BH24" i="11"/>
  <c r="BL24" i="11"/>
  <c r="AN23" i="11"/>
  <c r="AR23" i="11"/>
  <c r="AV23" i="11"/>
  <c r="AZ23" i="11"/>
  <c r="BD23" i="11"/>
  <c r="BH23" i="11"/>
  <c r="BL23" i="11"/>
  <c r="AO23" i="11"/>
  <c r="AS23" i="11"/>
  <c r="AW23" i="11"/>
  <c r="BA23" i="11"/>
  <c r="BE23" i="11"/>
  <c r="BI23" i="11"/>
  <c r="BM23" i="11"/>
  <c r="AP23" i="11"/>
  <c r="AT23" i="11"/>
  <c r="AX23" i="11"/>
  <c r="BB23" i="11"/>
  <c r="BF23" i="11"/>
  <c r="BJ23" i="11"/>
  <c r="AQ23" i="11"/>
  <c r="AU23" i="11"/>
  <c r="AY23" i="11"/>
  <c r="BC23" i="11"/>
  <c r="BG23" i="11"/>
  <c r="BK23" i="11"/>
  <c r="AQ22" i="11"/>
  <c r="AU22" i="11"/>
  <c r="AY22" i="11"/>
  <c r="BC22" i="11"/>
  <c r="BG22" i="11"/>
  <c r="BK22" i="11"/>
  <c r="AN22" i="11"/>
  <c r="AR22" i="11"/>
  <c r="AV22" i="11"/>
  <c r="AZ22" i="11"/>
  <c r="BD22" i="11"/>
  <c r="BH22" i="11"/>
  <c r="BL22" i="11"/>
  <c r="AO22" i="11"/>
  <c r="AS22" i="11"/>
  <c r="AW22" i="11"/>
  <c r="BA22" i="11"/>
  <c r="BE22" i="11"/>
  <c r="BI22" i="11"/>
  <c r="BM22" i="11"/>
  <c r="AP22" i="11"/>
  <c r="AT22" i="11"/>
  <c r="AX22" i="11"/>
  <c r="BB22" i="11"/>
  <c r="BF22" i="11"/>
  <c r="BJ22" i="11"/>
  <c r="AP21" i="11"/>
  <c r="AT21" i="11"/>
  <c r="AX21" i="11"/>
  <c r="BB21" i="11"/>
  <c r="BF21" i="11"/>
  <c r="BJ21" i="11"/>
  <c r="AQ21" i="11"/>
  <c r="AU21" i="11"/>
  <c r="AY21" i="11"/>
  <c r="BC21" i="11"/>
  <c r="BG21" i="11"/>
  <c r="BK21" i="11"/>
  <c r="AN21" i="11"/>
  <c r="AR21" i="11"/>
  <c r="AV21" i="11"/>
  <c r="AZ21" i="11"/>
  <c r="BD21" i="11"/>
  <c r="BH21" i="11"/>
  <c r="BL21" i="11"/>
  <c r="AO21" i="11"/>
  <c r="AS21" i="11"/>
  <c r="AW21" i="11"/>
  <c r="BA21" i="11"/>
  <c r="BE21" i="11"/>
  <c r="BI21" i="11"/>
  <c r="BM21" i="11"/>
  <c r="AO20" i="11"/>
  <c r="AS20" i="11"/>
  <c r="AW20" i="11"/>
  <c r="BA20" i="11"/>
  <c r="BE20" i="11"/>
  <c r="BI20" i="11"/>
  <c r="AP20" i="11"/>
  <c r="AT20" i="11"/>
  <c r="AX20" i="11"/>
  <c r="BB20" i="11"/>
  <c r="BF20" i="11"/>
  <c r="BJ20" i="11"/>
  <c r="AQ20" i="11"/>
  <c r="AU20" i="11"/>
  <c r="AY20" i="11"/>
  <c r="BC20" i="11"/>
  <c r="BG20" i="11"/>
  <c r="BK20" i="11"/>
  <c r="AN20" i="11"/>
  <c r="AR20" i="11"/>
  <c r="AV20" i="11"/>
  <c r="AZ20" i="11"/>
  <c r="BD20" i="11"/>
  <c r="BH20" i="11"/>
  <c r="BL20" i="11"/>
  <c r="AN19" i="11"/>
  <c r="AR19" i="11"/>
  <c r="AV19" i="11"/>
  <c r="AZ19" i="11"/>
  <c r="BD19" i="11"/>
  <c r="BH19" i="11"/>
  <c r="BL19" i="11"/>
  <c r="AO19" i="11"/>
  <c r="AS19" i="11"/>
  <c r="AW19" i="11"/>
  <c r="BA19" i="11"/>
  <c r="BE19" i="11"/>
  <c r="BI19" i="11"/>
  <c r="BM19" i="11"/>
  <c r="AP19" i="11"/>
  <c r="AT19" i="11"/>
  <c r="AX19" i="11"/>
  <c r="BB19" i="11"/>
  <c r="BF19" i="11"/>
  <c r="BJ19" i="11"/>
  <c r="AQ19" i="11"/>
  <c r="AU19" i="11"/>
  <c r="AY19" i="11"/>
  <c r="BC19" i="11"/>
  <c r="BG19" i="11"/>
  <c r="BK19" i="11"/>
  <c r="AU18" i="11"/>
  <c r="AP18" i="11"/>
  <c r="AT18" i="11"/>
  <c r="AY18" i="11"/>
  <c r="BC18" i="11"/>
  <c r="BG18" i="11"/>
  <c r="BK18" i="11"/>
  <c r="AQ18" i="11"/>
  <c r="AV18" i="11"/>
  <c r="AZ18" i="11"/>
  <c r="BD18" i="11"/>
  <c r="BH18" i="11"/>
  <c r="BL18" i="11"/>
  <c r="AN18" i="11"/>
  <c r="AR18" i="11"/>
  <c r="AW18" i="11"/>
  <c r="BA18" i="11"/>
  <c r="BE18" i="11"/>
  <c r="BI18" i="11"/>
  <c r="BM18" i="11"/>
  <c r="AO18" i="11"/>
  <c r="AS18" i="11"/>
  <c r="AX18" i="11"/>
  <c r="BB18" i="11"/>
  <c r="BF18" i="11"/>
  <c r="BJ18" i="11"/>
  <c r="AP17" i="11"/>
  <c r="AT17" i="11"/>
  <c r="AX17" i="11"/>
  <c r="BB17" i="11"/>
  <c r="AO17" i="11"/>
  <c r="AU17" i="11"/>
  <c r="AZ17" i="11"/>
  <c r="BE17" i="11"/>
  <c r="BI17" i="11"/>
  <c r="AQ17" i="11"/>
  <c r="AV17" i="11"/>
  <c r="BA17" i="11"/>
  <c r="BF17" i="11"/>
  <c r="BJ17" i="11"/>
  <c r="AR17" i="11"/>
  <c r="AW17" i="11"/>
  <c r="BC17" i="11"/>
  <c r="BG17" i="11"/>
  <c r="BK17" i="11"/>
  <c r="AN17" i="11"/>
  <c r="AS17" i="11"/>
  <c r="AY17" i="11"/>
  <c r="BD17" i="11"/>
  <c r="BH17" i="11"/>
  <c r="BL17" i="11"/>
  <c r="AN16" i="11"/>
  <c r="AR16" i="11"/>
  <c r="AV16" i="11"/>
  <c r="AZ16" i="11"/>
  <c r="BD16" i="11"/>
  <c r="BH16" i="11"/>
  <c r="BL16" i="11"/>
  <c r="AO16" i="11"/>
  <c r="AS16" i="11"/>
  <c r="AW16" i="11"/>
  <c r="BA16" i="11"/>
  <c r="BE16" i="11"/>
  <c r="BI16" i="11"/>
  <c r="AP16" i="11"/>
  <c r="AT16" i="11"/>
  <c r="AX16" i="11"/>
  <c r="BB16" i="11"/>
  <c r="BF16" i="11"/>
  <c r="BJ16" i="11"/>
  <c r="AQ16" i="11"/>
  <c r="AU16" i="11"/>
  <c r="AY16" i="11"/>
  <c r="BC16" i="11"/>
  <c r="BG16" i="11"/>
  <c r="BK16" i="11"/>
  <c r="BL56" i="11"/>
  <c r="BH56" i="11"/>
  <c r="BD56" i="11"/>
  <c r="AT56" i="11"/>
  <c r="BK55" i="11"/>
  <c r="BG55" i="11"/>
  <c r="BC55" i="11"/>
  <c r="BI54" i="11"/>
  <c r="BE54" i="11"/>
  <c r="BA54" i="11"/>
  <c r="AW54" i="11"/>
  <c r="AS54" i="11"/>
  <c r="AO54" i="11"/>
  <c r="BL53" i="11"/>
  <c r="BH53" i="11"/>
  <c r="BD53" i="11"/>
  <c r="AZ53" i="11"/>
  <c r="AV53" i="11"/>
  <c r="AQ53" i="11"/>
  <c r="BM52" i="11"/>
  <c r="BI52" i="11"/>
  <c r="BE52" i="11"/>
  <c r="BA52" i="11"/>
  <c r="AW52" i="11"/>
  <c r="AS52" i="11"/>
  <c r="AO52" i="11"/>
  <c r="BL51" i="11"/>
  <c r="BH51" i="11"/>
  <c r="BD51" i="11"/>
  <c r="AZ51" i="11"/>
  <c r="AV51" i="11"/>
  <c r="AO51" i="11"/>
  <c r="BH50" i="11"/>
  <c r="BD50" i="11"/>
  <c r="AZ50" i="11"/>
  <c r="AV50" i="11"/>
  <c r="AR50" i="11"/>
  <c r="AN50" i="11"/>
  <c r="BK49" i="11"/>
  <c r="BG49" i="11"/>
  <c r="BC49" i="11"/>
  <c r="AY49" i="11"/>
  <c r="AU49" i="11"/>
  <c r="AQ49" i="11"/>
  <c r="BJ48" i="11"/>
  <c r="BF48" i="11"/>
  <c r="BB48" i="11"/>
  <c r="AX48" i="11"/>
  <c r="AT48" i="11"/>
  <c r="AP48" i="11"/>
  <c r="BI47" i="11"/>
  <c r="BE47" i="11"/>
  <c r="BA47" i="11"/>
  <c r="AW47" i="11"/>
  <c r="AS47" i="11"/>
  <c r="AO47" i="11"/>
  <c r="BL46" i="11"/>
  <c r="BH46" i="11"/>
  <c r="BD46" i="11"/>
  <c r="AZ46" i="11"/>
  <c r="AV46" i="11"/>
  <c r="AR46" i="11"/>
  <c r="AN46" i="11"/>
  <c r="BK45" i="11"/>
  <c r="BG45" i="11"/>
  <c r="BC45" i="11"/>
  <c r="AY45" i="11"/>
  <c r="AU45" i="11"/>
  <c r="AQ45" i="11"/>
  <c r="BI44" i="11"/>
  <c r="AY57" i="11"/>
  <c r="AN53" i="11"/>
  <c r="AP51" i="11"/>
  <c r="AQ44" i="11"/>
  <c r="AN44" i="11"/>
  <c r="AR44" i="11"/>
  <c r="AV44" i="11"/>
  <c r="AZ44" i="11"/>
  <c r="BD44" i="11"/>
  <c r="BH44" i="11"/>
  <c r="AO44" i="11"/>
  <c r="AS44" i="11"/>
  <c r="AW44" i="11"/>
  <c r="AP44" i="11"/>
  <c r="AT44" i="11"/>
  <c r="AX44" i="11"/>
  <c r="BB44" i="11"/>
  <c r="BF44" i="11"/>
  <c r="BJ44" i="11"/>
  <c r="AQ15" i="11"/>
  <c r="AU15" i="11"/>
  <c r="AY15" i="11"/>
  <c r="BC15" i="11"/>
  <c r="BG15" i="11"/>
  <c r="BK15" i="11"/>
  <c r="AN15" i="11"/>
  <c r="AR15" i="11"/>
  <c r="AV15" i="11"/>
  <c r="AZ15" i="11"/>
  <c r="BD15" i="11"/>
  <c r="BH15" i="11"/>
  <c r="BL15" i="11"/>
  <c r="AO15" i="11"/>
  <c r="AS15" i="11"/>
  <c r="AW15" i="11"/>
  <c r="BA15" i="11"/>
  <c r="BE15" i="11"/>
  <c r="BI15" i="11"/>
  <c r="AP15" i="11"/>
  <c r="AT15" i="11"/>
  <c r="AX15" i="11"/>
  <c r="BB15" i="11"/>
  <c r="BF15" i="11"/>
  <c r="BJ15" i="11"/>
  <c r="AP14" i="11"/>
  <c r="AT14" i="11"/>
  <c r="AX14" i="11"/>
  <c r="BB14" i="11"/>
  <c r="BF14" i="11"/>
  <c r="BJ14" i="11"/>
  <c r="AQ14" i="11"/>
  <c r="AU14" i="11"/>
  <c r="AY14" i="11"/>
  <c r="BC14" i="11"/>
  <c r="BG14" i="11"/>
  <c r="BK14" i="11"/>
  <c r="AN14" i="11"/>
  <c r="AR14" i="11"/>
  <c r="AV14" i="11"/>
  <c r="AZ14" i="11"/>
  <c r="BD14" i="11"/>
  <c r="BH14" i="11"/>
  <c r="BL14" i="11"/>
  <c r="AO14" i="11"/>
  <c r="AS14" i="11"/>
  <c r="AW14" i="11"/>
  <c r="BA14" i="11"/>
  <c r="BE14" i="11"/>
  <c r="BI14" i="11"/>
  <c r="BM14" i="11"/>
  <c r="AO13" i="11"/>
  <c r="AS13" i="11"/>
  <c r="AW13" i="11"/>
  <c r="BA13" i="11"/>
  <c r="BE13" i="11"/>
  <c r="BI13" i="11"/>
  <c r="BM13" i="11"/>
  <c r="AP13" i="11"/>
  <c r="AT13" i="11"/>
  <c r="AX13" i="11"/>
  <c r="BB13" i="11"/>
  <c r="BF13" i="11"/>
  <c r="BJ13" i="11"/>
  <c r="AQ13" i="11"/>
  <c r="AU13" i="11"/>
  <c r="AY13" i="11"/>
  <c r="BC13" i="11"/>
  <c r="BG13" i="11"/>
  <c r="BK13" i="11"/>
  <c r="AN13" i="11"/>
  <c r="AR13" i="11"/>
  <c r="AV13" i="11"/>
  <c r="AZ13" i="11"/>
  <c r="BD13" i="11"/>
  <c r="BH13" i="11"/>
  <c r="BL13" i="11"/>
  <c r="AR12" i="11"/>
  <c r="AN12" i="11"/>
  <c r="AU12" i="11"/>
  <c r="AZ12" i="11"/>
  <c r="BD12" i="11"/>
  <c r="BH12" i="11"/>
  <c r="BL12" i="11"/>
  <c r="AO12" i="11"/>
  <c r="AW12" i="11"/>
  <c r="BA12" i="11"/>
  <c r="BE12" i="11"/>
  <c r="BI12" i="11"/>
  <c r="BM12" i="11"/>
  <c r="AQ12" i="11"/>
  <c r="AX12" i="11"/>
  <c r="BB12" i="11"/>
  <c r="BF12" i="11"/>
  <c r="BJ12" i="11"/>
  <c r="AS12" i="11"/>
  <c r="AY12" i="11"/>
  <c r="BC12" i="11"/>
  <c r="BG12" i="11"/>
  <c r="BK12" i="11"/>
  <c r="AN9" i="11"/>
  <c r="AR9" i="11"/>
  <c r="AV9" i="11"/>
  <c r="AZ9" i="11"/>
  <c r="BH9" i="11"/>
  <c r="BL9" i="11"/>
  <c r="AO9" i="11"/>
  <c r="AS9" i="11"/>
  <c r="AW9" i="11"/>
  <c r="BA9" i="11"/>
  <c r="BE9" i="11"/>
  <c r="BI9" i="11"/>
  <c r="AP9" i="11"/>
  <c r="AT9" i="11"/>
  <c r="AX9" i="11"/>
  <c r="BB9" i="11"/>
  <c r="BF9" i="11"/>
  <c r="BJ9" i="11"/>
  <c r="AQ9" i="11"/>
  <c r="AU9" i="11"/>
  <c r="AY9" i="11"/>
  <c r="BC9" i="11"/>
  <c r="BG9" i="11"/>
  <c r="BK9" i="11"/>
  <c r="AQ8" i="11"/>
  <c r="AU8" i="11"/>
  <c r="AY8" i="11"/>
  <c r="BC8" i="11"/>
  <c r="BG8" i="11"/>
  <c r="BK8" i="11"/>
  <c r="AN8" i="11"/>
  <c r="AR8" i="11"/>
  <c r="AV8" i="11"/>
  <c r="AZ8" i="11"/>
  <c r="BD8" i="11"/>
  <c r="BH8" i="11"/>
  <c r="BL8" i="11"/>
  <c r="AO8" i="11"/>
  <c r="AS8" i="11"/>
  <c r="AW8" i="11"/>
  <c r="BA8" i="11"/>
  <c r="BE8" i="11"/>
  <c r="BI8" i="11"/>
  <c r="BM8" i="11"/>
  <c r="AP8" i="11"/>
  <c r="AT8" i="11"/>
  <c r="AX8" i="11"/>
  <c r="BB8" i="11"/>
  <c r="BF8" i="11"/>
  <c r="BJ8" i="11"/>
  <c r="AP7" i="11"/>
  <c r="AT7" i="11"/>
  <c r="AX7" i="11"/>
  <c r="BB7" i="11"/>
  <c r="BF7" i="11"/>
  <c r="BJ7" i="11"/>
  <c r="AQ7" i="11"/>
  <c r="AU7" i="11"/>
  <c r="AY7" i="11"/>
  <c r="BC7" i="11"/>
  <c r="BG7" i="11"/>
  <c r="BK7" i="11"/>
  <c r="AN7" i="11"/>
  <c r="AR7" i="11"/>
  <c r="AV7" i="11"/>
  <c r="AZ7" i="11"/>
  <c r="BD7" i="11"/>
  <c r="BH7" i="11"/>
  <c r="BL7" i="11"/>
  <c r="AO7" i="11"/>
  <c r="AS7" i="11"/>
  <c r="AW7" i="11"/>
  <c r="BA7" i="11"/>
  <c r="BE7" i="11"/>
  <c r="BI7" i="11"/>
  <c r="BM7" i="11"/>
  <c r="BK57" i="11"/>
  <c r="BC57" i="11"/>
  <c r="BK56" i="11"/>
  <c r="BG56" i="11"/>
  <c r="BC56" i="11"/>
  <c r="BJ55" i="11"/>
  <c r="BF55" i="11"/>
  <c r="BB55" i="11"/>
  <c r="BL54" i="11"/>
  <c r="BH54" i="11"/>
  <c r="BD54" i="11"/>
  <c r="AZ54" i="11"/>
  <c r="AV54" i="11"/>
  <c r="AR54" i="11"/>
  <c r="AN54" i="11"/>
  <c r="BK53" i="11"/>
  <c r="BG53" i="11"/>
  <c r="BC53" i="11"/>
  <c r="AY53" i="11"/>
  <c r="AU53" i="11"/>
  <c r="AP53" i="11"/>
  <c r="BL52" i="11"/>
  <c r="BH52" i="11"/>
  <c r="BD52" i="11"/>
  <c r="AZ52" i="11"/>
  <c r="AV52" i="11"/>
  <c r="AR52" i="11"/>
  <c r="AN52" i="11"/>
  <c r="BK51" i="11"/>
  <c r="BG51" i="11"/>
  <c r="BC51" i="11"/>
  <c r="AY51" i="11"/>
  <c r="AS51" i="11"/>
  <c r="AN51" i="11"/>
  <c r="BK50" i="11"/>
  <c r="BG50" i="11"/>
  <c r="BC50" i="11"/>
  <c r="AY50" i="11"/>
  <c r="AU50" i="11"/>
  <c r="AQ50" i="11"/>
  <c r="BJ49" i="11"/>
  <c r="BF49" i="11"/>
  <c r="BB49" i="11"/>
  <c r="AX49" i="11"/>
  <c r="AT49" i="11"/>
  <c r="AP49" i="11"/>
  <c r="BI48" i="11"/>
  <c r="BE48" i="11"/>
  <c r="BA48" i="11"/>
  <c r="AW48" i="11"/>
  <c r="AS48" i="11"/>
  <c r="AO48" i="11"/>
  <c r="BL47" i="11"/>
  <c r="BH47" i="11"/>
  <c r="BD47" i="11"/>
  <c r="AZ47" i="11"/>
  <c r="AV47" i="11"/>
  <c r="AR47" i="11"/>
  <c r="AN47" i="11"/>
  <c r="BK46" i="11"/>
  <c r="BG46" i="11"/>
  <c r="BC46" i="11"/>
  <c r="AY46" i="11"/>
  <c r="AU46" i="11"/>
  <c r="AQ46" i="11"/>
  <c r="BJ45" i="11"/>
  <c r="BF45" i="11"/>
  <c r="BB45" i="11"/>
  <c r="AX45" i="11"/>
  <c r="AT45" i="11"/>
  <c r="AP45" i="11"/>
  <c r="BG44" i="11"/>
  <c r="AY44" i="11"/>
  <c r="AP43" i="11"/>
  <c r="AS43" i="11"/>
  <c r="AX43" i="11"/>
  <c r="BB43" i="11"/>
  <c r="BF43" i="11"/>
  <c r="BJ43" i="11"/>
  <c r="AN43" i="11"/>
  <c r="AU43" i="11"/>
  <c r="AY43" i="11"/>
  <c r="BC43" i="11"/>
  <c r="BG43" i="11"/>
  <c r="BK43" i="11"/>
  <c r="AO43" i="11"/>
  <c r="AV43" i="11"/>
  <c r="AZ43" i="11"/>
  <c r="BD43" i="11"/>
  <c r="BH43" i="11"/>
  <c r="BL43" i="11"/>
  <c r="AQ43" i="11"/>
  <c r="AW43" i="11"/>
  <c r="BA43" i="11"/>
  <c r="BE43" i="11"/>
  <c r="BI43" i="11"/>
  <c r="AP42" i="11"/>
  <c r="AO42" i="11"/>
  <c r="AX42" i="11"/>
  <c r="BB42" i="11"/>
  <c r="BF42" i="11"/>
  <c r="BJ42" i="11"/>
  <c r="AQ42" i="11"/>
  <c r="AY42" i="11"/>
  <c r="BC42" i="11"/>
  <c r="BG42" i="11"/>
  <c r="BK42" i="11"/>
  <c r="AS42" i="11"/>
  <c r="AZ42" i="11"/>
  <c r="BD42" i="11"/>
  <c r="BH42" i="11"/>
  <c r="BL42" i="11"/>
  <c r="AN42" i="11"/>
  <c r="AW42" i="11"/>
  <c r="BA42" i="11"/>
  <c r="BE42" i="11"/>
  <c r="BI42" i="11"/>
  <c r="AN41" i="11"/>
  <c r="AR41" i="11"/>
  <c r="AV41" i="11"/>
  <c r="AZ41" i="11"/>
  <c r="BD41" i="11"/>
  <c r="BH41" i="11"/>
  <c r="BL41" i="11"/>
  <c r="AO41" i="11"/>
  <c r="AS41" i="11"/>
  <c r="AW41" i="11"/>
  <c r="BA41" i="11"/>
  <c r="BE41" i="11"/>
  <c r="BI41" i="11"/>
  <c r="AP41" i="11"/>
  <c r="AT41" i="11"/>
  <c r="AX41" i="11"/>
  <c r="BB41" i="11"/>
  <c r="BF41" i="11"/>
  <c r="BJ41" i="11"/>
  <c r="AQ41" i="11"/>
  <c r="AU41" i="11"/>
  <c r="AY41" i="11"/>
  <c r="BC41" i="11"/>
  <c r="BG41" i="11"/>
  <c r="BK41" i="11"/>
  <c r="AP40" i="11"/>
  <c r="AT40" i="11"/>
  <c r="AX40" i="11"/>
  <c r="BB40" i="11"/>
  <c r="BF40" i="11"/>
  <c r="BJ40" i="11"/>
  <c r="AQ40" i="11"/>
  <c r="AU40" i="11"/>
  <c r="AY40" i="11"/>
  <c r="BC40" i="11"/>
  <c r="BG40" i="11"/>
  <c r="BK40" i="11"/>
  <c r="AN40" i="11"/>
  <c r="AR40" i="11"/>
  <c r="AV40" i="11"/>
  <c r="AZ40" i="11"/>
  <c r="BD40" i="11"/>
  <c r="BH40" i="11"/>
  <c r="BL40" i="11"/>
  <c r="AO40" i="11"/>
  <c r="AS40" i="11"/>
  <c r="AW40" i="11"/>
  <c r="BA40" i="11"/>
  <c r="BE40" i="11"/>
  <c r="BI40" i="11"/>
  <c r="AO39" i="11"/>
  <c r="AS39" i="11"/>
  <c r="AW39" i="11"/>
  <c r="BA39" i="11"/>
  <c r="BE39" i="11"/>
  <c r="BI39" i="11"/>
  <c r="BM39" i="11"/>
  <c r="AP39" i="11"/>
  <c r="AT39" i="11"/>
  <c r="AX39" i="11"/>
  <c r="BB39" i="11"/>
  <c r="BF39" i="11"/>
  <c r="BJ39" i="11"/>
  <c r="AQ39" i="11"/>
  <c r="AU39" i="11"/>
  <c r="AY39" i="11"/>
  <c r="BC39" i="11"/>
  <c r="BG39" i="11"/>
  <c r="BK39" i="11"/>
  <c r="AN39" i="11"/>
  <c r="AR39" i="11"/>
  <c r="AV39" i="11"/>
  <c r="AZ39" i="11"/>
  <c r="BD39" i="11"/>
  <c r="BH39" i="11"/>
  <c r="BL39" i="11"/>
  <c r="AN38" i="11"/>
  <c r="AR38" i="11"/>
  <c r="AV38" i="11"/>
  <c r="AZ38" i="11"/>
  <c r="BD38" i="11"/>
  <c r="BH38" i="11"/>
  <c r="BL38" i="11"/>
  <c r="AO38" i="11"/>
  <c r="AS38" i="11"/>
  <c r="AW38" i="11"/>
  <c r="BA38" i="11"/>
  <c r="BE38" i="11"/>
  <c r="BI38" i="11"/>
  <c r="BM38" i="11"/>
  <c r="AP38" i="11"/>
  <c r="AT38" i="11"/>
  <c r="AX38" i="11"/>
  <c r="BB38" i="11"/>
  <c r="BF38" i="11"/>
  <c r="BJ38" i="11"/>
  <c r="AQ38" i="11"/>
  <c r="AU38" i="11"/>
  <c r="AY38" i="11"/>
  <c r="BC38" i="11"/>
  <c r="BG38" i="11"/>
  <c r="BK38" i="11"/>
  <c r="AQ37" i="11"/>
  <c r="AU37" i="11"/>
  <c r="AY37" i="11"/>
  <c r="BC37" i="11"/>
  <c r="BG37" i="11"/>
  <c r="BK37" i="11"/>
  <c r="AN37" i="11"/>
  <c r="AR37" i="11"/>
  <c r="AV37" i="11"/>
  <c r="AZ37" i="11"/>
  <c r="BD37" i="11"/>
  <c r="BH37" i="11"/>
  <c r="BL37" i="11"/>
  <c r="AO37" i="11"/>
  <c r="AS37" i="11"/>
  <c r="AW37" i="11"/>
  <c r="BA37" i="11"/>
  <c r="BE37" i="11"/>
  <c r="BI37" i="11"/>
  <c r="AP37" i="11"/>
  <c r="AT37" i="11"/>
  <c r="AX37" i="11"/>
  <c r="BB37" i="11"/>
  <c r="BF37" i="11"/>
  <c r="BJ37" i="11"/>
  <c r="AP36" i="11"/>
  <c r="AT36" i="11"/>
  <c r="AX36" i="11"/>
  <c r="BB36" i="11"/>
  <c r="BF36" i="11"/>
  <c r="BJ36" i="11"/>
  <c r="AQ36" i="11"/>
  <c r="AU36" i="11"/>
  <c r="AY36" i="11"/>
  <c r="BC36" i="11"/>
  <c r="BG36" i="11"/>
  <c r="BK36" i="11"/>
  <c r="AN36" i="11"/>
  <c r="AR36" i="11"/>
  <c r="AV36" i="11"/>
  <c r="AZ36" i="11"/>
  <c r="BD36" i="11"/>
  <c r="BH36" i="11"/>
  <c r="BL36" i="11"/>
  <c r="AO36" i="11"/>
  <c r="AS36" i="11"/>
  <c r="AW36" i="11"/>
  <c r="BA36" i="11"/>
  <c r="BE36" i="11"/>
  <c r="BI36" i="11"/>
  <c r="AR35" i="11"/>
  <c r="AN35" i="11"/>
  <c r="AS35" i="11"/>
  <c r="AW35" i="11"/>
  <c r="BA35" i="11"/>
  <c r="BE35" i="11"/>
  <c r="BI35" i="11"/>
  <c r="BM35" i="11"/>
  <c r="AO35" i="11"/>
  <c r="AT35" i="11"/>
  <c r="AX35" i="11"/>
  <c r="BB35" i="11"/>
  <c r="BF35" i="11"/>
  <c r="BJ35" i="11"/>
  <c r="AP35" i="11"/>
  <c r="AU35" i="11"/>
  <c r="AY35" i="11"/>
  <c r="BC35" i="11"/>
  <c r="BG35" i="11"/>
  <c r="BK35" i="11"/>
  <c r="AQ35" i="11"/>
  <c r="AV35" i="11"/>
  <c r="AZ35" i="11"/>
  <c r="BD35" i="11"/>
  <c r="BH35" i="11"/>
  <c r="BL35" i="11"/>
  <c r="AQ34" i="11"/>
  <c r="AU34" i="11"/>
  <c r="AY34" i="11"/>
  <c r="BC34" i="11"/>
  <c r="BG34" i="11"/>
  <c r="BK34" i="11"/>
  <c r="AN34" i="11"/>
  <c r="AR34" i="11"/>
  <c r="AV34" i="11"/>
  <c r="AZ34" i="11"/>
  <c r="BD34" i="11"/>
  <c r="BH34" i="11"/>
  <c r="BL34" i="11"/>
  <c r="AO34" i="11"/>
  <c r="AS34" i="11"/>
  <c r="AW34" i="11"/>
  <c r="BA34" i="11"/>
  <c r="BE34" i="11"/>
  <c r="BI34" i="11"/>
  <c r="BM34" i="11"/>
  <c r="AP34" i="11"/>
  <c r="AT34" i="11"/>
  <c r="AX34" i="11"/>
  <c r="BB34" i="11"/>
  <c r="BF34" i="11"/>
  <c r="BJ34" i="11"/>
  <c r="AP33" i="11"/>
  <c r="AQ33" i="11"/>
  <c r="AX33" i="11"/>
  <c r="BB33" i="11"/>
  <c r="BF33" i="11"/>
  <c r="BJ33" i="11"/>
  <c r="AS33" i="11"/>
  <c r="AY33" i="11"/>
  <c r="BC33" i="11"/>
  <c r="BG33" i="11"/>
  <c r="BK33" i="11"/>
  <c r="AN33" i="11"/>
  <c r="AV33" i="11"/>
  <c r="AZ33" i="11"/>
  <c r="BD33" i="11"/>
  <c r="BH33" i="11"/>
  <c r="BL33" i="11"/>
  <c r="AO33" i="11"/>
  <c r="AW33" i="11"/>
  <c r="BA33" i="11"/>
  <c r="BE33" i="11"/>
  <c r="BI33" i="11"/>
  <c r="AO32" i="11"/>
  <c r="AS32" i="11"/>
  <c r="AW32" i="11"/>
  <c r="BA32" i="11"/>
  <c r="BE32" i="11"/>
  <c r="BI32" i="11"/>
  <c r="AP32" i="11"/>
  <c r="AT32" i="11"/>
  <c r="AX32" i="11"/>
  <c r="BB32" i="11"/>
  <c r="BF32" i="11"/>
  <c r="BJ32" i="11"/>
  <c r="AQ32" i="11"/>
  <c r="AU32" i="11"/>
  <c r="AY32" i="11"/>
  <c r="BC32" i="11"/>
  <c r="BG32" i="11"/>
  <c r="BK32" i="11"/>
  <c r="AN32" i="11"/>
  <c r="AR32" i="11"/>
  <c r="AV32" i="11"/>
  <c r="AZ32" i="11"/>
  <c r="BD32" i="11"/>
  <c r="BH32" i="11"/>
  <c r="BL32" i="11"/>
  <c r="AP6" i="11"/>
  <c r="AN6" i="11"/>
  <c r="AS6" i="11"/>
  <c r="AW6" i="11"/>
  <c r="BA6" i="11"/>
  <c r="BE6" i="11"/>
  <c r="BI6" i="11"/>
  <c r="BM6" i="11"/>
  <c r="AO6" i="11"/>
  <c r="AT6" i="11"/>
  <c r="AX6" i="11"/>
  <c r="BB6" i="11"/>
  <c r="BF6" i="11"/>
  <c r="BJ6" i="11"/>
  <c r="AQ6" i="11"/>
  <c r="AU6" i="11"/>
  <c r="AY6" i="11"/>
  <c r="BC6" i="11"/>
  <c r="BG6" i="11"/>
  <c r="BK6" i="11"/>
  <c r="AR6" i="11"/>
  <c r="AV6" i="11"/>
  <c r="AZ6" i="11"/>
  <c r="BD6" i="11"/>
  <c r="BH6" i="11"/>
  <c r="BL6" i="11"/>
  <c r="AQ5" i="11"/>
  <c r="AU5" i="11"/>
  <c r="AY5" i="11"/>
  <c r="BC5" i="11"/>
  <c r="BG5" i="11"/>
  <c r="BK5" i="11"/>
  <c r="AN5" i="11"/>
  <c r="AR5" i="11"/>
  <c r="AV5" i="11"/>
  <c r="AZ5" i="11"/>
  <c r="BD5" i="11"/>
  <c r="BH5" i="11"/>
  <c r="BL5" i="11"/>
  <c r="AO5" i="11"/>
  <c r="AS5" i="11"/>
  <c r="AW5" i="11"/>
  <c r="BA5" i="11"/>
  <c r="BE5" i="11"/>
  <c r="BI5" i="11"/>
  <c r="BM5" i="11"/>
  <c r="AP5" i="11"/>
  <c r="AT5" i="11"/>
  <c r="AX5" i="11"/>
  <c r="BB5" i="11"/>
  <c r="BF5" i="11"/>
  <c r="BJ5" i="11"/>
  <c r="AP4" i="11"/>
  <c r="AT4" i="11"/>
  <c r="AX4" i="11"/>
  <c r="BB4" i="11"/>
  <c r="BF4" i="11"/>
  <c r="BJ4" i="11"/>
  <c r="AQ4" i="11"/>
  <c r="AU4" i="11"/>
  <c r="AY4" i="11"/>
  <c r="BC4" i="11"/>
  <c r="BG4" i="11"/>
  <c r="BK4" i="11"/>
  <c r="AN4" i="11"/>
  <c r="AR4" i="11"/>
  <c r="AV4" i="11"/>
  <c r="AZ4" i="11"/>
  <c r="BD4" i="11"/>
  <c r="BH4" i="11"/>
  <c r="BL4" i="11"/>
  <c r="AO4" i="11"/>
  <c r="AS4" i="11"/>
  <c r="AW4" i="11"/>
  <c r="BA4" i="11"/>
  <c r="BE4" i="11"/>
  <c r="BI4" i="11"/>
  <c r="BM4" i="11"/>
  <c r="AO3" i="11"/>
  <c r="AS3" i="11"/>
  <c r="AW3" i="11"/>
  <c r="BA3" i="11"/>
  <c r="BE3" i="11"/>
  <c r="BI3" i="11"/>
  <c r="BM3" i="11"/>
  <c r="AP3" i="11"/>
  <c r="AT3" i="11"/>
  <c r="AX3" i="11"/>
  <c r="BB3" i="11"/>
  <c r="BF3" i="11"/>
  <c r="BJ3" i="11"/>
  <c r="AQ3" i="11"/>
  <c r="AU3" i="11"/>
  <c r="AY3" i="11"/>
  <c r="BC3" i="11"/>
  <c r="BG3" i="11"/>
  <c r="BK3" i="11"/>
  <c r="AN3" i="11"/>
  <c r="AR3" i="11"/>
  <c r="AV3" i="11"/>
  <c r="AZ3" i="11"/>
  <c r="BD3" i="11"/>
  <c r="BH3" i="11"/>
  <c r="BL3" i="11"/>
  <c r="BI57" i="11"/>
  <c r="BJ56" i="11"/>
  <c r="BF56" i="11"/>
  <c r="BB56" i="11"/>
  <c r="BI55" i="11"/>
  <c r="BE55" i="11"/>
  <c r="BA55" i="11"/>
  <c r="BK54" i="11"/>
  <c r="BG54" i="11"/>
  <c r="BC54" i="11"/>
  <c r="AY54" i="11"/>
  <c r="AU54" i="11"/>
  <c r="AQ54" i="11"/>
  <c r="BJ53" i="11"/>
  <c r="BF53" i="11"/>
  <c r="BB53" i="11"/>
  <c r="AX53" i="11"/>
  <c r="AS53" i="11"/>
  <c r="AO53" i="11"/>
  <c r="BK52" i="11"/>
  <c r="BG52" i="11"/>
  <c r="BC52" i="11"/>
  <c r="AY52" i="11"/>
  <c r="AU52" i="11"/>
  <c r="AQ52" i="11"/>
  <c r="BJ51" i="11"/>
  <c r="BF51" i="11"/>
  <c r="BB51" i="11"/>
  <c r="AX51" i="11"/>
  <c r="AR51" i="11"/>
  <c r="BJ50" i="11"/>
  <c r="BF50" i="11"/>
  <c r="BB50" i="11"/>
  <c r="AX50" i="11"/>
  <c r="AT50" i="11"/>
  <c r="AP50" i="11"/>
  <c r="BI49" i="11"/>
  <c r="BE49" i="11"/>
  <c r="BA49" i="11"/>
  <c r="AW49" i="11"/>
  <c r="AS49" i="11"/>
  <c r="AO49" i="11"/>
  <c r="BL48" i="11"/>
  <c r="BH48" i="11"/>
  <c r="BD48" i="11"/>
  <c r="AZ48" i="11"/>
  <c r="AV48" i="11"/>
  <c r="AR48" i="11"/>
  <c r="AN48" i="11"/>
  <c r="BK47" i="11"/>
  <c r="BG47" i="11"/>
  <c r="BC47" i="11"/>
  <c r="AY47" i="11"/>
  <c r="AU47" i="11"/>
  <c r="AQ47" i="11"/>
  <c r="BJ46" i="11"/>
  <c r="BF46" i="11"/>
  <c r="BB46" i="11"/>
  <c r="AX46" i="11"/>
  <c r="AT46" i="11"/>
  <c r="AP46" i="11"/>
  <c r="BI45" i="11"/>
  <c r="BE45" i="11"/>
  <c r="BA45" i="11"/>
  <c r="AW45" i="11"/>
  <c r="AS45" i="11"/>
  <c r="AO45" i="11"/>
  <c r="BL44" i="11"/>
  <c r="BE44" i="11"/>
  <c r="AU44" i="11"/>
  <c r="AN2" i="11"/>
  <c r="AR2" i="11"/>
  <c r="AV2" i="11"/>
  <c r="AZ2" i="11"/>
  <c r="BH2" i="11"/>
  <c r="BL2" i="11"/>
  <c r="AS2" i="11"/>
  <c r="BA2" i="11"/>
  <c r="BE2" i="11"/>
  <c r="BI2" i="11"/>
  <c r="AP2" i="11"/>
  <c r="AT2" i="11"/>
  <c r="AX2" i="11"/>
  <c r="BF2" i="11"/>
  <c r="BJ2" i="11"/>
  <c r="AU2" i="11"/>
  <c r="AY2" i="11"/>
  <c r="BC2" i="11"/>
  <c r="BK2" i="11"/>
  <c r="AO31" i="11"/>
  <c r="AP31" i="11"/>
  <c r="AX31" i="11"/>
  <c r="BD31" i="11"/>
  <c r="BH31" i="11"/>
  <c r="BL31" i="11"/>
  <c r="AQ31" i="11"/>
  <c r="AZ31" i="11"/>
  <c r="BE31" i="11"/>
  <c r="BI31" i="11"/>
  <c r="BM31" i="11"/>
  <c r="AS31" i="11"/>
  <c r="BB31" i="11"/>
  <c r="BF31" i="11"/>
  <c r="BJ31" i="11"/>
  <c r="AV31" i="11"/>
  <c r="BC31" i="11"/>
  <c r="BG31" i="11"/>
  <c r="BK31" i="11"/>
  <c r="AN30" i="11"/>
  <c r="AR30" i="11"/>
  <c r="AV30" i="11"/>
  <c r="AP30" i="11"/>
  <c r="AT30" i="11"/>
  <c r="AQ30" i="11"/>
  <c r="AU30" i="11"/>
  <c r="AY30" i="11"/>
  <c r="BC30" i="11"/>
  <c r="AW30" i="11"/>
  <c r="BB30" i="11"/>
  <c r="BG30" i="11"/>
  <c r="BK30" i="11"/>
  <c r="AX30" i="11"/>
  <c r="BD30" i="11"/>
  <c r="BH30" i="11"/>
  <c r="BL30" i="11"/>
  <c r="AO30" i="11"/>
  <c r="AZ30" i="11"/>
  <c r="BE30" i="11"/>
  <c r="BI30" i="11"/>
  <c r="AS30" i="11"/>
  <c r="BA30" i="11"/>
  <c r="BF30" i="11"/>
  <c r="BJ30" i="11"/>
  <c r="AQ29" i="11"/>
  <c r="AT29" i="11"/>
  <c r="AY29" i="11"/>
  <c r="BC29" i="11"/>
  <c r="BG29" i="11"/>
  <c r="BK29" i="11"/>
  <c r="AO29" i="11"/>
  <c r="AU29" i="11"/>
  <c r="AZ29" i="11"/>
  <c r="BD29" i="11"/>
  <c r="BH29" i="11"/>
  <c r="BL29" i="11"/>
  <c r="AP29" i="11"/>
  <c r="AW29" i="11"/>
  <c r="BA29" i="11"/>
  <c r="BE29" i="11"/>
  <c r="BI29" i="11"/>
  <c r="BM29" i="11"/>
  <c r="AR29" i="11"/>
  <c r="AX29" i="11"/>
  <c r="BB29" i="11"/>
  <c r="BF29" i="11"/>
  <c r="BJ29" i="11"/>
  <c r="AS28" i="11"/>
  <c r="AQ28" i="11"/>
  <c r="AX28" i="11"/>
  <c r="BB28" i="11"/>
  <c r="BF28" i="11"/>
  <c r="BJ28" i="11"/>
  <c r="AR28" i="11"/>
  <c r="AY28" i="11"/>
  <c r="BC28" i="11"/>
  <c r="BG28" i="11"/>
  <c r="BK28" i="11"/>
  <c r="AT28" i="11"/>
  <c r="AZ28" i="11"/>
  <c r="BD28" i="11"/>
  <c r="BH28" i="11"/>
  <c r="BL28" i="11"/>
  <c r="AO28" i="11"/>
  <c r="AW28" i="11"/>
  <c r="BA28" i="11"/>
  <c r="BE28" i="11"/>
  <c r="BI28" i="11"/>
  <c r="BM28" i="11"/>
  <c r="BG57" i="11"/>
  <c r="BI56" i="11"/>
  <c r="BE56" i="11"/>
  <c r="BA56" i="11"/>
  <c r="BL55" i="11"/>
  <c r="BH55" i="11"/>
  <c r="BD55" i="11"/>
  <c r="BJ54" i="11"/>
  <c r="BF54" i="11"/>
  <c r="BB54" i="11"/>
  <c r="AX54" i="11"/>
  <c r="AT54" i="11"/>
  <c r="BM53" i="11"/>
  <c r="BI53" i="11"/>
  <c r="BE53" i="11"/>
  <c r="BA53" i="11"/>
  <c r="AW53" i="11"/>
  <c r="BJ52" i="11"/>
  <c r="BF52" i="11"/>
  <c r="BB52" i="11"/>
  <c r="AX52" i="11"/>
  <c r="AT52" i="11"/>
  <c r="BM51" i="11"/>
  <c r="BI51" i="11"/>
  <c r="BE51" i="11"/>
  <c r="BA51" i="11"/>
  <c r="AW51" i="11"/>
  <c r="BI50" i="11"/>
  <c r="BE50" i="11"/>
  <c r="AW50" i="11"/>
  <c r="AS50" i="11"/>
  <c r="BL49" i="11"/>
  <c r="BH49" i="11"/>
  <c r="BD49" i="11"/>
  <c r="AZ49" i="11"/>
  <c r="AV49" i="11"/>
  <c r="AR49" i="11"/>
  <c r="BK48" i="11"/>
  <c r="BG48" i="11"/>
  <c r="BC48" i="11"/>
  <c r="AY48" i="11"/>
  <c r="AU48" i="11"/>
  <c r="BJ47" i="11"/>
  <c r="BF47" i="11"/>
  <c r="BB47" i="11"/>
  <c r="AX47" i="11"/>
  <c r="AT47" i="11"/>
  <c r="BI46" i="11"/>
  <c r="BE46" i="11"/>
  <c r="BA46" i="11"/>
  <c r="AW46" i="11"/>
  <c r="AS46" i="11"/>
  <c r="BL45" i="11"/>
  <c r="BH45" i="11"/>
  <c r="BD45" i="11"/>
  <c r="AZ45" i="11"/>
  <c r="AV45" i="11"/>
  <c r="AR45" i="11"/>
  <c r="BK44" i="11"/>
  <c r="BC44" i="11"/>
  <c r="AN31" i="11"/>
  <c r="AR31" i="11"/>
  <c r="AY31" i="11"/>
  <c r="BA31" i="11"/>
  <c r="AW31" i="11"/>
  <c r="AV42" i="11"/>
  <c r="AU42" i="11"/>
  <c r="AT12" i="11"/>
  <c r="AP12" i="11"/>
  <c r="AV12" i="11"/>
  <c r="AU31" i="11"/>
  <c r="AS29" i="11"/>
  <c r="AT31" i="11"/>
  <c r="AV29" i="11"/>
  <c r="AN29" i="11"/>
  <c r="AV28" i="11"/>
  <c r="AN28" i="11"/>
  <c r="AU28" i="11"/>
  <c r="AP28" i="11"/>
  <c r="AT53" i="11"/>
  <c r="AU33" i="11"/>
  <c r="AR43" i="11"/>
  <c r="AT43" i="11"/>
  <c r="AT42" i="11"/>
  <c r="AT33" i="11"/>
  <c r="AU51" i="11"/>
  <c r="AR42" i="11"/>
  <c r="AR33" i="11"/>
  <c r="AT51" i="11"/>
  <c r="AD59" i="11"/>
  <c r="I59" i="11"/>
  <c r="AP57" i="11"/>
  <c r="AZ55" i="11"/>
  <c r="AN55" i="11"/>
  <c r="AV55" i="11"/>
  <c r="AR55" i="11"/>
  <c r="AY55" i="11"/>
  <c r="AU55" i="11"/>
  <c r="AQ55" i="11"/>
  <c r="AX55" i="11"/>
  <c r="AT55" i="11"/>
  <c r="AP55" i="11"/>
  <c r="AW55" i="11"/>
  <c r="AS55" i="11"/>
  <c r="AP56" i="11"/>
  <c r="AX56" i="11"/>
  <c r="AM56" i="11"/>
  <c r="AW56" i="11"/>
  <c r="AS56" i="11"/>
  <c r="AO56" i="11"/>
  <c r="AZ56" i="11"/>
  <c r="AV56" i="11"/>
  <c r="AR56" i="11"/>
  <c r="AN56" i="11"/>
  <c r="AY56" i="11"/>
  <c r="AU56" i="11"/>
  <c r="AM55" i="11"/>
  <c r="AT57" i="11"/>
  <c r="BB57" i="11"/>
  <c r="AU57" i="11"/>
  <c r="BL57" i="11"/>
  <c r="BA57" i="11"/>
  <c r="AW57" i="11"/>
  <c r="AS57" i="11"/>
  <c r="AO57" i="11"/>
  <c r="AM57" i="11"/>
  <c r="BP57" i="11"/>
  <c r="BH57" i="11"/>
  <c r="BD57" i="11"/>
  <c r="AZ57" i="11"/>
  <c r="AV57" i="11"/>
  <c r="AR57" i="11"/>
  <c r="AN57" i="11"/>
  <c r="AQ57" i="11"/>
  <c r="BR57" i="11"/>
  <c r="BN57" i="11"/>
  <c r="BJ57" i="11"/>
  <c r="BF57" i="11"/>
  <c r="AX57" i="11"/>
  <c r="AU91" i="11" l="1"/>
  <c r="BG87" i="11"/>
  <c r="AU87" i="11"/>
  <c r="BJ83" i="11" l="1"/>
  <c r="AT83" i="11"/>
  <c r="BG88" i="11"/>
  <c r="AQ88" i="11"/>
  <c r="AS87" i="11"/>
  <c r="BI88" i="11"/>
  <c r="BI83" i="11"/>
  <c r="BH83" i="11"/>
  <c r="BF83" i="11"/>
  <c r="AP83" i="11"/>
  <c r="BF84" i="11"/>
  <c r="AP84" i="11"/>
  <c r="BG85" i="11"/>
  <c r="AQ85" i="11"/>
  <c r="BG86" i="11"/>
  <c r="AQ86" i="11"/>
  <c r="BF89" i="11"/>
  <c r="BO88" i="11"/>
  <c r="BP88" i="11"/>
  <c r="AX83" i="11"/>
  <c r="AS83" i="11"/>
  <c r="BE88" i="11"/>
  <c r="BJ85" i="11"/>
  <c r="AT85" i="11"/>
  <c r="BI85" i="11"/>
  <c r="AS85" i="11"/>
  <c r="BH85" i="11"/>
  <c r="AR85" i="11"/>
  <c r="BJ86" i="11"/>
  <c r="AT86" i="11"/>
  <c r="BI86" i="11"/>
  <c r="AS86" i="11"/>
  <c r="BH86" i="11"/>
  <c r="AR86" i="11"/>
  <c r="BL88" i="11"/>
  <c r="AU88" i="11"/>
  <c r="BF88" i="11"/>
  <c r="AP88" i="11"/>
  <c r="BK85" i="11"/>
  <c r="AU85" i="11"/>
  <c r="BK86" i="11"/>
  <c r="AU86" i="11"/>
  <c r="BG89" i="11"/>
  <c r="AS88" i="11"/>
  <c r="BJ87" i="11"/>
  <c r="BQ84" i="11"/>
  <c r="BP84" i="11"/>
  <c r="AZ84" i="11"/>
  <c r="BI87" i="11"/>
  <c r="BM87" i="11"/>
  <c r="BL87" i="11"/>
  <c r="AX87" i="11"/>
  <c r="AV89" i="11"/>
  <c r="BM83" i="11"/>
  <c r="BL83" i="11"/>
  <c r="BK87" i="11"/>
  <c r="AR87" i="11"/>
  <c r="BH87" i="11"/>
  <c r="BR88" i="11"/>
  <c r="BB88" i="11"/>
  <c r="BC87" i="11"/>
  <c r="BR89" i="11"/>
  <c r="BE89" i="11"/>
  <c r="AO89" i="11"/>
  <c r="AO88" i="11"/>
  <c r="BO84" i="11"/>
  <c r="AW84" i="11"/>
  <c r="AV84" i="11"/>
  <c r="BF85" i="11"/>
  <c r="AP85" i="11"/>
  <c r="BE85" i="11"/>
  <c r="AO85" i="11"/>
  <c r="BF86" i="11"/>
  <c r="AP86" i="11"/>
  <c r="BE86" i="11"/>
  <c r="AO86" i="11"/>
  <c r="BF87" i="11"/>
  <c r="BE87" i="11"/>
  <c r="AY87" i="11"/>
  <c r="AS89" i="11"/>
  <c r="AV90" i="11"/>
  <c r="BG90" i="11"/>
  <c r="BL90" i="11"/>
  <c r="BE90" i="11"/>
  <c r="AQ90" i="11"/>
  <c r="BN84" i="11"/>
  <c r="BJ89" i="11"/>
  <c r="BD89" i="11"/>
  <c r="AN89" i="11"/>
  <c r="BR83" i="11"/>
  <c r="BA83" i="11"/>
  <c r="BO85" i="11"/>
  <c r="AY85" i="11"/>
  <c r="BO86" i="11"/>
  <c r="AY86" i="11"/>
  <c r="AU89" i="11"/>
  <c r="BM88" i="11"/>
  <c r="BJ84" i="11"/>
  <c r="BN85" i="11"/>
  <c r="AX85" i="11"/>
  <c r="BM85" i="11"/>
  <c r="AW85" i="11"/>
  <c r="BL85" i="11"/>
  <c r="AV85" i="11"/>
  <c r="BN86" i="11"/>
  <c r="AX86" i="11"/>
  <c r="BM86" i="11"/>
  <c r="AW86" i="11"/>
  <c r="BL86" i="11"/>
  <c r="AV86" i="11"/>
  <c r="BM89" i="11"/>
  <c r="AM84" i="11"/>
  <c r="BG84" i="11"/>
  <c r="AQ84" i="11"/>
  <c r="BB84" i="11"/>
  <c r="AM85" i="11"/>
  <c r="BD85" i="11"/>
  <c r="AN85" i="11"/>
  <c r="BC85" i="11"/>
  <c r="AM86" i="11"/>
  <c r="BD86" i="11"/>
  <c r="AN86" i="11"/>
  <c r="BC86" i="11"/>
  <c r="AM87" i="11"/>
  <c r="BD87" i="11"/>
  <c r="AN87" i="11"/>
  <c r="AM89" i="11"/>
  <c r="BL89" i="11"/>
  <c r="AT89" i="11"/>
  <c r="BB89" i="11"/>
  <c r="BQ89" i="11"/>
  <c r="BA89" i="11"/>
  <c r="BP89" i="11"/>
  <c r="AZ89" i="11"/>
  <c r="BO89" i="11"/>
  <c r="AY89" i="11"/>
  <c r="BO83" i="11"/>
  <c r="AY83" i="11"/>
  <c r="BN83" i="11"/>
  <c r="AV83" i="11"/>
  <c r="AY84" i="11"/>
  <c r="AX84" i="11"/>
  <c r="BL84" i="11"/>
  <c r="BC89" i="11"/>
  <c r="BN88" i="11"/>
  <c r="BE83" i="11"/>
  <c r="AN83" i="11"/>
  <c r="BC88" i="11"/>
  <c r="AM88" i="11"/>
  <c r="BD88" i="11"/>
  <c r="BQ83" i="11"/>
  <c r="BP83" i="11"/>
  <c r="AZ83" i="11"/>
  <c r="BM84" i="11"/>
  <c r="BI84" i="11"/>
  <c r="AS84" i="11"/>
  <c r="BH84" i="11"/>
  <c r="BC84" i="11"/>
  <c r="BR85" i="11"/>
  <c r="BB85" i="11"/>
  <c r="BQ85" i="11"/>
  <c r="BA85" i="11"/>
  <c r="BP85" i="11"/>
  <c r="AZ85" i="11"/>
  <c r="BR86" i="11"/>
  <c r="BB86" i="11"/>
  <c r="BQ86" i="11"/>
  <c r="BA86" i="11"/>
  <c r="BP86" i="11"/>
  <c r="AZ86" i="11"/>
  <c r="BR87" i="11"/>
  <c r="BB87" i="11"/>
  <c r="BA87" i="11"/>
  <c r="AZ87" i="11"/>
  <c r="AT87" i="11"/>
  <c r="AO87" i="11"/>
  <c r="AQ87" i="11"/>
  <c r="BK88" i="11"/>
  <c r="AW89" i="11"/>
  <c r="BK89" i="11"/>
  <c r="BK83" i="11"/>
  <c r="AU83" i="11"/>
  <c r="AR83" i="11"/>
  <c r="BK84" i="11"/>
  <c r="AU84" i="11"/>
  <c r="AT84" i="11"/>
  <c r="AR84" i="11"/>
  <c r="AX89" i="11"/>
  <c r="BA84" i="11"/>
  <c r="AV88" i="11"/>
  <c r="AX88" i="11"/>
  <c r="AZ88" i="11"/>
  <c r="AM83" i="11"/>
  <c r="BC83" i="11"/>
  <c r="AN88" i="11"/>
  <c r="BH88" i="11"/>
  <c r="AW88" i="11"/>
  <c r="BR84" i="11"/>
  <c r="BE84" i="11"/>
  <c r="AO84" i="11"/>
  <c r="BD84" i="11"/>
  <c r="AN84" i="11"/>
  <c r="BN87" i="11"/>
  <c r="BQ87" i="11"/>
  <c r="BP87" i="11"/>
  <c r="BO87" i="11"/>
  <c r="AP87" i="11"/>
  <c r="AW87" i="11"/>
  <c r="AP89" i="11"/>
  <c r="BN89" i="11"/>
  <c r="BI89" i="11"/>
  <c r="BH89" i="11"/>
  <c r="AR89" i="11"/>
  <c r="AQ89" i="11"/>
  <c r="AY88" i="11"/>
  <c r="AV87" i="11"/>
  <c r="AR88" i="11"/>
  <c r="BJ88" i="11"/>
  <c r="AT88" i="11"/>
  <c r="BQ88" i="11"/>
  <c r="BA88" i="11"/>
  <c r="BA90" i="11"/>
  <c r="BN90" i="11"/>
  <c r="AX90" i="11"/>
  <c r="BH90" i="11"/>
  <c r="AR90" i="11"/>
  <c r="AS90" i="11"/>
  <c r="BC90" i="11"/>
  <c r="AM90" i="11"/>
  <c r="BB91" i="11"/>
  <c r="BE91" i="11"/>
  <c r="BA91" i="11"/>
  <c r="BL91" i="11"/>
  <c r="AV91" i="11"/>
  <c r="AX91" i="11"/>
  <c r="BO91" i="11"/>
  <c r="AY91" i="11"/>
  <c r="AO90" i="11"/>
  <c r="BO90" i="11"/>
  <c r="BI90" i="11"/>
  <c r="BJ90" i="11"/>
  <c r="AT90" i="11"/>
  <c r="AT91" i="11"/>
  <c r="BN91" i="11"/>
  <c r="AS91" i="11"/>
  <c r="BH91" i="11"/>
  <c r="AR91" i="11"/>
  <c r="BI91" i="11"/>
  <c r="BK91" i="11"/>
  <c r="BD90" i="11"/>
  <c r="AN90" i="11"/>
  <c r="AY90" i="11"/>
  <c r="BP90" i="11"/>
  <c r="AZ90" i="11"/>
  <c r="BQ90" i="11"/>
  <c r="BK90" i="11"/>
  <c r="AU90" i="11"/>
  <c r="AW90" i="11"/>
  <c r="BF90" i="11"/>
  <c r="AP90" i="11"/>
  <c r="AP91" i="11"/>
  <c r="BF91" i="11"/>
  <c r="AM91" i="11"/>
  <c r="BD91" i="11"/>
  <c r="AN91" i="11"/>
  <c r="AW91" i="11"/>
  <c r="BG91" i="11"/>
  <c r="AQ91" i="11"/>
  <c r="BM90" i="11"/>
  <c r="BR90" i="11"/>
  <c r="BB90" i="11"/>
  <c r="BR91" i="11"/>
  <c r="BQ91" i="11"/>
  <c r="BM91" i="11"/>
  <c r="BP91" i="11"/>
  <c r="AZ91" i="11"/>
  <c r="BJ91" i="11"/>
  <c r="AO91" i="11"/>
  <c r="BC91" i="11"/>
  <c r="BL61" i="11"/>
  <c r="BL60" i="11"/>
  <c r="C16" i="12" s="1"/>
  <c r="AA16" i="12" s="1"/>
  <c r="BK60" i="11"/>
  <c r="C8" i="12" s="1"/>
  <c r="AA8" i="12" s="1"/>
  <c r="BK61" i="11"/>
  <c r="BJ61" i="11"/>
  <c r="BJ60" i="11"/>
  <c r="C10" i="12" s="1"/>
  <c r="AA10" i="12" s="1"/>
  <c r="AT61" i="11"/>
  <c r="AT60" i="11"/>
  <c r="C9" i="12" s="1"/>
  <c r="AA9" i="12" s="1"/>
  <c r="BQ60" i="11"/>
  <c r="C27" i="12" s="1"/>
  <c r="AA27" i="12" s="1"/>
  <c r="BQ61" i="11"/>
  <c r="BA61" i="11"/>
  <c r="BA60" i="11"/>
  <c r="C18" i="12" s="1"/>
  <c r="AA18" i="12" s="1"/>
  <c r="AZ61" i="11"/>
  <c r="AZ60" i="11"/>
  <c r="C3" i="12" s="1"/>
  <c r="AA3" i="12" s="1"/>
  <c r="AM60" i="11"/>
  <c r="C26" i="12" s="1"/>
  <c r="AA26" i="12" s="1"/>
  <c r="AM61" i="11"/>
  <c r="BF61" i="11"/>
  <c r="BF60" i="11"/>
  <c r="C30" i="12" s="1"/>
  <c r="AA30" i="12" s="1"/>
  <c r="AP61" i="11"/>
  <c r="AP60" i="11"/>
  <c r="C5" i="12" s="1"/>
  <c r="AA5" i="12" s="1"/>
  <c r="BM61" i="11"/>
  <c r="BM60" i="11"/>
  <c r="C6" i="12" s="1"/>
  <c r="AA6" i="12" s="1"/>
  <c r="BO60" i="11"/>
  <c r="C2" i="12" s="1"/>
  <c r="AA2" i="12" s="1"/>
  <c r="BO61" i="11"/>
  <c r="AY60" i="11"/>
  <c r="C22" i="12" s="1"/>
  <c r="AA22" i="12" s="1"/>
  <c r="AY61" i="11"/>
  <c r="BN61" i="11"/>
  <c r="BN60" i="11"/>
  <c r="C13" i="12" s="1"/>
  <c r="AA13" i="12" s="1"/>
  <c r="AX61" i="11"/>
  <c r="AX60" i="11"/>
  <c r="C12" i="12" s="1"/>
  <c r="AA12" i="12" s="1"/>
  <c r="AU61" i="11"/>
  <c r="AU60" i="11"/>
  <c r="C4" i="12" s="1"/>
  <c r="AA4" i="12" s="1"/>
  <c r="AV61" i="11"/>
  <c r="AV60" i="11"/>
  <c r="C19" i="12" s="1"/>
  <c r="AA19" i="12" s="1"/>
  <c r="AN61" i="11"/>
  <c r="AN60" i="11"/>
  <c r="C17" i="12" s="1"/>
  <c r="AA17" i="12" s="1"/>
  <c r="BC61" i="11"/>
  <c r="BC60" i="11"/>
  <c r="C20" i="12" s="1"/>
  <c r="AA20" i="12" s="1"/>
  <c r="BP61" i="11"/>
  <c r="BP60" i="11"/>
  <c r="C32" i="12" s="1"/>
  <c r="AA32" i="12" s="1"/>
  <c r="BR61" i="11"/>
  <c r="BR60" i="11"/>
  <c r="C14" i="12" s="1"/>
  <c r="AA14" i="12" s="1"/>
  <c r="BH61" i="11"/>
  <c r="BH60" i="11"/>
  <c r="C11" i="12" s="1"/>
  <c r="AA11" i="12" s="1"/>
  <c r="BI61" i="11"/>
  <c r="BI60" i="11"/>
  <c r="C15" i="12" s="1"/>
  <c r="AA15" i="12" s="1"/>
  <c r="AS61" i="11"/>
  <c r="AS60" i="11"/>
  <c r="C21" i="12" s="1"/>
  <c r="AA21" i="12" s="1"/>
  <c r="AR61" i="11"/>
  <c r="AR60" i="11"/>
  <c r="C23" i="12" s="1"/>
  <c r="AA23" i="12" s="1"/>
  <c r="BE61" i="11"/>
  <c r="BE60" i="11"/>
  <c r="C7" i="12" s="1"/>
  <c r="AA7" i="12" s="1"/>
  <c r="BH62" i="11" l="1"/>
  <c r="D11" i="12" s="1"/>
  <c r="AV62" i="11"/>
  <c r="D19" i="12" s="1"/>
  <c r="BO62" i="11"/>
  <c r="D2" i="12" s="1"/>
  <c r="AZ62" i="11"/>
  <c r="D3" i="12" s="1"/>
  <c r="BL62" i="11"/>
  <c r="D16" i="12" s="1"/>
  <c r="BI62" i="11"/>
  <c r="D15" i="12" s="1"/>
  <c r="AU62" i="11"/>
  <c r="D4" i="12" s="1"/>
  <c r="BN62" i="11"/>
  <c r="D13" i="12" s="1"/>
  <c r="AP62" i="11"/>
  <c r="D5" i="12" s="1"/>
  <c r="BA62" i="11"/>
  <c r="D18" i="12" s="1"/>
  <c r="AT62" i="11"/>
  <c r="D9" i="12" s="1"/>
  <c r="BQ62" i="11"/>
  <c r="D27" i="12" s="1"/>
  <c r="AR62" i="11"/>
  <c r="D23" i="12" s="1"/>
  <c r="AY62" i="11"/>
  <c r="D22" i="12" s="1"/>
  <c r="BP62" i="11"/>
  <c r="D32" i="12" s="1"/>
  <c r="BK62" i="11"/>
  <c r="D8" i="12" s="1"/>
  <c r="BE62" i="11"/>
  <c r="D7" i="12" s="1"/>
  <c r="AS62" i="11"/>
  <c r="D21" i="12" s="1"/>
  <c r="BR62" i="11"/>
  <c r="D14" i="12" s="1"/>
  <c r="BC62" i="11"/>
  <c r="D20" i="12" s="1"/>
  <c r="AX62" i="11"/>
  <c r="D12" i="12" s="1"/>
  <c r="BM62" i="11"/>
  <c r="D6" i="12" s="1"/>
  <c r="BF62" i="11"/>
  <c r="D30" i="12" s="1"/>
  <c r="BJ62" i="11"/>
  <c r="D10" i="12" s="1"/>
  <c r="AN62" i="11"/>
  <c r="D17" i="12" s="1"/>
  <c r="AO2" i="11" l="1"/>
  <c r="AQ2" i="11"/>
  <c r="BG2" i="11"/>
  <c r="BD2" i="11"/>
  <c r="BB2" i="11"/>
  <c r="AW2" i="11"/>
  <c r="AP93" i="11"/>
  <c r="AR93" i="11"/>
  <c r="BH93" i="11"/>
  <c r="BN93" i="11"/>
  <c r="BC93" i="11"/>
  <c r="BL93" i="11"/>
  <c r="BP93" i="11"/>
  <c r="AZ93" i="11"/>
  <c r="BA93" i="11"/>
  <c r="BQ93" i="11"/>
  <c r="BF93" i="11"/>
  <c r="AU93" i="11"/>
  <c r="BK93" i="11"/>
  <c r="AY93" i="11"/>
  <c r="BO93" i="11"/>
  <c r="AN93" i="11"/>
  <c r="AX93" i="11"/>
  <c r="AV93" i="11"/>
  <c r="AV94" i="11" s="1"/>
  <c r="BE93" i="11"/>
  <c r="AT93" i="11"/>
  <c r="BJ93" i="11"/>
  <c r="BJ94" i="11" s="1"/>
  <c r="BI93" i="11"/>
  <c r="BI94" i="11" s="1"/>
  <c r="AS93" i="11"/>
  <c r="BM93" i="11"/>
  <c r="BR93" i="11"/>
  <c r="AM93" i="11"/>
  <c r="BA70" i="11"/>
  <c r="BA97" i="11" s="1"/>
  <c r="BI70" i="11"/>
  <c r="BI97" i="11" s="1"/>
  <c r="BJ70" i="11"/>
  <c r="BJ97" i="11" s="1"/>
  <c r="BO70" i="11"/>
  <c r="BO97" i="11" s="1"/>
  <c r="BN70" i="11"/>
  <c r="BN97" i="11" s="1"/>
  <c r="AS70" i="11"/>
  <c r="AS97" i="11" s="1"/>
  <c r="AV70" i="11"/>
  <c r="AV97" i="11" s="1"/>
  <c r="BN77" i="11"/>
  <c r="BN104" i="11" s="1"/>
  <c r="BF77" i="11"/>
  <c r="BF104" i="11" s="1"/>
  <c r="U30" i="12" s="1"/>
  <c r="BD77" i="11"/>
  <c r="BD104" i="11" s="1"/>
  <c r="U25" i="12" s="1"/>
  <c r="BB77" i="11"/>
  <c r="BB104" i="11" s="1"/>
  <c r="AY77" i="11"/>
  <c r="AY104" i="11" s="1"/>
  <c r="U22" i="12" s="1"/>
  <c r="AW77" i="11"/>
  <c r="AW104" i="11" s="1"/>
  <c r="U24" i="12" s="1"/>
  <c r="AR77" i="11"/>
  <c r="AR104" i="11" s="1"/>
  <c r="AP77" i="11"/>
  <c r="AP104" i="11" s="1"/>
  <c r="BP78" i="11"/>
  <c r="BP105" i="11" s="1"/>
  <c r="BO78" i="11"/>
  <c r="BO105" i="11" s="1"/>
  <c r="BM78" i="11"/>
  <c r="BM105" i="11" s="1"/>
  <c r="W6" i="12" s="1"/>
  <c r="BK78" i="11"/>
  <c r="BK105" i="11" s="1"/>
  <c r="BJ78" i="11"/>
  <c r="BJ105" i="11" s="1"/>
  <c r="BI78" i="11"/>
  <c r="BI105" i="11" s="1"/>
  <c r="W15" i="12" s="1"/>
  <c r="BH78" i="11"/>
  <c r="BH105" i="11" s="1"/>
  <c r="BE78" i="11"/>
  <c r="BE105" i="11" s="1"/>
  <c r="BC78" i="11"/>
  <c r="BC105" i="11" s="1"/>
  <c r="W20" i="12" s="1"/>
  <c r="BA78" i="11"/>
  <c r="BA105" i="11" s="1"/>
  <c r="AZ78" i="11"/>
  <c r="AZ105" i="11" s="1"/>
  <c r="AX78" i="11"/>
  <c r="AX105" i="11" s="1"/>
  <c r="AM77" i="11"/>
  <c r="AM104" i="11" s="1"/>
  <c r="AM76" i="11"/>
  <c r="AM103" i="11" s="1"/>
  <c r="AM75" i="11"/>
  <c r="AM102" i="11" s="1"/>
  <c r="AM74" i="11"/>
  <c r="AM101" i="11" s="1"/>
  <c r="AM73" i="11"/>
  <c r="AM100" i="11" s="1"/>
  <c r="AN77" i="11"/>
  <c r="AN104" i="11" s="1"/>
  <c r="AN72" i="11"/>
  <c r="AN99" i="11" s="1"/>
  <c r="BQ78" i="11"/>
  <c r="BQ105" i="11" s="1"/>
  <c r="BQ77" i="11"/>
  <c r="BQ104" i="11" s="1"/>
  <c r="BN78" i="11"/>
  <c r="BN105" i="11" s="1"/>
  <c r="BB78" i="11"/>
  <c r="BB105" i="11" s="1"/>
  <c r="AY78" i="11"/>
  <c r="AY105" i="11" s="1"/>
  <c r="W22" i="12" s="1"/>
  <c r="AW78" i="11"/>
  <c r="AW105" i="11" s="1"/>
  <c r="AV78" i="11"/>
  <c r="AV105" i="11" s="1"/>
  <c r="AV77" i="11"/>
  <c r="AV104" i="11" s="1"/>
  <c r="AU78" i="11"/>
  <c r="AU105" i="11" s="1"/>
  <c r="AU77" i="11"/>
  <c r="AU104" i="11" s="1"/>
  <c r="AT77" i="11"/>
  <c r="AT104" i="11" s="1"/>
  <c r="U9" i="12" s="1"/>
  <c r="AS78" i="11"/>
  <c r="AS105" i="11" s="1"/>
  <c r="AR78" i="11"/>
  <c r="AR105" i="11" s="1"/>
  <c r="AP78" i="11"/>
  <c r="AP105" i="11" s="1"/>
  <c r="AM72" i="11"/>
  <c r="AM99" i="11" s="1"/>
  <c r="AN75" i="11"/>
  <c r="AN102" i="11" s="1"/>
  <c r="AN74" i="11"/>
  <c r="AN101" i="11" s="1"/>
  <c r="AN73" i="11"/>
  <c r="AN100" i="11" s="1"/>
  <c r="AN71" i="11"/>
  <c r="AN98" i="11" s="1"/>
  <c r="BQ76" i="11"/>
  <c r="BQ103" i="11" s="1"/>
  <c r="BQ71" i="11"/>
  <c r="BQ98" i="11" s="1"/>
  <c r="BP76" i="11"/>
  <c r="BP103" i="11" s="1"/>
  <c r="BP75" i="11"/>
  <c r="BP102" i="11" s="1"/>
  <c r="BP72" i="11"/>
  <c r="BP99" i="11" s="1"/>
  <c r="BO76" i="11"/>
  <c r="BO103" i="11" s="1"/>
  <c r="BO75" i="11"/>
  <c r="BO102" i="11" s="1"/>
  <c r="BO71" i="11"/>
  <c r="BO98" i="11" s="1"/>
  <c r="BN76" i="11"/>
  <c r="BN103" i="11" s="1"/>
  <c r="BN75" i="11"/>
  <c r="BN102" i="11" s="1"/>
  <c r="BN74" i="11"/>
  <c r="BN101" i="11" s="1"/>
  <c r="BN73" i="11"/>
  <c r="BN100" i="11" s="1"/>
  <c r="BM76" i="11"/>
  <c r="BM103" i="11" s="1"/>
  <c r="BM75" i="11"/>
  <c r="BM102" i="11" s="1"/>
  <c r="Q6" i="12" s="1"/>
  <c r="BM74" i="11"/>
  <c r="BM101" i="11" s="1"/>
  <c r="O6" i="12" s="1"/>
  <c r="BM73" i="11"/>
  <c r="BM100" i="11" s="1"/>
  <c r="BM71" i="11"/>
  <c r="BM98" i="11" s="1"/>
  <c r="I6" i="12" s="1"/>
  <c r="BL72" i="11"/>
  <c r="BL99" i="11" s="1"/>
  <c r="BK75" i="11"/>
  <c r="BK102" i="11" s="1"/>
  <c r="BK74" i="11"/>
  <c r="BK101" i="11" s="1"/>
  <c r="BK73" i="11"/>
  <c r="BK100" i="11" s="1"/>
  <c r="BJ72" i="11"/>
  <c r="BJ99" i="11" s="1"/>
  <c r="K10" i="12" s="1"/>
  <c r="BI72" i="11"/>
  <c r="BI99" i="11" s="1"/>
  <c r="BH72" i="11"/>
  <c r="BH99" i="11" s="1"/>
  <c r="BG73" i="11"/>
  <c r="BG100" i="11" s="1"/>
  <c r="M31" i="12" s="1"/>
  <c r="BF73" i="11"/>
  <c r="BF100" i="11" s="1"/>
  <c r="M30" i="12" s="1"/>
  <c r="BF71" i="11"/>
  <c r="BF98" i="11" s="1"/>
  <c r="I30" i="12" s="1"/>
  <c r="BE71" i="11"/>
  <c r="BE98" i="11" s="1"/>
  <c r="BD73" i="11"/>
  <c r="BD100" i="11" s="1"/>
  <c r="BD71" i="11"/>
  <c r="BD98" i="11" s="1"/>
  <c r="I25" i="12" s="1"/>
  <c r="BC72" i="11"/>
  <c r="BC99" i="11" s="1"/>
  <c r="K20" i="12" s="1"/>
  <c r="BB76" i="11"/>
  <c r="BB103" i="11" s="1"/>
  <c r="BB75" i="11"/>
  <c r="BB102" i="11" s="1"/>
  <c r="BB72" i="11"/>
  <c r="BB99" i="11" s="1"/>
  <c r="BA73" i="11"/>
  <c r="BA100" i="11" s="1"/>
  <c r="AZ75" i="11"/>
  <c r="AZ102" i="11" s="1"/>
  <c r="Q3" i="12" s="1"/>
  <c r="AZ72" i="11"/>
  <c r="AZ99" i="11" s="1"/>
  <c r="K3" i="12" s="1"/>
  <c r="AY76" i="11"/>
  <c r="AY103" i="11" s="1"/>
  <c r="S22" i="12" s="1"/>
  <c r="AY75" i="11"/>
  <c r="AY102" i="11" s="1"/>
  <c r="Q22" i="12" s="1"/>
  <c r="AY74" i="11"/>
  <c r="AY101" i="11" s="1"/>
  <c r="O22" i="12" s="1"/>
  <c r="AY73" i="11"/>
  <c r="AY100" i="11" s="1"/>
  <c r="AY71" i="11"/>
  <c r="AY98" i="11" s="1"/>
  <c r="AX72" i="11"/>
  <c r="AX99" i="11" s="1"/>
  <c r="AW76" i="11"/>
  <c r="AW103" i="11" s="1"/>
  <c r="AW75" i="11"/>
  <c r="AW102" i="11" s="1"/>
  <c r="AV76" i="11"/>
  <c r="AV103" i="11" s="1"/>
  <c r="AV75" i="11"/>
  <c r="AV102" i="11" s="1"/>
  <c r="AV74" i="11"/>
  <c r="AV101" i="11" s="1"/>
  <c r="AV73" i="11"/>
  <c r="AV100" i="11" s="1"/>
  <c r="AV71" i="11"/>
  <c r="AV98" i="11" s="1"/>
  <c r="AU76" i="11"/>
  <c r="AU103" i="11" s="1"/>
  <c r="AU75" i="11"/>
  <c r="AU102" i="11" s="1"/>
  <c r="AU73" i="11"/>
  <c r="AU100" i="11" s="1"/>
  <c r="AT76" i="11"/>
  <c r="AT103" i="11" s="1"/>
  <c r="S9" i="12" s="1"/>
  <c r="AT75" i="11"/>
  <c r="AT102" i="11" s="1"/>
  <c r="Q9" i="12" s="1"/>
  <c r="AT74" i="11"/>
  <c r="AT101" i="11" s="1"/>
  <c r="O9" i="12" s="1"/>
  <c r="AT73" i="11"/>
  <c r="AT100" i="11" s="1"/>
  <c r="M9" i="12" s="1"/>
  <c r="AT71" i="11"/>
  <c r="AT98" i="11" s="1"/>
  <c r="I9" i="12" s="1"/>
  <c r="AS72" i="11"/>
  <c r="AS99" i="11" s="1"/>
  <c r="AR76" i="11"/>
  <c r="AR103" i="11" s="1"/>
  <c r="AR75" i="11"/>
  <c r="AR102" i="11" s="1"/>
  <c r="AR71" i="11"/>
  <c r="AR98" i="11" s="1"/>
  <c r="AQ74" i="11"/>
  <c r="AQ101" i="11" s="1"/>
  <c r="AQ73" i="11"/>
  <c r="AQ100" i="11" s="1"/>
  <c r="AP73" i="11"/>
  <c r="AP100" i="11" s="1"/>
  <c r="AP71" i="11"/>
  <c r="AP98" i="11" s="1"/>
  <c r="AO77" i="11"/>
  <c r="AO104" i="11" s="1"/>
  <c r="U33" i="12" s="1"/>
  <c r="AO71" i="11"/>
  <c r="AO98" i="11" s="1"/>
  <c r="BR77" i="11"/>
  <c r="BR104" i="11" s="1"/>
  <c r="BR76" i="11"/>
  <c r="BR103" i="11" s="1"/>
  <c r="BR75" i="11"/>
  <c r="BR102" i="11" s="1"/>
  <c r="BR74" i="11"/>
  <c r="BR101" i="11" s="1"/>
  <c r="BR72" i="11"/>
  <c r="BR99" i="11" s="1"/>
  <c r="BQ74" i="11"/>
  <c r="BQ101" i="11" s="1"/>
  <c r="BQ72" i="11"/>
  <c r="BQ99" i="11" s="1"/>
  <c r="BP73" i="11"/>
  <c r="BP100" i="11" s="1"/>
  <c r="BO72" i="11"/>
  <c r="BO99" i="11" s="1"/>
  <c r="BN72" i="11"/>
  <c r="BN99" i="11" s="1"/>
  <c r="BM72" i="11"/>
  <c r="BM99" i="11" s="1"/>
  <c r="K6" i="12" s="1"/>
  <c r="BL77" i="11"/>
  <c r="BL104" i="11" s="1"/>
  <c r="BL76" i="11"/>
  <c r="BL103" i="11" s="1"/>
  <c r="BL75" i="11"/>
  <c r="BL102" i="11" s="1"/>
  <c r="BL74" i="11"/>
  <c r="BL101" i="11" s="1"/>
  <c r="BL73" i="11"/>
  <c r="BL100" i="11" s="1"/>
  <c r="BL71" i="11"/>
  <c r="BL98" i="11" s="1"/>
  <c r="BK77" i="11"/>
  <c r="BK104" i="11" s="1"/>
  <c r="BK72" i="11"/>
  <c r="BK99" i="11" s="1"/>
  <c r="BJ77" i="11"/>
  <c r="BJ104" i="11" s="1"/>
  <c r="BJ76" i="11"/>
  <c r="BJ103" i="11" s="1"/>
  <c r="S10" i="12" s="1"/>
  <c r="BJ75" i="11"/>
  <c r="BJ102" i="11" s="1"/>
  <c r="Q10" i="12" s="1"/>
  <c r="BJ74" i="11"/>
  <c r="BJ101" i="11" s="1"/>
  <c r="O10" i="12" s="1"/>
  <c r="BJ73" i="11"/>
  <c r="BJ100" i="11" s="1"/>
  <c r="M10" i="12" s="1"/>
  <c r="BJ71" i="11"/>
  <c r="BJ98" i="11" s="1"/>
  <c r="BI77" i="11"/>
  <c r="BI104" i="11" s="1"/>
  <c r="U15" i="12" s="1"/>
  <c r="BI76" i="11"/>
  <c r="BI103" i="11" s="1"/>
  <c r="S15" i="12" s="1"/>
  <c r="BI75" i="11"/>
  <c r="BI102" i="11" s="1"/>
  <c r="Q15" i="12" s="1"/>
  <c r="BI74" i="11"/>
  <c r="BI101" i="11" s="1"/>
  <c r="O15" i="12" s="1"/>
  <c r="BI73" i="11"/>
  <c r="BI100" i="11" s="1"/>
  <c r="M15" i="12" s="1"/>
  <c r="BI71" i="11"/>
  <c r="BI98" i="11" s="1"/>
  <c r="I15" i="12" s="1"/>
  <c r="BH75" i="11"/>
  <c r="BH102" i="11" s="1"/>
  <c r="BH74" i="11"/>
  <c r="BH101" i="11" s="1"/>
  <c r="BH73" i="11"/>
  <c r="BH100" i="11" s="1"/>
  <c r="BG77" i="11"/>
  <c r="BG104" i="11" s="1"/>
  <c r="U31" i="12" s="1"/>
  <c r="BG76" i="11"/>
  <c r="BG103" i="11" s="1"/>
  <c r="S31" i="12" s="1"/>
  <c r="BG75" i="11"/>
  <c r="BG102" i="11" s="1"/>
  <c r="Q31" i="12" s="1"/>
  <c r="BG72" i="11"/>
  <c r="BG99" i="11" s="1"/>
  <c r="K31" i="12" s="1"/>
  <c r="BF75" i="11"/>
  <c r="BF102" i="11" s="1"/>
  <c r="Q30" i="12" s="1"/>
  <c r="BF72" i="11"/>
  <c r="BF99" i="11" s="1"/>
  <c r="K30" i="12" s="1"/>
  <c r="BE77" i="11"/>
  <c r="BE104" i="11" s="1"/>
  <c r="BE76" i="11"/>
  <c r="BE103" i="11" s="1"/>
  <c r="S7" i="12" s="1"/>
  <c r="BE75" i="11"/>
  <c r="BE102" i="11" s="1"/>
  <c r="BE74" i="11"/>
  <c r="BE101" i="11" s="1"/>
  <c r="BE73" i="11"/>
  <c r="BE100" i="11" s="1"/>
  <c r="BD75" i="11"/>
  <c r="BD102" i="11" s="1"/>
  <c r="BD72" i="11"/>
  <c r="BD99" i="11" s="1"/>
  <c r="K25" i="12" s="1"/>
  <c r="BC77" i="11"/>
  <c r="BC104" i="11" s="1"/>
  <c r="U20" i="12" s="1"/>
  <c r="BC76" i="11"/>
  <c r="BC103" i="11" s="1"/>
  <c r="S20" i="12" s="1"/>
  <c r="BC75" i="11"/>
  <c r="BC102" i="11" s="1"/>
  <c r="Q20" i="12" s="1"/>
  <c r="BC74" i="11"/>
  <c r="BC101" i="11" s="1"/>
  <c r="O20" i="12" s="1"/>
  <c r="BC73" i="11"/>
  <c r="BC100" i="11" s="1"/>
  <c r="BC71" i="11"/>
  <c r="BC98" i="11" s="1"/>
  <c r="I20" i="12" s="1"/>
  <c r="BA77" i="11"/>
  <c r="BA104" i="11" s="1"/>
  <c r="BA76" i="11"/>
  <c r="BA103" i="11" s="1"/>
  <c r="BA75" i="11"/>
  <c r="BA102" i="11" s="1"/>
  <c r="AZ77" i="11"/>
  <c r="AZ104" i="11" s="1"/>
  <c r="AZ73" i="11"/>
  <c r="AZ100" i="11" s="1"/>
  <c r="M3" i="12" s="1"/>
  <c r="AY72" i="11"/>
  <c r="AY99" i="11" s="1"/>
  <c r="K22" i="12" s="1"/>
  <c r="AX77" i="11"/>
  <c r="AX104" i="11" s="1"/>
  <c r="AX76" i="11"/>
  <c r="AX103" i="11" s="1"/>
  <c r="AX75" i="11"/>
  <c r="AX102" i="11" s="1"/>
  <c r="AX74" i="11"/>
  <c r="AX101" i="11" s="1"/>
  <c r="AX73" i="11"/>
  <c r="AX100" i="11" s="1"/>
  <c r="AX71" i="11"/>
  <c r="AX98" i="11" s="1"/>
  <c r="AW72" i="11"/>
  <c r="AW99" i="11" s="1"/>
  <c r="AV72" i="11"/>
  <c r="AV99" i="11" s="1"/>
  <c r="AU72" i="11"/>
  <c r="AU99" i="11" s="1"/>
  <c r="AT72" i="11"/>
  <c r="AT99" i="11" s="1"/>
  <c r="K9" i="12" s="1"/>
  <c r="AS76" i="11"/>
  <c r="AS103" i="11" s="1"/>
  <c r="AS75" i="11"/>
  <c r="AS102" i="11" s="1"/>
  <c r="AS74" i="11"/>
  <c r="AS101" i="11" s="1"/>
  <c r="AS73" i="11"/>
  <c r="AS100" i="11" s="1"/>
  <c r="AR72" i="11"/>
  <c r="AR99" i="11" s="1"/>
  <c r="AQ76" i="11"/>
  <c r="AQ103" i="11" s="1"/>
  <c r="AQ72" i="11"/>
  <c r="AQ99" i="11" s="1"/>
  <c r="AP75" i="11"/>
  <c r="AP102" i="11" s="1"/>
  <c r="AP72" i="11"/>
  <c r="AP99" i="11" s="1"/>
  <c r="AO75" i="11"/>
  <c r="AO102" i="11" s="1"/>
  <c r="AO74" i="11"/>
  <c r="AO101" i="11" s="1"/>
  <c r="AO72" i="11"/>
  <c r="AO99" i="11" s="1"/>
  <c r="BD83" i="11" l="1"/>
  <c r="BD93" i="11" s="1"/>
  <c r="BD61" i="11"/>
  <c r="BD60" i="11"/>
  <c r="C25" i="12" s="1"/>
  <c r="AA25" i="12" s="1"/>
  <c r="AQ83" i="11"/>
  <c r="AQ93" i="11" s="1"/>
  <c r="AQ61" i="11"/>
  <c r="AQ60" i="11"/>
  <c r="C29" i="12" s="1"/>
  <c r="AA29" i="12" s="1"/>
  <c r="K17" i="12"/>
  <c r="I27" i="12"/>
  <c r="O17" i="12"/>
  <c r="U27" i="12"/>
  <c r="O13" i="12"/>
  <c r="K12" i="12"/>
  <c r="M17" i="12"/>
  <c r="Q8" i="12"/>
  <c r="M18" i="12"/>
  <c r="Q26" i="12"/>
  <c r="AW83" i="11"/>
  <c r="AW93" i="11" s="1"/>
  <c r="AW61" i="11"/>
  <c r="AW60" i="11"/>
  <c r="C24" i="12" s="1"/>
  <c r="AA24" i="12" s="1"/>
  <c r="BG83" i="11"/>
  <c r="BG93" i="11" s="1"/>
  <c r="BG61" i="11"/>
  <c r="BG60" i="11"/>
  <c r="C31" i="12" s="1"/>
  <c r="AA31" i="12" s="1"/>
  <c r="BB83" i="11"/>
  <c r="BB93" i="11" s="1"/>
  <c r="BB61" i="11"/>
  <c r="BB60" i="11"/>
  <c r="C28" i="12" s="1"/>
  <c r="AA28" i="12" s="1"/>
  <c r="AO83" i="11"/>
  <c r="AO93" i="11" s="1"/>
  <c r="AO61" i="11"/>
  <c r="AO60" i="11"/>
  <c r="C33" i="12" s="1"/>
  <c r="AA33" i="12" s="1"/>
  <c r="O29" i="12"/>
  <c r="Q16" i="12"/>
  <c r="O27" i="12"/>
  <c r="K21" i="12"/>
  <c r="M16" i="12"/>
  <c r="Q13" i="12"/>
  <c r="S16" i="12"/>
  <c r="K16" i="12"/>
  <c r="U5" i="12"/>
  <c r="Q32" i="12"/>
  <c r="U28" i="12"/>
  <c r="W8" i="12"/>
  <c r="M29" i="12"/>
  <c r="O26" i="12"/>
  <c r="S13" i="12"/>
  <c r="S27" i="12"/>
  <c r="U13" i="12"/>
  <c r="O16" i="12"/>
  <c r="Q17" i="12"/>
  <c r="K8" i="12"/>
  <c r="M26" i="12"/>
  <c r="U26" i="12"/>
  <c r="K13" i="12"/>
  <c r="S21" i="12"/>
  <c r="Q24" i="12"/>
  <c r="W27" i="12"/>
  <c r="G21" i="12"/>
  <c r="Q5" i="12"/>
  <c r="Q25" i="12"/>
  <c r="K26" i="12"/>
  <c r="Q4" i="12"/>
  <c r="K24" i="12"/>
  <c r="S4" i="12"/>
  <c r="W5" i="12"/>
  <c r="W21" i="12"/>
  <c r="S29" i="12"/>
  <c r="K27" i="12"/>
  <c r="M5" i="12"/>
  <c r="Q21" i="12"/>
  <c r="K4" i="12"/>
  <c r="M4" i="12"/>
  <c r="U4" i="12"/>
  <c r="W24" i="12"/>
  <c r="U8" i="12"/>
  <c r="W12" i="12"/>
  <c r="W11" i="12"/>
  <c r="G2" i="12"/>
  <c r="S28" i="12"/>
  <c r="K33" i="12"/>
  <c r="K11" i="12"/>
  <c r="K28" i="12"/>
  <c r="U14" i="12"/>
  <c r="W28" i="12"/>
  <c r="S18" i="12"/>
  <c r="K32" i="12"/>
  <c r="K19" i="12"/>
  <c r="Q19" i="12"/>
  <c r="I2" i="12"/>
  <c r="S2" i="12"/>
  <c r="K2" i="12"/>
  <c r="Q2" i="12"/>
  <c r="I33" i="12"/>
  <c r="Q28" i="12"/>
  <c r="Q14" i="12"/>
  <c r="U19" i="12"/>
  <c r="U23" i="12"/>
  <c r="K23" i="12"/>
  <c r="Q11" i="12"/>
  <c r="U7" i="12"/>
  <c r="Q33" i="12"/>
  <c r="Q12" i="12"/>
  <c r="Q23" i="12"/>
  <c r="M32" i="12"/>
  <c r="K14" i="12"/>
  <c r="W2" i="12"/>
  <c r="L5" i="12"/>
  <c r="P5" i="12"/>
  <c r="J22" i="12"/>
  <c r="T22" i="12"/>
  <c r="J23" i="12"/>
  <c r="P24" i="12"/>
  <c r="V8" i="12"/>
  <c r="V5" i="12"/>
  <c r="V22" i="12"/>
  <c r="R18" i="12"/>
  <c r="N22" i="12"/>
  <c r="P8" i="12"/>
  <c r="P23" i="12"/>
  <c r="T8" i="12"/>
  <c r="R22" i="12"/>
  <c r="T23" i="12"/>
  <c r="J8" i="12"/>
  <c r="T5" i="12"/>
  <c r="P22" i="12"/>
  <c r="J24" i="12"/>
  <c r="L18" i="12"/>
  <c r="V24" i="12"/>
  <c r="T24" i="12"/>
  <c r="J9" i="12"/>
  <c r="L29" i="12"/>
  <c r="N17" i="12"/>
  <c r="H2" i="12"/>
  <c r="R2" i="12"/>
  <c r="J21" i="12"/>
  <c r="J13" i="12"/>
  <c r="T13" i="12"/>
  <c r="J20" i="12"/>
  <c r="T20" i="12"/>
  <c r="L3" i="12"/>
  <c r="J31" i="12"/>
  <c r="J6" i="12"/>
  <c r="J10" i="12"/>
  <c r="J16" i="12"/>
  <c r="P9" i="12"/>
  <c r="R28" i="12"/>
  <c r="J27" i="12"/>
  <c r="H30" i="12"/>
  <c r="P21" i="12"/>
  <c r="N15" i="12"/>
  <c r="P31" i="12"/>
  <c r="J4" i="12"/>
  <c r="T9" i="12"/>
  <c r="V11" i="12"/>
  <c r="V15" i="12"/>
  <c r="P4" i="12"/>
  <c r="V20" i="12"/>
  <c r="F21" i="12"/>
  <c r="L16" i="12"/>
  <c r="R27" i="12"/>
  <c r="N16" i="12"/>
  <c r="T27" i="12"/>
  <c r="N29" i="12"/>
  <c r="J30" i="12"/>
  <c r="P17" i="12"/>
  <c r="N13" i="12"/>
  <c r="N20" i="12"/>
  <c r="J25" i="12"/>
  <c r="T25" i="12"/>
  <c r="H15" i="12"/>
  <c r="N6" i="12"/>
  <c r="L10" i="12"/>
  <c r="H9" i="12"/>
  <c r="R9" i="12"/>
  <c r="L30" i="12"/>
  <c r="J2" i="12"/>
  <c r="P11" i="12"/>
  <c r="R21" i="12"/>
  <c r="H20" i="12"/>
  <c r="P15" i="12"/>
  <c r="J3" i="12"/>
  <c r="R31" i="12"/>
  <c r="T28" i="12"/>
  <c r="R4" i="12"/>
  <c r="V21" i="12"/>
  <c r="T7" i="12"/>
  <c r="H27" i="12"/>
  <c r="J28" i="12"/>
  <c r="P16" i="12"/>
  <c r="N27" i="12"/>
  <c r="J32" i="12"/>
  <c r="P30" i="12"/>
  <c r="P13" i="12"/>
  <c r="P20" i="12"/>
  <c r="T14" i="12"/>
  <c r="P3" i="12"/>
  <c r="R7" i="12"/>
  <c r="P6" i="12"/>
  <c r="N10" i="12"/>
  <c r="P12" i="12"/>
  <c r="L9" i="12"/>
  <c r="L32" i="12"/>
  <c r="H25" i="12"/>
  <c r="J14" i="12"/>
  <c r="R15" i="12"/>
  <c r="L31" i="12"/>
  <c r="P10" i="12"/>
  <c r="V12" i="12"/>
  <c r="V28" i="12"/>
  <c r="V6" i="12"/>
  <c r="L4" i="12"/>
  <c r="T4" i="12"/>
  <c r="V2" i="12"/>
  <c r="T30" i="12"/>
  <c r="F2" i="12"/>
  <c r="J12" i="12"/>
  <c r="R16" i="12"/>
  <c r="P32" i="12"/>
  <c r="R29" i="12"/>
  <c r="L17" i="12"/>
  <c r="P2" i="12"/>
  <c r="J11" i="12"/>
  <c r="R13" i="12"/>
  <c r="R20" i="12"/>
  <c r="P25" i="12"/>
  <c r="N9" i="12"/>
  <c r="P28" i="12"/>
  <c r="J17" i="12"/>
  <c r="P14" i="12"/>
  <c r="L15" i="12"/>
  <c r="H6" i="12"/>
  <c r="R10" i="12"/>
  <c r="T15" i="12"/>
  <c r="T31" i="12"/>
  <c r="V27" i="12"/>
  <c r="J33" i="12"/>
  <c r="T33" i="12"/>
  <c r="T19" i="12"/>
  <c r="L26" i="12"/>
  <c r="T26" i="12"/>
  <c r="P33" i="12"/>
  <c r="N26" i="12"/>
  <c r="P19" i="12"/>
  <c r="J26" i="12"/>
  <c r="J19" i="12"/>
  <c r="H33" i="12"/>
  <c r="P26" i="12"/>
  <c r="BD62" i="11" l="1"/>
  <c r="D25" i="12" s="1"/>
  <c r="AQ62" i="11"/>
  <c r="D29" i="12" s="1"/>
  <c r="AW62" i="11"/>
  <c r="D24" i="12" s="1"/>
  <c r="AO62" i="11"/>
  <c r="D33" i="12" s="1"/>
  <c r="BG62" i="11"/>
  <c r="D31" i="12" s="1"/>
  <c r="BB62" i="11"/>
  <c r="D28" i="12" s="1"/>
  <c r="AR70" i="11"/>
  <c r="AR97" i="11" s="1"/>
  <c r="AY70" i="11"/>
  <c r="AY97" i="11" s="1"/>
  <c r="G22" i="12" s="1"/>
  <c r="BC70" i="11"/>
  <c r="BC97" i="11" s="1"/>
  <c r="G20" i="12" s="1"/>
  <c r="BD70" i="11"/>
  <c r="BD97" i="11" s="1"/>
  <c r="G25" i="12" s="1"/>
  <c r="BG70" i="11"/>
  <c r="BG97" i="11" s="1"/>
  <c r="G31" i="12" s="1"/>
  <c r="BP70" i="11"/>
  <c r="BP97" i="11" s="1"/>
  <c r="AW71" i="11"/>
  <c r="AW98" i="11" s="1"/>
  <c r="I24" i="12" s="1"/>
  <c r="AQ71" i="11"/>
  <c r="BR71" i="11"/>
  <c r="I7" i="12"/>
  <c r="AO73" i="11"/>
  <c r="AR73" i="11"/>
  <c r="AR100" i="11" s="1"/>
  <c r="M12" i="12" s="1"/>
  <c r="AW73" i="11"/>
  <c r="L24" i="12" s="1"/>
  <c r="BB73" i="11"/>
  <c r="BO73" i="11"/>
  <c r="BQ73" i="11"/>
  <c r="BR73" i="11"/>
  <c r="L14" i="12" s="1"/>
  <c r="M20" i="12"/>
  <c r="M22" i="12"/>
  <c r="M25" i="12"/>
  <c r="M6" i="12"/>
  <c r="AP74" i="11"/>
  <c r="AR74" i="11"/>
  <c r="AR101" i="11" s="1"/>
  <c r="O12" i="12" s="1"/>
  <c r="BD74" i="11"/>
  <c r="BF74" i="11"/>
  <c r="BF101" i="11" s="1"/>
  <c r="O30" i="12" s="1"/>
  <c r="BG74" i="11"/>
  <c r="BO74" i="11"/>
  <c r="BP74" i="11"/>
  <c r="BP101" i="11" s="1"/>
  <c r="O7" i="12"/>
  <c r="AN76" i="11"/>
  <c r="AN103" i="11" s="1"/>
  <c r="S26" i="12" s="1"/>
  <c r="AO76" i="11"/>
  <c r="AQ77" i="11"/>
  <c r="AS77" i="11"/>
  <c r="AS104" i="11" s="1"/>
  <c r="U16" i="12" s="1"/>
  <c r="BH77" i="11"/>
  <c r="T11" i="12" s="1"/>
  <c r="BM77" i="11"/>
  <c r="BO77" i="11"/>
  <c r="BP77" i="11"/>
  <c r="U3" i="12"/>
  <c r="U10" i="12"/>
  <c r="BE70" i="11"/>
  <c r="BE97" i="11" s="1"/>
  <c r="BK71" i="11"/>
  <c r="BK98" i="11" s="1"/>
  <c r="AM71" i="11"/>
  <c r="AS71" i="11"/>
  <c r="AU71" i="11"/>
  <c r="BN71" i="11"/>
  <c r="BN98" i="11" s="1"/>
  <c r="BP71" i="11"/>
  <c r="I22" i="12"/>
  <c r="BF70" i="11"/>
  <c r="BF97" i="11" s="1"/>
  <c r="G30" i="12" s="1"/>
  <c r="BH70" i="11"/>
  <c r="BH97" i="11" s="1"/>
  <c r="G10" i="12"/>
  <c r="AW74" i="11"/>
  <c r="BA74" i="11"/>
  <c r="AQ75" i="11"/>
  <c r="BQ75" i="11"/>
  <c r="AP76" i="11"/>
  <c r="AN70" i="11"/>
  <c r="AN97" i="11" s="1"/>
  <c r="AP70" i="11"/>
  <c r="AQ70" i="11"/>
  <c r="AQ97" i="11" s="1"/>
  <c r="AX70" i="11"/>
  <c r="AX97" i="11" s="1"/>
  <c r="BQ70" i="11"/>
  <c r="BQ97" i="11" s="1"/>
  <c r="BR70" i="11"/>
  <c r="BR97" i="11" s="1"/>
  <c r="G13" i="12" s="1"/>
  <c r="G15" i="12"/>
  <c r="BE72" i="11"/>
  <c r="J7" i="12" s="1"/>
  <c r="K15" i="12"/>
  <c r="AZ76" i="11"/>
  <c r="BD76" i="11"/>
  <c r="R25" i="12" s="1"/>
  <c r="BF76" i="11"/>
  <c r="BH76" i="11"/>
  <c r="R11" i="12" s="1"/>
  <c r="BK76" i="11"/>
  <c r="S14" i="12"/>
  <c r="S6" i="12"/>
  <c r="S24" i="12"/>
  <c r="AN78" i="11"/>
  <c r="V17" i="12" s="1"/>
  <c r="AM78" i="11"/>
  <c r="AO78" i="11"/>
  <c r="AQ78" i="11"/>
  <c r="AT78" i="11"/>
  <c r="AT105" i="11" s="1"/>
  <c r="W9" i="12" s="1"/>
  <c r="BD78" i="11"/>
  <c r="V25" i="12" s="1"/>
  <c r="BF78" i="11"/>
  <c r="BF105" i="11" s="1"/>
  <c r="W30" i="12" s="1"/>
  <c r="BG78" i="11"/>
  <c r="BL78" i="11"/>
  <c r="BR78" i="11"/>
  <c r="V14" i="12" s="1"/>
  <c r="W3" i="12"/>
  <c r="W7" i="12"/>
  <c r="W10" i="12"/>
  <c r="E2" i="12"/>
  <c r="C35" i="12" l="1"/>
  <c r="G27" i="12"/>
  <c r="BL105" i="11"/>
  <c r="W16" i="12" s="1"/>
  <c r="V16" i="12"/>
  <c r="BK103" i="11"/>
  <c r="S8" i="12" s="1"/>
  <c r="R8" i="12"/>
  <c r="AZ103" i="11"/>
  <c r="S3" i="12" s="1"/>
  <c r="R3" i="12"/>
  <c r="AP103" i="11"/>
  <c r="R5" i="12"/>
  <c r="AW101" i="11"/>
  <c r="N24" i="12"/>
  <c r="AS98" i="11"/>
  <c r="H21" i="12"/>
  <c r="G29" i="12"/>
  <c r="BO104" i="11"/>
  <c r="T2" i="12"/>
  <c r="AQ104" i="11"/>
  <c r="U29" i="12" s="1"/>
  <c r="T29" i="12"/>
  <c r="BD101" i="11"/>
  <c r="O25" i="12" s="1"/>
  <c r="N25" i="12"/>
  <c r="BQ100" i="11"/>
  <c r="M27" i="12" s="1"/>
  <c r="L27" i="12"/>
  <c r="BG105" i="11"/>
  <c r="W31" i="12" s="1"/>
  <c r="V31" i="12"/>
  <c r="AQ105" i="11"/>
  <c r="V29" i="12"/>
  <c r="BQ102" i="11"/>
  <c r="Q27" i="12" s="1"/>
  <c r="P27" i="12"/>
  <c r="AM98" i="11"/>
  <c r="H26" i="12"/>
  <c r="BM104" i="11"/>
  <c r="U6" i="12" s="1"/>
  <c r="T6" i="12"/>
  <c r="BO101" i="11"/>
  <c r="N2" i="12"/>
  <c r="BO100" i="11"/>
  <c r="L2" i="12"/>
  <c r="AQ98" i="11"/>
  <c r="H29" i="12"/>
  <c r="AP97" i="11"/>
  <c r="G5" i="12" s="1"/>
  <c r="F5" i="12"/>
  <c r="AQ102" i="11"/>
  <c r="P29" i="12"/>
  <c r="G17" i="12"/>
  <c r="BG101" i="11"/>
  <c r="O31" i="12" s="1"/>
  <c r="N31" i="12"/>
  <c r="I8" i="12"/>
  <c r="BA101" i="11"/>
  <c r="N18" i="12"/>
  <c r="G7" i="12"/>
  <c r="M7" i="12"/>
  <c r="Q7" i="12"/>
  <c r="U18" i="12"/>
  <c r="G32" i="12"/>
  <c r="O32" i="12"/>
  <c r="G19" i="12"/>
  <c r="G12" i="12"/>
  <c r="BH104" i="11"/>
  <c r="U11" i="12" s="1"/>
  <c r="T12" i="12"/>
  <c r="BR98" i="11"/>
  <c r="H19" i="12"/>
  <c r="AO105" i="11"/>
  <c r="BH103" i="11"/>
  <c r="S11" i="12" s="1"/>
  <c r="R12" i="12"/>
  <c r="BP98" i="11"/>
  <c r="H32" i="12"/>
  <c r="BP104" i="11"/>
  <c r="T32" i="12"/>
  <c r="AO100" i="11"/>
  <c r="BD105" i="11"/>
  <c r="W25" i="12" s="1"/>
  <c r="V23" i="12"/>
  <c r="BF103" i="11"/>
  <c r="BB100" i="11"/>
  <c r="L11" i="12"/>
  <c r="BR105" i="11"/>
  <c r="W14" i="12" s="1"/>
  <c r="V19" i="12"/>
  <c r="AM105" i="11"/>
  <c r="BE99" i="11"/>
  <c r="K7" i="12" s="1"/>
  <c r="AN105" i="11"/>
  <c r="W17" i="12" s="1"/>
  <c r="BD103" i="11"/>
  <c r="S25" i="12" s="1"/>
  <c r="R23" i="12"/>
  <c r="AU98" i="11"/>
  <c r="H14" i="12"/>
  <c r="AO103" i="11"/>
  <c r="AP101" i="11"/>
  <c r="N33" i="12"/>
  <c r="BR100" i="11"/>
  <c r="M14" i="12" s="1"/>
  <c r="L19" i="12"/>
  <c r="AW100" i="11"/>
  <c r="M24" i="12" s="1"/>
  <c r="L28" i="12"/>
  <c r="R24" i="12"/>
  <c r="P18" i="12"/>
  <c r="V18" i="12"/>
  <c r="F22" i="12"/>
  <c r="F19" i="12"/>
  <c r="N5" i="12"/>
  <c r="T18" i="12"/>
  <c r="L23" i="12"/>
  <c r="H24" i="12"/>
  <c r="H8" i="12"/>
  <c r="L22" i="12"/>
  <c r="N8" i="12"/>
  <c r="H22" i="12"/>
  <c r="L8" i="12"/>
  <c r="F12" i="12"/>
  <c r="V3" i="12"/>
  <c r="V13" i="12"/>
  <c r="V32" i="12"/>
  <c r="V4" i="12"/>
  <c r="R30" i="12"/>
  <c r="J29" i="12"/>
  <c r="F13" i="12"/>
  <c r="P7" i="12"/>
  <c r="F30" i="12"/>
  <c r="T21" i="12"/>
  <c r="N7" i="12"/>
  <c r="N21" i="12"/>
  <c r="N12" i="12"/>
  <c r="L7" i="12"/>
  <c r="L20" i="12"/>
  <c r="V9" i="12"/>
  <c r="R14" i="12"/>
  <c r="R32" i="12"/>
  <c r="F7" i="12"/>
  <c r="F20" i="12"/>
  <c r="F31" i="12"/>
  <c r="L25" i="12"/>
  <c r="L13" i="12"/>
  <c r="H7" i="12"/>
  <c r="V10" i="12"/>
  <c r="F27" i="12"/>
  <c r="F10" i="12"/>
  <c r="H16" i="12"/>
  <c r="F29" i="12"/>
  <c r="T3" i="12"/>
  <c r="T17" i="12"/>
  <c r="N30" i="12"/>
  <c r="L6" i="12"/>
  <c r="L12" i="12"/>
  <c r="H13" i="12"/>
  <c r="F25" i="12"/>
  <c r="F32" i="12"/>
  <c r="V7" i="12"/>
  <c r="V30" i="12"/>
  <c r="R6" i="12"/>
  <c r="R17" i="12"/>
  <c r="J15" i="12"/>
  <c r="F15" i="12"/>
  <c r="F17" i="12"/>
  <c r="H4" i="12"/>
  <c r="T10" i="12"/>
  <c r="T16" i="12"/>
  <c r="N32" i="12"/>
  <c r="L21" i="12"/>
  <c r="V33" i="12"/>
  <c r="R19" i="12"/>
  <c r="L33" i="12"/>
  <c r="R26" i="12"/>
  <c r="V26" i="12"/>
  <c r="R33" i="12"/>
  <c r="N19" i="12"/>
  <c r="AZ74" i="11"/>
  <c r="BB74" i="11"/>
  <c r="BA71" i="11"/>
  <c r="BA98" i="11" s="1"/>
  <c r="I5" i="12" s="1"/>
  <c r="AQ80" i="11"/>
  <c r="AN80" i="11"/>
  <c r="BG71" i="11"/>
  <c r="BB71" i="11"/>
  <c r="BB98" i="11" s="1"/>
  <c r="I23" i="12" s="1"/>
  <c r="BM70" i="11"/>
  <c r="BM97" i="11" s="1"/>
  <c r="G6" i="12" s="1"/>
  <c r="BK70" i="11"/>
  <c r="BK97" i="11" s="1"/>
  <c r="BB70" i="11"/>
  <c r="AU70" i="11"/>
  <c r="AR80" i="11"/>
  <c r="AM70" i="11"/>
  <c r="AM97" i="11" s="1"/>
  <c r="G26" i="12" s="1"/>
  <c r="AP80" i="11"/>
  <c r="I10" i="12"/>
  <c r="AU74" i="11"/>
  <c r="AZ71" i="11"/>
  <c r="AZ98" i="11" s="1"/>
  <c r="I3" i="12" s="1"/>
  <c r="BH71" i="11"/>
  <c r="BL70" i="11"/>
  <c r="AZ70" i="11"/>
  <c r="AZ97" i="11" s="1"/>
  <c r="G3" i="12" s="1"/>
  <c r="AW70" i="11"/>
  <c r="AW97" i="11" s="1"/>
  <c r="AT70" i="11"/>
  <c r="AT97" i="11" s="1"/>
  <c r="G9" i="12" s="1"/>
  <c r="AO70" i="11"/>
  <c r="AO97" i="11" s="1"/>
  <c r="AS80" i="11"/>
  <c r="BR94" i="11"/>
  <c r="AX94" i="11"/>
  <c r="AP94" i="11"/>
  <c r="BN94" i="11"/>
  <c r="BP94" i="11"/>
  <c r="BG94" i="11"/>
  <c r="AZ94" i="11"/>
  <c r="AT94" i="11"/>
  <c r="BQ94" i="11"/>
  <c r="BH94" i="11"/>
  <c r="BE94" i="11"/>
  <c r="BM94" i="11"/>
  <c r="BD94" i="11"/>
  <c r="AY94" i="11"/>
  <c r="AR94" i="11"/>
  <c r="BF94" i="11"/>
  <c r="AS94" i="11"/>
  <c r="BO94" i="11"/>
  <c r="BL94" i="11"/>
  <c r="BC94" i="11"/>
  <c r="AW94" i="11"/>
  <c r="AO94" i="11"/>
  <c r="AQ94" i="11"/>
  <c r="AN94" i="11"/>
  <c r="BK94" i="11"/>
  <c r="BB94" i="11"/>
  <c r="AU94" i="11"/>
  <c r="AM94" i="11"/>
  <c r="L35" i="12" l="1"/>
  <c r="F6" i="12"/>
  <c r="G8" i="12"/>
  <c r="G24" i="12"/>
  <c r="AU101" i="11"/>
  <c r="O4" i="12" s="1"/>
  <c r="N4" i="12"/>
  <c r="R35" i="12"/>
  <c r="F3" i="12"/>
  <c r="O5" i="12"/>
  <c r="O18" i="12"/>
  <c r="Q18" i="12"/>
  <c r="Q29" i="12"/>
  <c r="I18" i="12"/>
  <c r="I29" i="12"/>
  <c r="O21" i="12"/>
  <c r="O2" i="12"/>
  <c r="I4" i="12"/>
  <c r="I26" i="12"/>
  <c r="W18" i="12"/>
  <c r="W29" i="12"/>
  <c r="F24" i="12"/>
  <c r="F26" i="12"/>
  <c r="I16" i="12"/>
  <c r="I21" i="12"/>
  <c r="S19" i="12"/>
  <c r="S5" i="12"/>
  <c r="BL97" i="11"/>
  <c r="G16" i="12" s="1"/>
  <c r="F16" i="12"/>
  <c r="BG98" i="11"/>
  <c r="I31" i="12" s="1"/>
  <c r="H31" i="12"/>
  <c r="H28" i="12"/>
  <c r="M21" i="12"/>
  <c r="M2" i="12"/>
  <c r="U21" i="12"/>
  <c r="U2" i="12"/>
  <c r="AZ101" i="11"/>
  <c r="O3" i="12" s="1"/>
  <c r="N3" i="12"/>
  <c r="V35" i="12"/>
  <c r="T35" i="12"/>
  <c r="H18" i="12"/>
  <c r="P35" i="12"/>
  <c r="O8" i="12"/>
  <c r="O24" i="12"/>
  <c r="G33" i="12"/>
  <c r="O14" i="12"/>
  <c r="M8" i="12"/>
  <c r="M28" i="12"/>
  <c r="O19" i="12"/>
  <c r="O33" i="12"/>
  <c r="I28" i="12"/>
  <c r="I14" i="12"/>
  <c r="W26" i="12"/>
  <c r="W4" i="12"/>
  <c r="M23" i="12"/>
  <c r="M11" i="12"/>
  <c r="W32" i="12"/>
  <c r="W23" i="12"/>
  <c r="U32" i="12"/>
  <c r="S17" i="12"/>
  <c r="S12" i="12"/>
  <c r="I13" i="12"/>
  <c r="I19" i="12"/>
  <c r="G18" i="12"/>
  <c r="M13" i="12"/>
  <c r="M19" i="12"/>
  <c r="S33" i="12"/>
  <c r="S32" i="12"/>
  <c r="S23" i="12"/>
  <c r="K29" i="12"/>
  <c r="W13" i="12"/>
  <c r="W19" i="12"/>
  <c r="S30" i="12"/>
  <c r="M33" i="12"/>
  <c r="I32" i="12"/>
  <c r="W33" i="12"/>
  <c r="U17" i="12"/>
  <c r="U12" i="12"/>
  <c r="AU97" i="11"/>
  <c r="G4" i="12" s="1"/>
  <c r="F14" i="12"/>
  <c r="BB97" i="11"/>
  <c r="F11" i="12"/>
  <c r="F18" i="12"/>
  <c r="BH98" i="11"/>
  <c r="I11" i="12" s="1"/>
  <c r="H12" i="12"/>
  <c r="N14" i="12"/>
  <c r="BB101" i="11"/>
  <c r="O28" i="12" s="1"/>
  <c r="N11" i="12"/>
  <c r="H11" i="12"/>
  <c r="F33" i="12"/>
  <c r="F8" i="12"/>
  <c r="N23" i="12"/>
  <c r="F4" i="12"/>
  <c r="F28" i="12"/>
  <c r="N28" i="12"/>
  <c r="F9" i="12"/>
  <c r="H17" i="12"/>
  <c r="H10" i="12"/>
  <c r="F23" i="12"/>
  <c r="H5" i="12"/>
  <c r="H23" i="12"/>
  <c r="H3" i="12"/>
  <c r="AM80" i="11"/>
  <c r="AT80" i="11"/>
  <c r="AO80" i="11"/>
  <c r="AU80" i="11"/>
  <c r="AM62" i="11"/>
  <c r="D26" i="12" l="1"/>
  <c r="D35" i="12" s="1"/>
  <c r="Q35" i="12"/>
  <c r="M35" i="12"/>
  <c r="N35" i="12"/>
  <c r="H35" i="12"/>
  <c r="U35" i="12"/>
  <c r="W35" i="12"/>
  <c r="S35" i="12"/>
  <c r="F35" i="12"/>
  <c r="E4" i="12"/>
  <c r="BP63" i="11"/>
  <c r="B32" i="12" s="1"/>
  <c r="Y32" i="12" s="1"/>
  <c r="AY63" i="11"/>
  <c r="B22" i="12" s="1"/>
  <c r="Y22" i="12" s="1"/>
  <c r="AV63" i="11"/>
  <c r="B19" i="12" s="1"/>
  <c r="Y19" i="12" s="1"/>
  <c r="AS63" i="11"/>
  <c r="B21" i="12" s="1"/>
  <c r="Y21" i="12" s="1"/>
  <c r="AU63" i="11"/>
  <c r="B4" i="12" s="1"/>
  <c r="Y4" i="12" s="1"/>
  <c r="BR63" i="11"/>
  <c r="B14" i="12" s="1"/>
  <c r="Y14" i="12" s="1"/>
  <c r="BN63" i="11"/>
  <c r="B13" i="12" s="1"/>
  <c r="Y13" i="12" s="1"/>
  <c r="BM63" i="11"/>
  <c r="B6" i="12" s="1"/>
  <c r="Y6" i="12" s="1"/>
  <c r="BD63" i="11"/>
  <c r="B25" i="12" s="1"/>
  <c r="Y25" i="12" s="1"/>
  <c r="BA63" i="11"/>
  <c r="B18" i="12" s="1"/>
  <c r="Y18" i="12" s="1"/>
  <c r="BO63" i="11"/>
  <c r="B2" i="12" s="1"/>
  <c r="Y2" i="12" s="1"/>
  <c r="BL63" i="11"/>
  <c r="B16" i="12" s="1"/>
  <c r="Y16" i="12" s="1"/>
  <c r="AT63" i="11"/>
  <c r="B9" i="12" s="1"/>
  <c r="Y9" i="12" s="1"/>
  <c r="AN63" i="11"/>
  <c r="B17" i="12" s="1"/>
  <c r="Y17" i="12" s="1"/>
  <c r="AP63" i="11"/>
  <c r="B5" i="12" s="1"/>
  <c r="Y5" i="12" s="1"/>
  <c r="BE63" i="11"/>
  <c r="B7" i="12" s="1"/>
  <c r="Y7" i="12" s="1"/>
  <c r="AR63" i="11"/>
  <c r="B23" i="12" s="1"/>
  <c r="Y23" i="12" s="1"/>
  <c r="AO63" i="11"/>
  <c r="B33" i="12" s="1"/>
  <c r="Y33" i="12" s="1"/>
  <c r="BC63" i="11"/>
  <c r="B20" i="12" s="1"/>
  <c r="Y20" i="12" s="1"/>
  <c r="AZ63" i="11"/>
  <c r="B3" i="12" s="1"/>
  <c r="Y3" i="12" s="1"/>
  <c r="BB63" i="11"/>
  <c r="B28" i="12" s="1"/>
  <c r="Y28" i="12" s="1"/>
  <c r="AX63" i="11"/>
  <c r="B12" i="12" s="1"/>
  <c r="Y12" i="12" s="1"/>
  <c r="BG63" i="11"/>
  <c r="B31" i="12" s="1"/>
  <c r="Y31" i="12" s="1"/>
  <c r="AW63" i="11"/>
  <c r="B24" i="12" s="1"/>
  <c r="Y24" i="12" s="1"/>
  <c r="BK63" i="11"/>
  <c r="B8" i="12" s="1"/>
  <c r="Y8" i="12" s="1"/>
  <c r="BH63" i="11"/>
  <c r="B11" i="12" s="1"/>
  <c r="Y11" i="12" s="1"/>
  <c r="BI63" i="11"/>
  <c r="B15" i="12" s="1"/>
  <c r="Y15" i="12" s="1"/>
  <c r="AQ63" i="11"/>
  <c r="B29" i="12" s="1"/>
  <c r="Y29" i="12" s="1"/>
  <c r="BJ63" i="11"/>
  <c r="B10" i="12" s="1"/>
  <c r="Y10" i="12" s="1"/>
  <c r="BF63" i="11"/>
  <c r="B30" i="12" s="1"/>
  <c r="Y30" i="12" s="1"/>
  <c r="BQ63" i="11"/>
  <c r="B27" i="12" s="1"/>
  <c r="Y27" i="12" s="1"/>
  <c r="G28" i="12"/>
  <c r="G14" i="12"/>
  <c r="I17" i="12"/>
  <c r="I12" i="12"/>
  <c r="G23" i="12"/>
  <c r="G11" i="12"/>
  <c r="O23" i="12"/>
  <c r="O11" i="12"/>
  <c r="E14" i="12"/>
  <c r="E6" i="12"/>
  <c r="E21" i="12"/>
  <c r="E32" i="12"/>
  <c r="E15" i="12"/>
  <c r="E23" i="12"/>
  <c r="E12" i="12"/>
  <c r="E7" i="12"/>
  <c r="E28" i="12"/>
  <c r="E17" i="12"/>
  <c r="AV80" i="11"/>
  <c r="E30" i="12"/>
  <c r="E31" i="12"/>
  <c r="E25" i="12"/>
  <c r="E27" i="12"/>
  <c r="E29" i="12"/>
  <c r="E13" i="12"/>
  <c r="E16" i="12"/>
  <c r="E22" i="12"/>
  <c r="E33" i="12"/>
  <c r="E19" i="12"/>
  <c r="E9" i="12"/>
  <c r="E24" i="12"/>
  <c r="E11" i="12"/>
  <c r="E3" i="12"/>
  <c r="E10" i="12"/>
  <c r="E20" i="12"/>
  <c r="E8" i="12"/>
  <c r="E26" i="12" l="1"/>
  <c r="G35" i="12"/>
  <c r="O35" i="12"/>
  <c r="I35" i="12"/>
  <c r="AW80" i="11"/>
  <c r="AX80" i="11" l="1"/>
  <c r="AY80" i="11" l="1"/>
  <c r="AZ80" i="11" l="1"/>
  <c r="BB80" i="11" l="1"/>
  <c r="BC80" i="11" l="1"/>
  <c r="BD80" i="11" l="1"/>
  <c r="BE80" i="11" l="1"/>
  <c r="BF80" i="11" l="1"/>
  <c r="BG80" i="11" l="1"/>
  <c r="BH80" i="11" l="1"/>
  <c r="BI80" i="11" l="1"/>
  <c r="BJ80" i="11" l="1"/>
  <c r="BK80" i="11" l="1"/>
  <c r="BL80" i="11" l="1"/>
  <c r="BM80" i="11" l="1"/>
  <c r="BN80" i="11" l="1"/>
  <c r="BO80" i="11" l="1"/>
  <c r="BP80" i="11" l="1"/>
  <c r="BQ80" i="11" l="1"/>
  <c r="BR80" i="11"/>
  <c r="BA94" i="11" l="1"/>
  <c r="BA72" i="11" l="1"/>
  <c r="BA99" i="11" l="1"/>
  <c r="J18" i="12"/>
  <c r="J5" i="12"/>
  <c r="BA80" i="11"/>
  <c r="E18" i="12"/>
  <c r="AM63" i="11"/>
  <c r="B26" i="12" s="1"/>
  <c r="Y26" i="12" s="1"/>
  <c r="J35" i="12" l="1"/>
  <c r="K5" i="12"/>
  <c r="K18" i="12"/>
  <c r="E5" i="12"/>
  <c r="K35" i="12" l="1"/>
</calcChain>
</file>

<file path=xl/comments1.xml><?xml version="1.0" encoding="utf-8"?>
<comments xmlns="http://schemas.openxmlformats.org/spreadsheetml/2006/main">
  <authors>
    <author>Автор</author>
  </authors>
  <commentList>
    <comment ref="D1" authorId="0" shapeId="0">
      <text>
        <r>
          <rPr>
            <b/>
            <sz val="9"/>
            <color indexed="81"/>
            <rFont val="Tahoma"/>
            <family val="2"/>
          </rPr>
          <t>Автор:</t>
        </r>
        <r>
          <rPr>
            <sz val="9"/>
            <color indexed="81"/>
            <rFont val="Tahoma"/>
            <family val="2"/>
          </rPr>
          <t xml:space="preserve">
Viorel deci in coloana asta incluzi indicatorii
coloana urmatoare o voi tracuyde eu in engleza</t>
        </r>
      </text>
    </comment>
    <comment ref="F1" authorId="0" shapeId="0">
      <text>
        <r>
          <rPr>
            <b/>
            <sz val="9"/>
            <color indexed="81"/>
            <rFont val="Tahoma"/>
            <family val="2"/>
          </rPr>
          <t>Автор:</t>
        </r>
        <r>
          <rPr>
            <sz val="9"/>
            <color indexed="81"/>
            <rFont val="Tahoma"/>
            <family val="2"/>
          </rPr>
          <t xml:space="preserve">
Viorel deci in coloana asta incluzi indicatorii
coloana urmatoare o voi tracuyde eu in engleza</t>
        </r>
      </text>
    </comment>
    <comment ref="G1" authorId="0" shapeId="0">
      <text>
        <r>
          <rPr>
            <b/>
            <sz val="9"/>
            <color indexed="81"/>
            <rFont val="Tahoma"/>
            <family val="2"/>
          </rPr>
          <t>Автор:</t>
        </r>
        <r>
          <rPr>
            <sz val="9"/>
            <color indexed="81"/>
            <rFont val="Tahoma"/>
            <family val="2"/>
          </rPr>
          <t xml:space="preserve">
aici sint raspunsurile in romana engleza
</t>
        </r>
      </text>
    </comment>
    <comment ref="AM12" authorId="0" shapeId="0">
      <text>
        <r>
          <rPr>
            <b/>
            <sz val="9"/>
            <color indexed="81"/>
            <rFont val="Segoe UI"/>
            <family val="2"/>
            <charset val="238"/>
          </rPr>
          <t>Автор:</t>
        </r>
        <r>
          <rPr>
            <sz val="9"/>
            <color indexed="81"/>
            <rFont val="Segoe UI"/>
            <family val="2"/>
            <charset val="238"/>
          </rPr>
          <t xml:space="preserve">
In this cell was value 0,9 in the original file, but this option is not included in this question (Z11-AH11). There are more errors like this in this sheet. Therefore, it is neccessary to match all the answers with the default options (Z - AH columns) or add some new options for these questions. 
</t>
        </r>
      </text>
    </comment>
  </commentList>
</comments>
</file>

<file path=xl/comments2.xml><?xml version="1.0" encoding="utf-8"?>
<comments xmlns="http://schemas.openxmlformats.org/spreadsheetml/2006/main">
  <authors>
    <author>Автор</author>
  </authors>
  <commentList>
    <comment ref="D1" authorId="0" shapeId="0">
      <text>
        <r>
          <rPr>
            <b/>
            <sz val="9"/>
            <color indexed="81"/>
            <rFont val="Tahoma"/>
            <family val="2"/>
          </rPr>
          <t>Автор:</t>
        </r>
        <r>
          <rPr>
            <sz val="9"/>
            <color indexed="81"/>
            <rFont val="Tahoma"/>
            <family val="2"/>
          </rPr>
          <t xml:space="preserve">
Viorel deci in coloana asta incluzi indicatorii
coloana urmatoare o voi tracuyde eu in engleza</t>
        </r>
      </text>
    </comment>
    <comment ref="F1" authorId="0" shapeId="0">
      <text>
        <r>
          <rPr>
            <b/>
            <sz val="9"/>
            <color indexed="81"/>
            <rFont val="Tahoma"/>
            <family val="2"/>
          </rPr>
          <t>Автор:</t>
        </r>
        <r>
          <rPr>
            <sz val="9"/>
            <color indexed="81"/>
            <rFont val="Tahoma"/>
            <family val="2"/>
          </rPr>
          <t xml:space="preserve">
Viorel deci in coloana asta incluzi indicatorii
coloana urmatoare o voi tracuyde eu in engleza</t>
        </r>
      </text>
    </comment>
    <comment ref="G1" authorId="0" shapeId="0">
      <text>
        <r>
          <rPr>
            <b/>
            <sz val="9"/>
            <color indexed="81"/>
            <rFont val="Tahoma"/>
            <family val="2"/>
          </rPr>
          <t>Автор:</t>
        </r>
        <r>
          <rPr>
            <sz val="9"/>
            <color indexed="81"/>
            <rFont val="Tahoma"/>
            <family val="2"/>
          </rPr>
          <t xml:space="preserve">
aici sint raspunsurile in romana engleza
</t>
        </r>
      </text>
    </comment>
    <comment ref="AL64" authorId="0" shapeId="0">
      <text>
        <r>
          <rPr>
            <b/>
            <sz val="9"/>
            <color indexed="81"/>
            <rFont val="Segoe UI"/>
            <family val="2"/>
          </rPr>
          <t>Автор:</t>
        </r>
        <r>
          <rPr>
            <sz val="9"/>
            <color indexed="81"/>
            <rFont val="Segoe UI"/>
            <family val="2"/>
          </rPr>
          <t xml:space="preserve">
e.g. North, Central, South...</t>
        </r>
      </text>
    </comment>
    <comment ref="AL66" authorId="0" shapeId="0">
      <text>
        <r>
          <rPr>
            <b/>
            <sz val="9"/>
            <color indexed="81"/>
            <rFont val="Segoe UI"/>
            <family val="2"/>
          </rPr>
          <t>Автор:</t>
        </r>
        <r>
          <rPr>
            <sz val="9"/>
            <color indexed="81"/>
            <rFont val="Segoe UI"/>
            <family val="2"/>
          </rPr>
          <t xml:space="preserve">
Chairman - e.g. Left-wing; Centrist, Right-wing, etc. </t>
        </r>
      </text>
    </comment>
    <comment ref="AL67" authorId="0" shapeId="0">
      <text>
        <r>
          <rPr>
            <b/>
            <sz val="9"/>
            <color indexed="81"/>
            <rFont val="Segoe UI"/>
            <family val="2"/>
            <charset val="238"/>
          </rPr>
          <t>Автор:</t>
        </r>
        <r>
          <rPr>
            <sz val="9"/>
            <color indexed="81"/>
            <rFont val="Segoe UI"/>
            <family val="2"/>
            <charset val="238"/>
          </rPr>
          <t xml:space="preserve">
GDP per capita in Purchasing Power Standards</t>
        </r>
      </text>
    </comment>
  </commentList>
</comments>
</file>

<file path=xl/comments3.xml><?xml version="1.0" encoding="utf-8"?>
<comments xmlns="http://schemas.openxmlformats.org/spreadsheetml/2006/main">
  <authors>
    <author>Автор</author>
  </authors>
  <commentList>
    <comment ref="C1" authorId="0" shapeId="0">
      <text>
        <r>
          <rPr>
            <b/>
            <sz val="9"/>
            <color indexed="81"/>
            <rFont val="Tahoma"/>
            <family val="2"/>
          </rPr>
          <t>Автор:</t>
        </r>
        <r>
          <rPr>
            <sz val="9"/>
            <color indexed="81"/>
            <rFont val="Tahoma"/>
            <family val="2"/>
          </rPr>
          <t xml:space="preserve">
Viorel deci in coloana asta incluzi indicatorii
coloana urmatoare o voi tracuyde eu in engleza</t>
        </r>
      </text>
    </comment>
    <comment ref="E1" authorId="0" shapeId="0">
      <text>
        <r>
          <rPr>
            <b/>
            <sz val="9"/>
            <color indexed="81"/>
            <rFont val="Tahoma"/>
            <family val="2"/>
          </rPr>
          <t>Автор:</t>
        </r>
        <r>
          <rPr>
            <sz val="9"/>
            <color indexed="81"/>
            <rFont val="Tahoma"/>
            <family val="2"/>
          </rPr>
          <t xml:space="preserve">
Viorel deci in coloana asta incluzi indicatorii
coloana urmatoare o voi tracuyde eu in engleza</t>
        </r>
      </text>
    </comment>
    <comment ref="F1" authorId="0" shapeId="0">
      <text>
        <r>
          <rPr>
            <b/>
            <sz val="9"/>
            <color indexed="81"/>
            <rFont val="Tahoma"/>
            <family val="2"/>
          </rPr>
          <t>Автор:</t>
        </r>
        <r>
          <rPr>
            <sz val="9"/>
            <color indexed="81"/>
            <rFont val="Tahoma"/>
            <family val="2"/>
          </rPr>
          <t xml:space="preserve">
aici sint raspunsurile in romana engleza
</t>
        </r>
      </text>
    </comment>
    <comment ref="AJ11" authorId="0" shapeId="0">
      <text>
        <r>
          <rPr>
            <b/>
            <sz val="9"/>
            <color indexed="81"/>
            <rFont val="Segoe UI"/>
            <family val="2"/>
            <charset val="238"/>
          </rPr>
          <t>Автор:</t>
        </r>
        <r>
          <rPr>
            <sz val="9"/>
            <color indexed="81"/>
            <rFont val="Segoe UI"/>
            <family val="2"/>
            <charset val="238"/>
          </rPr>
          <t xml:space="preserve">
In this cell was value 0,9 in the original file, but this option is not included in this question (Z11-AH11). There are more errors like this in this sheet. Therefore, it is neccessary to match all the answers with the default options (Z - AH columns) or add some new options for these questions. 
</t>
        </r>
      </text>
    </comment>
  </commentList>
</comments>
</file>

<file path=xl/sharedStrings.xml><?xml version="1.0" encoding="utf-8"?>
<sst xmlns="http://schemas.openxmlformats.org/spreadsheetml/2006/main" count="10805" uniqueCount="1778">
  <si>
    <t>questionID</t>
  </si>
  <si>
    <t>question</t>
  </si>
  <si>
    <t>max points</t>
  </si>
  <si>
    <t>ans1</t>
  </si>
  <si>
    <t>ans1en</t>
  </si>
  <si>
    <t>ans2</t>
  </si>
  <si>
    <t>ans2en</t>
  </si>
  <si>
    <t>ans3</t>
  </si>
  <si>
    <t>ans3en</t>
  </si>
  <si>
    <t>ans4</t>
  </si>
  <si>
    <t>ans4en</t>
  </si>
  <si>
    <t>ans5</t>
  </si>
  <si>
    <t>ans5en</t>
  </si>
  <si>
    <t>ans6</t>
  </si>
  <si>
    <t>ans6en</t>
  </si>
  <si>
    <t>pts1</t>
  </si>
  <si>
    <t>pts2</t>
  </si>
  <si>
    <t>pts3</t>
  </si>
  <si>
    <t>pts4</t>
  </si>
  <si>
    <t>pts5</t>
  </si>
  <si>
    <t>pts6</t>
  </si>
  <si>
    <t>Code issues</t>
  </si>
  <si>
    <t>Code comment</t>
  </si>
  <si>
    <t>Q1</t>
  </si>
  <si>
    <t>Q2</t>
  </si>
  <si>
    <t>Q3</t>
  </si>
  <si>
    <t>Q4</t>
  </si>
  <si>
    <t>Q5</t>
  </si>
  <si>
    <t>Q6</t>
  </si>
  <si>
    <t>Q7</t>
  </si>
  <si>
    <t>Q8</t>
  </si>
  <si>
    <t>Q9</t>
  </si>
  <si>
    <t>Q10</t>
  </si>
  <si>
    <t>Q11</t>
  </si>
  <si>
    <t>Q12</t>
  </si>
  <si>
    <t>Q13</t>
  </si>
  <si>
    <t>Q14</t>
  </si>
  <si>
    <t>Q15</t>
  </si>
  <si>
    <t>Q16</t>
  </si>
  <si>
    <t>Q17</t>
  </si>
  <si>
    <t>Q18</t>
  </si>
  <si>
    <t>Q19</t>
  </si>
  <si>
    <t>Q20</t>
  </si>
  <si>
    <t>Q21</t>
  </si>
  <si>
    <t>Q22</t>
  </si>
  <si>
    <t>Q23</t>
  </si>
  <si>
    <t>Q24</t>
  </si>
  <si>
    <t>Q25</t>
  </si>
  <si>
    <t>Q26</t>
  </si>
  <si>
    <t>Q27</t>
  </si>
  <si>
    <t>Q28</t>
  </si>
  <si>
    <t>Q29</t>
  </si>
  <si>
    <t>Q30</t>
  </si>
  <si>
    <t>Q31</t>
  </si>
  <si>
    <t>Q32</t>
  </si>
  <si>
    <t>Q33</t>
  </si>
  <si>
    <t>Cahul</t>
  </si>
  <si>
    <t>Cahul_comentariu</t>
  </si>
  <si>
    <t>Ungheni</t>
  </si>
  <si>
    <t>Ungheni_comentariu</t>
  </si>
  <si>
    <t>Soroca</t>
  </si>
  <si>
    <t>Soroca_comentariu</t>
  </si>
  <si>
    <t>Orhei</t>
  </si>
  <si>
    <t>Orhei_comentariu</t>
  </si>
  <si>
    <t>Drochia_comentariu</t>
  </si>
  <si>
    <t>Ialoveni</t>
  </si>
  <si>
    <t>Ialoveni_comentariu</t>
  </si>
  <si>
    <t>Taraclia</t>
  </si>
  <si>
    <t>Taraclia_comentariu</t>
  </si>
  <si>
    <t>Nisporeni</t>
  </si>
  <si>
    <t>Nisporeni_comentariu</t>
  </si>
  <si>
    <t>Rezina</t>
  </si>
  <si>
    <t>Rezina_comentariu</t>
  </si>
  <si>
    <t>Basarabeasca</t>
  </si>
  <si>
    <t>Glodeni</t>
  </si>
  <si>
    <t>Glodeni_comentariu</t>
  </si>
  <si>
    <t>Leova</t>
  </si>
  <si>
    <t>Leova_comentariu</t>
  </si>
  <si>
    <t>Briceni</t>
  </si>
  <si>
    <t>Briceni_comentariu</t>
  </si>
  <si>
    <t>Anenii Noi</t>
  </si>
  <si>
    <t>Anenii Noi_comentariu</t>
  </si>
  <si>
    <t>Criuleni</t>
  </si>
  <si>
    <t>Criuleni_comentariu</t>
  </si>
  <si>
    <t>Autorităţile publice au elaborat, aprobat și adus la cunoștință regulile interne de informare, consultare şi participare în procesul de elaborare şi adoptare a deciziilor?</t>
  </si>
  <si>
    <t>Sînt aduse la cunoștință informații despre coordonatorul procesului de consultare publică, responsabil de asigurarea transparenţei procesului decizional din autoritatea respectivă ?</t>
  </si>
  <si>
    <t>Sinteza recomandărilor parvenite cuprinde motivația autorităților publice de acceptare sau respingere a recomandărilor ?</t>
  </si>
  <si>
    <t>Autorităţile publice întocmesc şi aduc la cunoştinţa publicului rapoarte anuale privind transparenţa în procesul decizional ?</t>
  </si>
  <si>
    <t>În cazul organizării consultărilor publice şi recepţionării recomandărilor din partea părţilor interesate, autoritatea publică locală a întocmit și publicat sinteze a recomandărilor?</t>
  </si>
  <si>
    <t>Informația cu privire la rezultatele licitațiilor/concursurilor/negocierilor directe de vînzare/locațiune/arendă a bunurilor proprietate a unităţii administrativ-teritoriale este adusă la cunoștință publică ?</t>
  </si>
  <si>
    <t>Q34</t>
  </si>
  <si>
    <t>Q35</t>
  </si>
  <si>
    <t>Q36</t>
  </si>
  <si>
    <t>Q37</t>
  </si>
  <si>
    <t>Q38</t>
  </si>
  <si>
    <t>Q39</t>
  </si>
  <si>
    <t>Q40</t>
  </si>
  <si>
    <t>Q41</t>
  </si>
  <si>
    <t>Q42</t>
  </si>
  <si>
    <t>Au fost comunicate public procesele - verbale ale comisiei de selectare a candidaţilor pentru funcţia vacantă, incluzând evaluarea comisiei şi clasamentul solicitanţilor?</t>
  </si>
  <si>
    <t>Q43</t>
  </si>
  <si>
    <t>Q44</t>
  </si>
  <si>
    <t>Q45</t>
  </si>
  <si>
    <t>Q46</t>
  </si>
  <si>
    <t>Q47</t>
  </si>
  <si>
    <t>Q48</t>
  </si>
  <si>
    <t>Q49</t>
  </si>
  <si>
    <t>Q50</t>
  </si>
  <si>
    <t>Au fost aduse la cunoştinţa publicului programele de asistenţă socială adoptate, informaţii despre serviciile sociale furnizate de unitatea administrativ-teritorială şi modalitatea de aplicare pentru un potenţial beneficiar?</t>
  </si>
  <si>
    <t>Q51</t>
  </si>
  <si>
    <t>Q52</t>
  </si>
  <si>
    <t>Q53</t>
  </si>
  <si>
    <t>Sînt plasate pe web datele privind programele şi proiectele, inclusiv de asistenţă tehnică, ale căror beneficiari sau executanţi sînt autorităţile administraţiei publice (denumirea, scopurile şi sarcinile de bază, beneficiarii şi executorii principali de program, termenele şi rezultatele de realizare scontate, volumul şi sursele de finanţare) ?</t>
  </si>
  <si>
    <t>acc1</t>
  </si>
  <si>
    <t>acc1k</t>
  </si>
  <si>
    <t>acc2</t>
  </si>
  <si>
    <t>acc2k</t>
  </si>
  <si>
    <t>acc3</t>
  </si>
  <si>
    <t>acc3k</t>
  </si>
  <si>
    <t>acc4</t>
  </si>
  <si>
    <t>acc4k</t>
  </si>
  <si>
    <t>acc5</t>
  </si>
  <si>
    <t>acc5k</t>
  </si>
  <si>
    <t>acc6</t>
  </si>
  <si>
    <t>acc6k</t>
  </si>
  <si>
    <t>acc7</t>
  </si>
  <si>
    <t>acc7k</t>
  </si>
  <si>
    <t>par1</t>
  </si>
  <si>
    <t>par1k</t>
  </si>
  <si>
    <t>par2</t>
  </si>
  <si>
    <t>par2k</t>
  </si>
  <si>
    <t>par3</t>
  </si>
  <si>
    <t>par3k</t>
  </si>
  <si>
    <t>par4</t>
  </si>
  <si>
    <t>par4k</t>
  </si>
  <si>
    <t>par5</t>
  </si>
  <si>
    <t>par5k</t>
  </si>
  <si>
    <t>par6</t>
  </si>
  <si>
    <t>par6k</t>
  </si>
  <si>
    <t>par7</t>
  </si>
  <si>
    <t>par7k</t>
  </si>
  <si>
    <t>par8</t>
  </si>
  <si>
    <t>par8k</t>
  </si>
  <si>
    <t>par9</t>
  </si>
  <si>
    <t>par9k</t>
  </si>
  <si>
    <t>par10</t>
  </si>
  <si>
    <t>par10k</t>
  </si>
  <si>
    <t>par11k</t>
  </si>
  <si>
    <t>par11</t>
  </si>
  <si>
    <t>par12</t>
  </si>
  <si>
    <t>par12k</t>
  </si>
  <si>
    <t>par13k</t>
  </si>
  <si>
    <t>par13</t>
  </si>
  <si>
    <t>par14</t>
  </si>
  <si>
    <t>par14k</t>
  </si>
  <si>
    <t>par15k</t>
  </si>
  <si>
    <t>par15</t>
  </si>
  <si>
    <t>proc1</t>
  </si>
  <si>
    <t>proc1k</t>
  </si>
  <si>
    <t>proc2k</t>
  </si>
  <si>
    <t>proc3k</t>
  </si>
  <si>
    <t>proc3</t>
  </si>
  <si>
    <t>proc2</t>
  </si>
  <si>
    <t>prop1</t>
  </si>
  <si>
    <t>prop1k</t>
  </si>
  <si>
    <t>prop2k</t>
  </si>
  <si>
    <t>prop3k</t>
  </si>
  <si>
    <t>prop3</t>
  </si>
  <si>
    <t>prop2</t>
  </si>
  <si>
    <t>bug1</t>
  </si>
  <si>
    <t>bug1k</t>
  </si>
  <si>
    <t>bug2k</t>
  </si>
  <si>
    <t>bug3k</t>
  </si>
  <si>
    <t>bug4k</t>
  </si>
  <si>
    <t>bug2</t>
  </si>
  <si>
    <t>bug3</t>
  </si>
  <si>
    <t>bug4</t>
  </si>
  <si>
    <t>bug5</t>
  </si>
  <si>
    <t>bug6</t>
  </si>
  <si>
    <t>bug6k</t>
  </si>
  <si>
    <t>bug5k</t>
  </si>
  <si>
    <t>hr1</t>
  </si>
  <si>
    <t>hr1k</t>
  </si>
  <si>
    <t>hr2k</t>
  </si>
  <si>
    <t>hr2</t>
  </si>
  <si>
    <t>hr3</t>
  </si>
  <si>
    <t>hr3k</t>
  </si>
  <si>
    <t>hr4k</t>
  </si>
  <si>
    <t>hr4</t>
  </si>
  <si>
    <t>et1</t>
  </si>
  <si>
    <t>et2</t>
  </si>
  <si>
    <t>et3</t>
  </si>
  <si>
    <t>et4</t>
  </si>
  <si>
    <t>et5</t>
  </si>
  <si>
    <t>et6</t>
  </si>
  <si>
    <t>et1k</t>
  </si>
  <si>
    <t>et2k</t>
  </si>
  <si>
    <t>et3k</t>
  </si>
  <si>
    <t>et4k</t>
  </si>
  <si>
    <t>et5k</t>
  </si>
  <si>
    <t>et6k</t>
  </si>
  <si>
    <t>soc1</t>
  </si>
  <si>
    <t>soc2</t>
  </si>
  <si>
    <t>soc2k</t>
  </si>
  <si>
    <t>soc1k</t>
  </si>
  <si>
    <t>inv1</t>
  </si>
  <si>
    <t>inv2</t>
  </si>
  <si>
    <t>da</t>
  </si>
  <si>
    <t>yes</t>
  </si>
  <si>
    <t>nu</t>
  </si>
  <si>
    <t>no</t>
  </si>
  <si>
    <t>0-10%</t>
  </si>
  <si>
    <t>10-30%</t>
  </si>
  <si>
    <t>30-60%</t>
  </si>
  <si>
    <t>60-90%</t>
  </si>
  <si>
    <t>ans7</t>
  </si>
  <si>
    <t>ans7en</t>
  </si>
  <si>
    <t>ans8</t>
  </si>
  <si>
    <t>ans8en</t>
  </si>
  <si>
    <t>ans9</t>
  </si>
  <si>
    <t>ans9en</t>
  </si>
  <si>
    <t>pts7</t>
  </si>
  <si>
    <t>pts8</t>
  </si>
  <si>
    <t>pts9</t>
  </si>
  <si>
    <t>partial</t>
  </si>
  <si>
    <t>partially</t>
  </si>
  <si>
    <t>Grade</t>
  </si>
  <si>
    <t>acc %</t>
  </si>
  <si>
    <t>par %</t>
  </si>
  <si>
    <t>proc %</t>
  </si>
  <si>
    <t>prop %</t>
  </si>
  <si>
    <t>bug %</t>
  </si>
  <si>
    <t>hr %</t>
  </si>
  <si>
    <t>et %</t>
  </si>
  <si>
    <t>soc %</t>
  </si>
  <si>
    <t>inv %</t>
  </si>
  <si>
    <t>Total points</t>
  </si>
  <si>
    <t>Total %</t>
  </si>
  <si>
    <t>question_en</t>
  </si>
  <si>
    <t>Drochia</t>
  </si>
  <si>
    <t>acc8k</t>
  </si>
  <si>
    <t>acc8</t>
  </si>
  <si>
    <t>Sînt aduse la cunoștință publică anunțurile de intenție (planurile de achiziţii publice)?</t>
  </si>
  <si>
    <t>Sînt aduse la cunoștință publică anunţurile de participare la achiziţii publice?</t>
  </si>
  <si>
    <t>Sînt aduse la cunoștință publică anunțurile de atribuire (rezultatele achizițiilor publice) ?</t>
  </si>
  <si>
    <t>proc4</t>
  </si>
  <si>
    <t>proc5</t>
  </si>
  <si>
    <t>proc4k</t>
  </si>
  <si>
    <t>proc5k</t>
  </si>
  <si>
    <t>Anunțurile privind desfășurarea licitațiilor de vînzare/locațiune/arendă a bunurilor proprietate a unităţii administrativ-teritoriale sînt publicate pe pagina web oficială?</t>
  </si>
  <si>
    <t>Telenești</t>
  </si>
  <si>
    <t>Telenești_comentariu</t>
  </si>
  <si>
    <t>POINTS</t>
  </si>
  <si>
    <t>MAX POINTS</t>
  </si>
  <si>
    <t>%</t>
  </si>
  <si>
    <t>RANK</t>
  </si>
  <si>
    <t>acc</t>
  </si>
  <si>
    <t>par</t>
  </si>
  <si>
    <t>proc</t>
  </si>
  <si>
    <t>prop</t>
  </si>
  <si>
    <t>bug</t>
  </si>
  <si>
    <t>hr</t>
  </si>
  <si>
    <t>et</t>
  </si>
  <si>
    <t>soc</t>
  </si>
  <si>
    <t>inv</t>
  </si>
  <si>
    <t>Category</t>
  </si>
  <si>
    <t>Sînt utilizate de autoritățile publice locale rețelele sociale pentru implicarea cetățenilor și diseminarea informațiilor publice ?</t>
  </si>
  <si>
    <t>N/A</t>
  </si>
  <si>
    <t>Category %</t>
  </si>
  <si>
    <t>Category max</t>
  </si>
  <si>
    <t>Basarabeasca_comentariu</t>
  </si>
  <si>
    <t>Călărași_comentariu</t>
  </si>
  <si>
    <t>Cantemir</t>
  </si>
  <si>
    <t>Cantemir_comentariu</t>
  </si>
  <si>
    <t>Caușeni</t>
  </si>
  <si>
    <t>Caușeni_comentariu</t>
  </si>
  <si>
    <t>Cimișlia</t>
  </si>
  <si>
    <t>Cimișlia_comentariu</t>
  </si>
  <si>
    <t>Dondușeni</t>
  </si>
  <si>
    <t>Dondușeni_comentariu</t>
  </si>
  <si>
    <t>Dubăsari</t>
  </si>
  <si>
    <t>Dubăsari_comentariu</t>
  </si>
  <si>
    <t>Edineț</t>
  </si>
  <si>
    <t>Edineț_comentariu</t>
  </si>
  <si>
    <t>Fălești</t>
  </si>
  <si>
    <t>Fălești_comentariu</t>
  </si>
  <si>
    <t>Florești</t>
  </si>
  <si>
    <t>Florești_comentariu</t>
  </si>
  <si>
    <t>Hîncești</t>
  </si>
  <si>
    <t>Hîncești_comentariu</t>
  </si>
  <si>
    <t>Ocnița</t>
  </si>
  <si>
    <t>Ocnița_comentariu</t>
  </si>
  <si>
    <t>Rîșcani</t>
  </si>
  <si>
    <t>Rîșcani_comentariu</t>
  </si>
  <si>
    <t>Sîngerei</t>
  </si>
  <si>
    <t>Sîngerei_comentariu</t>
  </si>
  <si>
    <t>Șoldănești</t>
  </si>
  <si>
    <t>Șoldănești_comentariu</t>
  </si>
  <si>
    <t>Ștefan Vodă</t>
  </si>
  <si>
    <t>Ștefan Vodă_comentariu</t>
  </si>
  <si>
    <t>Strășeni</t>
  </si>
  <si>
    <t>Strășeni_comentariu</t>
  </si>
  <si>
    <t>Pagina web oficială a autorităților publice dispune de compartimente dedicate transparenţei decizionale, unde se plasează informaţia privind procesul de elaborare şi adoptare a deciziilor?</t>
  </si>
  <si>
    <t>Este disponibilă pe pagina web lista instituțiilor raionale înființate de unitatea administrativ-teritorială și lista serviciilor desconcentrate ce activează în unitatea administrativ-teritorială, informații privind adresa și datele de contact?</t>
  </si>
  <si>
    <t>Anunţul referitor la desfăşurarea şedinţei publice este adus la cunoştinţă cetăţenilor (cu cel puţin 10 zile înaintea şedinţelor ordinare şi cu cel puţin 3 zile înaintea celor extraordinare)?</t>
  </si>
  <si>
    <t>panou informativ/alte modalități</t>
  </si>
  <si>
    <t>Bilboard/other ways</t>
  </si>
  <si>
    <t>Cuprinde anunțul referitor la desfăşurarea şedinţei publice data, ora, locul desfăşurării şedinţei şi ordinea de zi a acesteia?</t>
  </si>
  <si>
    <t>Există un instrument online care permite publicului să depună și să urmărească reclamațiile/cererile lor?</t>
  </si>
  <si>
    <t>acc9</t>
  </si>
  <si>
    <t>acc9k</t>
  </si>
  <si>
    <t>Anunţul privind organizarea consultărilor publice este făcut public de autoritatea publică (cu cel puțin 10 zile pînă la adoptarea deciziei)?</t>
  </si>
  <si>
    <t>Anunţul privind organizarea consultărilor publice conține termenul-limită de prezentare a recomandărilor, modalitatea în care părţile interesate pot prezenta sau expedia recomandări, datele de contact ale persoanelor responsabile de recepţionarea şi examinarea recomandărilor (numele şi prenumele, numărul de telefon, adresa poștei electronice)?</t>
  </si>
  <si>
    <t>Autoritățile publice au creat consilii consultative, grupuri de lucru permanente sau grupuri de lucru ad-hoc care participă la procesul decizional?</t>
  </si>
  <si>
    <t>Poate publicul participa la toate ședințele comisiilor de specialitate ale consiliului raional?</t>
  </si>
  <si>
    <t>Poate publicul participa la toate ședințele consiliului raional?</t>
  </si>
  <si>
    <t>Poate fi dat cuvînt publicului în timpul ședinței consiliului raional la orice punct (subiect) de pe agendă, înainte de vot, chiar și fără aprobarea prealabilă de către consilieri ?</t>
  </si>
  <si>
    <t>Sînt înregistrate video/audio și difuzate online ședințele consiliului raional ?</t>
  </si>
  <si>
    <t>Deciziile adoptate de autoritățile publice sînt publicate, prin plasarea acestora pe pagina web oficială?</t>
  </si>
  <si>
    <t>Sînt disponibile pe web documentele de politici privind dezvoltarea social-economică a raionului (strategii, prognoze, planuri, programe)?</t>
  </si>
  <si>
    <t>Bugetul actual al unității administrativ-teritoriale este disponibil pe pagina web?</t>
  </si>
  <si>
    <t>Au fost făcute publice funcţiile vacante existente în serviciul public, incluzînd descrierea postului pentru funcția vacantă și cerinţele de calificare faţă de candidaţii pentru funcţiile vacante?</t>
  </si>
  <si>
    <t xml:space="preserve">no </t>
  </si>
  <si>
    <t>Este CV-ul președintelui raionului disponibil pe pagina web, inclusiv informații cu privire la: studiile superioare, experiența de muncă, apartenența anterioară la societățile comerciale și organizațiile non-profit?</t>
  </si>
  <si>
    <t>da, toate</t>
  </si>
  <si>
    <t>yes, all</t>
  </si>
  <si>
    <t>nici unul</t>
  </si>
  <si>
    <t>none</t>
  </si>
  <si>
    <t>Are unitatea administrativ-teritorială elaborat și publicat un Cod de etică pentru aleșii locali?</t>
  </si>
  <si>
    <t>Are unitatea administrativ-teritorială elaborat și publicat un Cod de etică pentru angajații autorităților administrației publice raionale?</t>
  </si>
  <si>
    <t>Este disponibilă pe pagina web lista instituțiilor de asistență socială înființate de unitatea administrativ-teritorială ?</t>
  </si>
  <si>
    <t>soc3</t>
  </si>
  <si>
    <t>soc3k</t>
  </si>
  <si>
    <t>soc4</t>
  </si>
  <si>
    <t>soc4k</t>
  </si>
  <si>
    <t>Sunt comunicate public CV-urile conducătorilor tuturor întreprinderilor municipale şi a societăţilor comerciale cu pachet majoritar deţinute de unitatea administrativ - teritorială, inclusiv informații cu privire la: studiile superioare, experiența de muncă, apartenența anterioară la societățile comerciale și organizațiile non-profit ?</t>
  </si>
  <si>
    <t>inv1K</t>
  </si>
  <si>
    <t>Q54</t>
  </si>
  <si>
    <t>Este făcută publică lista întreprinderilor municipale şi a societăţilor comerciale cu pachet majoritar deţinute de unitatea administrativ - teritorială (fie dețin acțiuni dar nu sînt majoritare)?</t>
  </si>
  <si>
    <t>inv2K</t>
  </si>
  <si>
    <t>Q55</t>
  </si>
  <si>
    <t xml:space="preserve">Sunt făcute public analizele financiare anuale ale tuturor întreprinderilor municipale și societăţilor comerciale cu pachet majoritar, deţinute de unitatea administrativ – teritorială ? </t>
  </si>
  <si>
    <t>inv3</t>
  </si>
  <si>
    <t>inv3K</t>
  </si>
  <si>
    <t>Călărași</t>
  </si>
  <si>
    <t>Average score</t>
  </si>
  <si>
    <t>Sunt disponibile pe site-ul oficial numele, date de contact și afilierea politică a consilierilor raionali ?</t>
  </si>
  <si>
    <t>Sînt publicate pe web contractele de achiziții publice ?</t>
  </si>
  <si>
    <t>Sînt publicate pe pagina web rapoartele de monitorizare a executării contractelor de achiziţie publică (trimestrial/semestrial şi anual) și Darea de seamă anuală privind achizițiile publice de valoare mică ?</t>
  </si>
  <si>
    <t>Sînt disponibile pe pagina web proiectele depuse de cetățeni în cadrul bugetării participative și proiectele cîștigătoare selectate ?</t>
  </si>
  <si>
    <t xml:space="preserve">Există un mecanism de raportare a comportamentului lipsit de etică și a faptelor de corupție (linie telefonică, formular online,  etc.) în cadrul autorităților publice? </t>
  </si>
  <si>
    <t>Există elaborate și publicate planuri raionale anticorupție și documentele privind asigurarea integrităţii în cadrul APL?</t>
  </si>
  <si>
    <t>Au fost organizate consultări publice pentru proiectele de decizii/dispoziţii în anul 2019?</t>
  </si>
  <si>
    <t>Proiectul de buget pentru anul 2020 a fost supus consultărilor publice și adus la cunoştinţa publicului?</t>
  </si>
  <si>
    <t>Sînt disponibile pe pagina web bugetele pentru cel puțin ultimii trei ani consecutivi (2017 - 2020)?</t>
  </si>
  <si>
    <t>Raporturile privind executarea bugetului anual pentru 2019 sînt disponibile pe site-ul oficial?</t>
  </si>
  <si>
    <t>Au fost comunicate public numărul şi numele candidaţilor ce au participat la concursurile de selecţie pentru posturile vacante în 2019 ?</t>
  </si>
  <si>
    <t>Este disponibilă pe web arhiva proceselor - verbale ale procedurilor de selecţie a candidaţilor la funcţiile vacante din cel puţin ultimii 3 ani?</t>
  </si>
  <si>
    <t>Sunt publicate declaraţiile de avere și interese personale ale președintelui, vicepreședinților şi funcţionarilor publici (fie linkul către declarațiile respective pe portalul www.declaratii.ani.md)?</t>
  </si>
  <si>
    <t>Proiectele de decizii/dispoziţii şi materialele aferente acestora din anul 2019 au fost aduse la cunoștința publicului pînă la şedinţa autorităţii publice?</t>
  </si>
  <si>
    <t>http://basarabeasca.md/ro/#</t>
  </si>
  <si>
    <t>http://basarabeasca.md/ro/contacte/</t>
  </si>
  <si>
    <t>http://basarabeasca.md/ro/institutii-fondate-de-consiliul-raional/
http://basarabeasca.md/ro/servicii-publice-desconcentrate-in-teritoriu-2/
http://basarabeasca.md/ro/directia-invatamint-general/institutii-subordonate/</t>
  </si>
  <si>
    <t>http://basarabeasca.md/ro/dispozitiile-presedintelui/</t>
  </si>
  <si>
    <t>http://basarabeasca.md/ro/consultari-publice-ale-proiectelor/
Pe web sînt proiectele de decizii doar pentru 3 ședințe ale consiliului raional (cu mențiunea că din 25.09.2018 consiliul raional Basarabeasca a fost dizolvat, iar noul consiliul raional a fost ales în rezultatul alegerilor locale generale din 20.10.2019, cu validarea mandatelor pe 7.11.19). Punctajul acordat reiese din lipsa nemijlocită a proiectului bugetului raional în proiectele de decizii publicate pe web.
consecutiv nu a fost convocat în ședințe și nu a adoptat nici o decizie</t>
  </si>
  <si>
    <t>http://basarabeasca.md/ro/consultari-publice-ale-proiectelor/</t>
  </si>
  <si>
    <t>http://basarabeasca.md/ro/proiecte-de-decizii/</t>
  </si>
  <si>
    <t>http://basarabeasca.md/ro/decizii-ale-consiliului/</t>
  </si>
  <si>
    <t>http://basarabeasca.md/ro/dispozitii-ale-presedintelui/</t>
  </si>
  <si>
    <t>http://basarabeasca.md/ro/%d1%80%d1%83%d1%81%d1%81%d0%ba%d0%b8%d0%b9-%d0%bd%d0%be%d1%80%d0%bc%d0%b0%d1%82%d0%b8%d0%b2%d0%bd%d1%8b%d0%b5-%d0%b0%d0%ba%d1%82%d1%8b/</t>
  </si>
  <si>
    <t>http://basarabeasca.md/ro/rapoarte-anuale-privind-transparenta-decizionala/%d1%80%d1%83%d1%81%d1%81%d0%ba%d0%b8%d0%b9-%d0%b8%d0%bd%d1%84%d0%be%d1%80%d0%bc%d0%b0%d1%86%d0%b8%d1%8f-%d0%be-%d0%bf%d1%80%d0%be%d0%b7%d1%80%d0%b0%d1%87%d0%bd%d0%be%d1%81%d1%82%d0%b8-%d0%bf%d1%80/</t>
  </si>
  <si>
    <t>http://basarabeasca.md/ro/%d1%80%d1%83%d1%81%d1%81%d0%ba%d0%b8%d0%b9-%d0%bf%d0%bb%d0%b0%d0%bd-%d0%b3%d0%be%d1%81%d0%b7%d0%b0%d0%ba%d1%83%d0%bf%d0%be%d0%ba/</t>
  </si>
  <si>
    <t>http://basarabeasca.md/ro/%d1%80%d1%83%d1%81%d1%81%d0%ba%d0%b8%d0%b9-%d0%be%d0%b1%d1%8a%d1%8f%d0%b2%d0%bb%d0%b5%d0%bd%d0%b8%d1%8f-2/</t>
  </si>
  <si>
    <t>http://basarabeasca.md/ro/%d1%80%d1%83%d1%81%d1%81%d0%ba%d0%b8%d0%b9-%d0%be%d0%b1%d1%8a%d1%8f%d0%b2%d0%bb%d0%b5%d0%bd%d0%b8%d1%8f-2/
http://basarabeasca.md/ro/%d1%80%d1%83%d1%81%d1%81%d0%ba%d0%b8%d0%b9-%d0%ba%d0%be%d0%bd%d1%82%d1%80%d0%b0%d0%ba%d1%82%d1%8b/</t>
  </si>
  <si>
    <t>http://basarabeasca.md/ro/%d1%80%d1%83%d1%81%d1%81%d0%ba%d0%b8%d0%b9-%d0%ba%d0%be%d0%bd%d1%82%d1%80%d0%b0%d0%ba%d1%82%d1%8b/</t>
  </si>
  <si>
    <t>http://basarabeasca.md/ro/%d1%80%d1%83%d1%81%d1%81%d0%ba%d0%b8%d0%b9-%d0%be%d1%82%d1%87%d0%b5%d1%82%d1%8b-%d0%bf%d0%be-%d0%b3%d0%be%d1%81-%d0%b7%d0%b0%d0%ba%d1%83%d0%bf%d0%ba%d0%b0%d0%bc/
Pe pagina web sînt rapoartele de monitorizare pentru semestrul I și II al anului 2019, însă nu este darea de seamă privind achizițiile publice de valoare mică.</t>
  </si>
  <si>
    <t>http://basarabeasca.md/ro/acte-normative/</t>
  </si>
  <si>
    <t>http://basarabeasca.md/ro/contacte/
http://basarabeasca.md/ro/aparatul-presedintelui-raionului-2/</t>
  </si>
  <si>
    <t>http://basarabeasca.md/wp-content/uploads/2020/03/Serviciul-Social-%D1%82%D0%90%D0%ACAsistenL%D0%AB-%D0%93-Social-%D0%93-Comunitar-%D0%93%D1%82%D0%90%D0%AD.pdf</t>
  </si>
  <si>
    <t>http://basarabeasca.md/ro/directia-asistenta-sociala/%d1%80%d1%83%d1%81%d1%81%d0%ba%d0%b8%d0%b9-%d1%81%d0%be%d1%86%d0%b8%d0%b0%d0%bb%d1%8c%d0%bd%d1%8b%d0%b5-%d1%81%d0%bb%d1%83%d0%b6%d0%b1%d1%8b/</t>
  </si>
  <si>
    <t>http://basarabeasca.md/ro/bugetul-rational/
http://basarabeasca.md/wp-content/uploads/2020/01/Cu-privire-la-aprobarea-%C3%AEn-lectura-a-doua-a-bugetului-raional-Basarabeasca-pe-anul-2020-1-%D1%81%D0%B6%D0%B0%D1%82%D1%8B%D0%B9_compressed-min-%D1%81%D1%82%D1%80%D0%B0%D0%BD%D0%B8%D1%86%D1%8B-1-14.pdf</t>
  </si>
  <si>
    <t>Proiectul de buget pentru anul 2020 a inclus o descriere a tuturor elementelor (programe, subprograme și alte elemente ale bugetului), inclusiv o scurtă justificare pentru fiecare element în secțiunea de venituri și secțiunea de cheltuieli?</t>
  </si>
  <si>
    <t>http://basarabeasca.md/ro/bugetul-rational/</t>
  </si>
  <si>
    <t>http://basarabeasca.md/ro/%d1%80%d1%83%d1%81%d1%81%d0%ba%d0%b8%d0%b9-%d0%b2%d0%b0%d0%ba%d0%b0%d0%bd%d1%81%d0%b8%d0%b8/
http://basarabeasca.md/ro/2019/11/7324/</t>
  </si>
  <si>
    <t>Pentru anul 2019 nu sînt informații, deși a fost publicat un anunț de angajare</t>
  </si>
  <si>
    <t>Pentru anul 2019 nu sînt astfel de informații, dar remarcăm publicarea proceselor - verbale pentru anul 2020
http://basarabeasca.md/ro/%d1%80%d1%83%d1%81%d1%81%d0%ba%d0%b8%d0%b9-%d0%be%d0%b1%d1%8a%d1%8f%d0%b2%d0%bb%d0%b5%d0%bd%d0%b8%d1%8f/
http://basarabeasca.md/ro/%d1%80%d1%83%d1%81%d1%81%d0%ba%d0%b8%d0%b9-%d0%ba%d0%be%d0%bd%d0%ba%d1%83%d1%80%d1%81%d1%8b/</t>
  </si>
  <si>
    <t>Pentru anul 2019 nu sînt astfel de informații, dar remarcăm publicarea proceselor - verbale pentru anul 2020 și din 2017.
http://basarabeasca.md/ro/%d1%80%d1%83%d1%81%d1%81%d0%ba%d0%b8%d0%b9-%d0%be%d0%b1%d1%8a%d1%8f%d0%b2%d0%bb%d0%b5%d0%bd%d0%b8%d1%8f/
http://basarabeasca.md/ro/%d1%80%d1%83%d1%81%d1%81%d0%ba%d0%b8%d0%b9-%d0%ba%d0%be%d0%bd%d0%ba%d1%83%d1%80%d1%81%d1%8b/</t>
  </si>
  <si>
    <t>http://basarabeasca.md/ro/2019/12/%d1%80%d1%83%d1%81%d1%81%d0%ba%d0%b8%d0%b9-%d0%bf%d1%80%d0%be%d0%b5%d0%ba%d1%82-%d0%bf%d0%be-%d1%8d%d0%bd%d0%b5%d1%80%d0%b3%d0%be%d1%8d%d1%84%d1%84%d0%b5%d0%ba%d1%82%d0%b8%d0%b2%d0%bd%d0%be%d1%81/</t>
  </si>
  <si>
    <t>Pagina web conține informații privind datele de contact și programul de lucru al președintelui, vicepreședinților, aparatul președintelui, subdiviziunile consiliului raional și secretarul consiliului raional, cu indicarea zilelor şi orelor de audienţă a președintelui și vicepreședinților?</t>
  </si>
  <si>
    <t xml:space="preserve">https://briceni.md/contacte/
https://briceni.md/presedintele-raionului-briceni/#!prettyPhoto
https://briceni.md/vicepresedintii-raionului-briceni/
</t>
  </si>
  <si>
    <t>https://briceni.md/consilieri/</t>
  </si>
  <si>
    <t>Pentru anul 2019 nu sînt informații
https://briceni.md/category/functii-vacante/</t>
  </si>
  <si>
    <t>Pe web este Darea de seamă pentru achizițiile de valoare mică din anul 2019, însă nu sînt rapoartele de monitorizare a executării contractelor de achiziții publice
https://briceni.md/contracte-atribuite/</t>
  </si>
  <si>
    <t>Pe web nu este planul pentru 2019 (dar este planul pentru 2020)
https://briceni.md/planuri/</t>
  </si>
  <si>
    <t xml:space="preserve">Deși pagina web dispune de compartimente destinate transparenței procesului decizional, acestea nu sînt completate sau conțin puține informații utile
https://briceni.md/ </t>
  </si>
  <si>
    <t>https://www.facebook.com/groups/230548220629212/</t>
  </si>
  <si>
    <t>http://briceni.md/strategia-de-dezvoltare-4/</t>
  </si>
  <si>
    <t>https://www.facebook.com/cahul.md/</t>
  </si>
  <si>
    <t>https://www.youtube.com/watch?v=wTCIIbIKyJ4&amp;list=PLU5qEzRwT1AdXAAZnDiEPCwfP1BjyoXzr&amp;index=2</t>
  </si>
  <si>
    <t>https://cahul.md/codul-etic/</t>
  </si>
  <si>
    <t>https://cahul.md/category/posturi-vacante/</t>
  </si>
  <si>
    <t>https://cahul.md/consilieri-raionali/</t>
  </si>
  <si>
    <t>https://cahul.md/contact/</t>
  </si>
  <si>
    <t>https://cahul.md/datele-de-contact-ale-aparatului-presedintelui/</t>
  </si>
  <si>
    <t>https://cahul.md/category/achizitii-publice/</t>
  </si>
  <si>
    <t>Pe web nu sînt publicate toate anunțurile de participare, în special pentru achizițiile publice de valoare mică
https://cahul.md/category/achizitii-publice/</t>
  </si>
  <si>
    <t>https://cahul.md/bugetul-raional/</t>
  </si>
  <si>
    <t>https://cahul.md/programul-de-dezvoltare-a-raionului/</t>
  </si>
  <si>
    <t>https://cahul.md/category/modernizarea-serviciilor-publice-locale-in-sectorul-aac-in-raionul-cahul/</t>
  </si>
  <si>
    <t>http://cahul.md/raportul-anual-privind-transparenta-procesului-decizional/</t>
  </si>
  <si>
    <t>http://cahul.md/decizii-adoptate/</t>
  </si>
  <si>
    <t>http://cahul.md/proiecte-de-decizii/</t>
  </si>
  <si>
    <t>http://cahul.md/proiecte-de-decizii-pentru-sedinta-ordinara-a-cr-cahul-din-20-12-2019/
http://cahul.md/anunturi-privind-organizarea-consultarii-publice/</t>
  </si>
  <si>
    <t>http://cahul.md/anunturi-privind-organizarea-consultarii-publice/</t>
  </si>
  <si>
    <t>Conform răspunsului din chestionar</t>
  </si>
  <si>
    <t>http://cahul.md/persoana-responsabila-de-procesul-decizional/</t>
  </si>
  <si>
    <t>http://cahul.md/regulile-interne/</t>
  </si>
  <si>
    <t>Pe web doar un anunț
http://cahul.md/consiliul-raional-cahul-se-convoaca-in-sedinta-extraordinara-la-27-decembrie-2019/</t>
  </si>
  <si>
    <t>https://cahul.md/la-cahul-s-a-desfasurat-forumul-democratiei-locale/
http://contact-cahul.md/69-consiliul-raional-de-participare-cahul-in-aciune.html</t>
  </si>
  <si>
    <t>http://cahul.md/</t>
  </si>
  <si>
    <t>http://www.calarasi.md/index.php/consiliul-raional/consilieri</t>
  </si>
  <si>
    <t>http://www.calarasi.md/index.php/sedinte/finish/4-sedinte/1077-decizii-ale-sedintei-ordinare-din-24-12-2019-partea-ii</t>
  </si>
  <si>
    <t>http://www.calarasi.md/index.php/sedinte</t>
  </si>
  <si>
    <t>http://www.calarasi.md/index.php/aparat-si-subdiviziuni</t>
  </si>
  <si>
    <t>http://www.calarasi.md/index.php/licitatii</t>
  </si>
  <si>
    <t>http://www.calarasi.md/index.php/achizitii-publice/30-baza-de-date-ap?limitstart=0</t>
  </si>
  <si>
    <t>Pagină web dispune de compartimente destinate transparenței decizionale, însă acestea nu sînt completate sau conțin puține informații utile
http://www.calarasi.md/index.php/transparenta-decizionala</t>
  </si>
  <si>
    <t>http://www.calarasi.md/index.php/transparenta-decizionala/998-regulilor-interne-de-organizare-a-procedurilor-de-asigurare-a-transparentei-in-procesul-de-elaborare-si-adoptare-a-deciziilor-consiliului-raional-calarasi</t>
  </si>
  <si>
    <t>http://www.calarasi.md/index.php/posturi-vacante?start=10</t>
  </si>
  <si>
    <t>http://www.calarasi.md/index.php/anunturi?start=16
http://www.calarasi.md/index.php/anunturi/1404-hghjhyre4334567890
http://www.calarasi.md/index.php/anunturi/1378-eertyy
http://www.calarasi.md/index.php/anunturi/1342-gfjhjkhkhk
http://www.calarasi.md/index.php/anunturi/1221-p78</t>
  </si>
  <si>
    <t>https://www.facebook.com/ConsiliulraionalCalarasi/</t>
  </si>
  <si>
    <t>http://cantemir.md/pageview.php?l=ro&amp;idc=139&amp;t=/Contacte/Contacte/</t>
  </si>
  <si>
    <t>http://cantemir.md/feedbacktxt.php?l=ro&amp;idc=109&amp;t=/Audienta-online/Audienta-online/</t>
  </si>
  <si>
    <t>http://cantemir.md/category.php?l=ro&amp;idc=91&amp;nod=1&amp;t=/Directiile-Consiliului-Raional</t>
  </si>
  <si>
    <t>http://cantemir.md/pageview.php?l=ro&amp;idc=105&amp;id=84&amp;ord=2&amp;t=/Directiile-Consiliului-Raional/Directia-Asistenta-Sociala-si-Protectia-Familiei/Ajutor-material-si-social/</t>
  </si>
  <si>
    <t>http://cantemir.md/pageview.php?l=ro&amp;idc=116&amp;id=803&amp;ord=3&amp;t=/Consiliul-Raional/Consilieri-raionali/Lista-consilierilor-raionali-situatia-din-ianuarie-2019/</t>
  </si>
  <si>
    <t>http://cantemir.md/lib.php?l=ro&amp;idc=90&amp;t=/Consiliul-Raional/Decizii/</t>
  </si>
  <si>
    <t>http://cantemir.md/lib.php?l=ro&amp;idc=97&amp;year=&amp;month=&amp;day=&amp;page=2</t>
  </si>
  <si>
    <t>http://cantemir.md/libview.php?l=ro&amp;idc=97&amp;id=549&amp;t=/Informatii-utile/Noutati/Strategia-de-dezvoltare-a-raionului</t>
  </si>
  <si>
    <t>http://cantemir.md/libview.php?l=ro&amp;idc=97&amp;id=637&amp;t=/Informatii-utile/Noutati/Regulament-conduita-functionar-public</t>
  </si>
  <si>
    <t>http://cantemir.md/libview.php?l=ro&amp;idc=97&amp;id=836&amp;t=/Informatii-utile/Noutati/raport-anticoruptie-semI-2019
http://www.cantemir.md/libview.php?l=ro&amp;idc=97&amp;id=888&amp;t=/Informatii-utile/Noutati/Plan-local-anticoruptie-2018-2020-semII-rl-Cantemir</t>
  </si>
  <si>
    <t>https://www.facebook.com/Consiliul-Raional-Cantemir-564856450532660/</t>
  </si>
  <si>
    <t>https://www.facebook.com/CRCauseni/</t>
  </si>
  <si>
    <t>Darea de seamă privind achizițiile de valoare mică prezentată cu răspunsurile la chestionar</t>
  </si>
  <si>
    <t>http://www.causeni.md/documents/</t>
  </si>
  <si>
    <t>http://www.causeni.md/planul-de-achizitie-a-consiliului-raional-causeni-pentru-anul-2019</t>
  </si>
  <si>
    <t>http://www.causeni.md/plan-de-dezvolatre-economica-a-raionului-causeni-2019-2020</t>
  </si>
  <si>
    <t>http://www.causeni.md/raport-al-grupului-de-lucru-privind-executarea-contractelor-de-achizitie-intocmite-in-urma-procedurilor-de-achizitie-in-perioada-anului-2019</t>
  </si>
  <si>
    <t>http://www.causeni.md/news/item/index/1957</t>
  </si>
  <si>
    <t>http://www.causeni.md/documents/item/index/1786</t>
  </si>
  <si>
    <t>http://www.causeni.md/documents/item/index/1785</t>
  </si>
  <si>
    <t>http://www.causeni.md/deciziile-consiliului-raional-causeni-adoptate-in-sedinta-din-9-decembrie-2019</t>
  </si>
  <si>
    <t>http://www.causeni.md/documents/item/index/1784</t>
  </si>
  <si>
    <t>http://www.causeni.md/contacte</t>
  </si>
  <si>
    <t>http://www.causeni.md/news/item/index/1956</t>
  </si>
  <si>
    <t>http://www.causeni.md/consultari-publice-1</t>
  </si>
  <si>
    <t>http://www.causeni.md/functii-vacante-1</t>
  </si>
  <si>
    <t>http://www.causeni.md/pages/1742</t>
  </si>
  <si>
    <t>https://www.youtube.com/results?search_query=Consiliul+Raional+Causeni</t>
  </si>
  <si>
    <t>http://www.causeni.md/questions/questions_item/add?mail=1</t>
  </si>
  <si>
    <t>http://www.causeni.md/desfasurarea-licitatiei-cu-strigare-si-reducere-de-comercializare-a-bunurilor-imobile-si-materiale-de-constructie</t>
  </si>
  <si>
    <t>http://raioncimislia.md/</t>
  </si>
  <si>
    <t>http://raioncimislia.md/codul-de-conduita-etica-a-functionarilor-publici/</t>
  </si>
  <si>
    <t>http://raioncimislia.md/transparenta-financiara/</t>
  </si>
  <si>
    <t>http://raioncimislia.md/rapoarte/</t>
  </si>
  <si>
    <t>http://raioncimislia.md/sedinta-ordinara-din-20-decembrie-2019/</t>
  </si>
  <si>
    <t>http://raioncimislia.md/deciziile-aprobate-ale-cr/</t>
  </si>
  <si>
    <t>http://raioncimislia.md/sedinta-ordinara-decembrie-2019/</t>
  </si>
  <si>
    <t>http://raioncimislia.md/proiecte-de-decizii/</t>
  </si>
  <si>
    <t>http://raioncimislia.md/consultari-publice/</t>
  </si>
  <si>
    <t>http://raioncimislia.md/sedinta-ordinara-decembrie-2019/
http://raioncimislia.md/consultari-publice/</t>
  </si>
  <si>
    <t>Nu sînt informații pe web</t>
  </si>
  <si>
    <t>http://raioncimislia.md/dispozitiile-presedintelui/</t>
  </si>
  <si>
    <t>http://raioncimislia.md/contacte/
http://raioncimislia.md/audienta-cetatenilor/</t>
  </si>
  <si>
    <t>http://raioncimislia.md/petitii-online/</t>
  </si>
  <si>
    <t>http://raioncimislia.md/plan-strategic-de-dezv-socio-economica-al-rlui-2013-2020/
http://raioncimislia.md/plan-de-dezvoltare-economica-al-raionului-cimislia-pentru-anii-2019-2020/</t>
  </si>
  <si>
    <t>http://raioncimislia.md/sectia-asistenta-sociala-si-protectie-a-familiei/</t>
  </si>
  <si>
    <t>http://raioncimislia.md/consilieri-raionali/</t>
  </si>
  <si>
    <t>http://raioncimislia.md/functii-vacante/</t>
  </si>
  <si>
    <t>http://raioncimislia.md/achizitii-publice/</t>
  </si>
  <si>
    <t>partial/panou informativ</t>
  </si>
  <si>
    <t>partially/bilboard</t>
  </si>
  <si>
    <t>https://www.youtube.com/watch?v=NS0E_gY4MAk</t>
  </si>
  <si>
    <t>https://www.facebook.com/consiliulraionalcimislia/</t>
  </si>
  <si>
    <t>http://criuleni.md/index.php?pag=feedback&amp;id=463&amp;l=ro</t>
  </si>
  <si>
    <t>http://criuleni.md/index.php?pag=page&amp;id=407&amp;l=ro</t>
  </si>
  <si>
    <t>http://criuleni.md/index.php?pag=page&amp;id=410&amp;l=ro</t>
  </si>
  <si>
    <t>http://criuleni.md/index.php?pag=news&amp;id=526&amp;l=ro</t>
  </si>
  <si>
    <t>http://criuleni.md/index.php?pag=news&amp;id=456&amp;rid=2796&amp;l=ro
http://criuleni.md/index.php?pag=news&amp;id=456&amp;rid=3040&amp;l=ro</t>
  </si>
  <si>
    <t>http://criuleni.md/index.php?pag=news&amp;id=456&amp;l=ro</t>
  </si>
  <si>
    <t>Pe pagina web nu sînt anunțuri din 2019 (doar pentru anul 2020)
http://criuleni.md/index.php?pag=news&amp;id=511&amp;l=ro</t>
  </si>
  <si>
    <t>http://criuleni.md/index.php?pag=page&amp;id=423&amp;l=ro
http://criuleni.md/index.php?pag=page&amp;id=437&amp;l=ro</t>
  </si>
  <si>
    <t>http://criuleni.md/index.php?l=ro</t>
  </si>
  <si>
    <t>http://criuleni.md/index.php?pag=news&amp;id=495&amp;rid=3338&amp;l=ro</t>
  </si>
  <si>
    <t>http://criuleni.md/index.php?pag=news&amp;id=495&amp;rid=3482&amp;l=ro</t>
  </si>
  <si>
    <t>Pe pagina web este raportul Direcției asistență socială și protecție a familiei, care cuprinde informații despre serviciile sociale furnizate. Pagina web însă cuprinde nemijlocit informați privind modalitatea de aplicare a unui beneficiar pentru fiecare serviciu în parte
http://criuleni.md/index.php?pag=news&amp;id=495&amp;rid=3482&amp;l=ro</t>
  </si>
  <si>
    <t>http://criuleni.md/index.php?pag=news&amp;id=433&amp;l=ro</t>
  </si>
  <si>
    <t>http://criuleni.md/media/files/files/decizii___edin__a_din_27_12_2019-11-23a-___o_______u_2356688.pdf</t>
  </si>
  <si>
    <t>http://criuleni.md/index.php?pag=news&amp;id=433&amp;rid=3341&amp;l=ro
http://criuleni.md/index.php?pag=news&amp;id=433&amp;rid=2741&amp;l=ro
http://criuleni.md/index.php?pag=news&amp;id=433&amp;rid=2163&amp;l=ro</t>
  </si>
  <si>
    <t>http://criuleni.md/index.php?pag=news&amp;id=432&amp;rid=2347&amp;l=ro</t>
  </si>
  <si>
    <t>http://criuleni.md/index.php?pag=news&amp;id=432&amp;rid=2685&amp;l=ro</t>
  </si>
  <si>
    <t>http://criuleni.md/index.php?pag=news&amp;id=432&amp;rid=2114&amp;l=ro</t>
  </si>
  <si>
    <t>http://criuleni.md/index.php?pag=news&amp;id=517&amp;l=ro
http://criuleni.md/index.php?pag=news&amp;id=434&amp;rid=3335&amp;l=ro
http://criuleni.md/index.php?pag=news&amp;id=434&amp;l=ro&amp;start=20</t>
  </si>
  <si>
    <t>http://criuleni.md/index.php?pag=news&amp;id=517&amp;rid=3323&amp;l=ro</t>
  </si>
  <si>
    <t>http://criuleni.md/index.php?pag=news&amp;id=517&amp;l=ro</t>
  </si>
  <si>
    <t>Este publicat numărul beneficiarilor ajutorului social și ajutorului pentru perioada rece a anului și sumele achitate?</t>
  </si>
  <si>
    <t>http://criuleni.md/index.php?pag=news&amp;id=456&amp;rid=3093&amp;l=ro
Totodată, darea de seamă privind achizițiile de valoare mică anexată la chestionarul completat de APL</t>
  </si>
  <si>
    <t>Conform răspunsului din chestionar, activitatea întreprinderii a fost sistată în anul 2019</t>
  </si>
  <si>
    <t>http://donduseni.md/</t>
  </si>
  <si>
    <t>http://donduseni.md/proiecte-de-decizii/</t>
  </si>
  <si>
    <t>http://donduseni.md/sedinte-si-deciziile-consiliului/</t>
  </si>
  <si>
    <t>http://donduseni.md/dispozitiile-presedintelui/</t>
  </si>
  <si>
    <t>Nu sînt informații pentru achizițiile de valoare mică
http://donduseni.md/achizitii-publice/</t>
  </si>
  <si>
    <t>partial/alte modalități</t>
  </si>
  <si>
    <t>partially/other ways</t>
  </si>
  <si>
    <t>http://donduseni.md/achizitii-publice/</t>
  </si>
  <si>
    <t>http://donduseni.md/presedintele-raionului/</t>
  </si>
  <si>
    <t>http://donduseni.md/aparatul-presedintelui/</t>
  </si>
  <si>
    <t>http://donduseni.md/servicii-disconcentrate/</t>
  </si>
  <si>
    <t>http://donduseni.md/consilieri-raional/</t>
  </si>
  <si>
    <t>http://donduseni.md/bugetul-raionului-2018/</t>
  </si>
  <si>
    <t>http://donduseni.md/category/noutati/page/15/</t>
  </si>
  <si>
    <t>https://www.facebook.com/Consiliul-Raional-Dondu%C8%99eni-159898804636178/</t>
  </si>
  <si>
    <t>https://drochia.md/deciziile-consiliului/</t>
  </si>
  <si>
    <t>https://drochia.md/proiecte-de-decizii/</t>
  </si>
  <si>
    <t>https://drochia.md/category/anunturi-transparenta/</t>
  </si>
  <si>
    <t>https://drochia.md/tendere-achizitii/</t>
  </si>
  <si>
    <t>https://drochia.md/contacte/
https://drochia.md/presedintele-raionului/</t>
  </si>
  <si>
    <t>https://drochia.md/presedintele-raionului/</t>
  </si>
  <si>
    <t>https://drochia.md/strategii/</t>
  </si>
  <si>
    <t>https://drochia.md/serviciile-desconcentrate/</t>
  </si>
  <si>
    <t>https://www.youtube.com/watch?v=AEba6id5vTg</t>
  </si>
  <si>
    <t>https://www.facebook.com/CRDrochia?fref=search&amp;__tn__=%2Cd%2CP-R&amp;eid=ARC2YKra2r_xif2BatNYqLmxsVY3SGXVqTVRxGGNj6wdRr2Q7cflJ7HCTe1N1laMBMIMSZoktgQQRwDf</t>
  </si>
  <si>
    <t>https://www.facebook.com/consiliulraional.criuleni?fref=search&amp;__tn__=%2Cd%2CP-R&amp;eid=ARDbJpP55A-tplGz9nQO5CHsjOvH9v5iALcRydr4knn5N5M5F1NsPMDoa4cFiDZrw_0KG8VPijm0XcX6</t>
  </si>
  <si>
    <t>Pagină web dispune de compartimente destinate transparenței decizionale, însă acestea nu sînt completate sau conțin puține informații utile
https://drochia.md/</t>
  </si>
  <si>
    <t>http://dubasari.md/consultatie</t>
  </si>
  <si>
    <t>http://dubasari.md/pagins/deciziile-consiliului-raional</t>
  </si>
  <si>
    <t>Anunțurile sînt plasate la rubrica noutăți de pe web
http://dubasari.md/news/consilierii-raionali-se-convoaca-in-sedinta-ordinara-de-lucru-425675</t>
  </si>
  <si>
    <t>Anunțurile sînt plasate la rubrica noutăți de pe web
http://dubasari.md/news/consilierii-raionali-se-convoaca-in-sedinta-ordinara-de-lucru-425676</t>
  </si>
  <si>
    <t>http://dubasari.md/pagins/proiecte-de-decizie</t>
  </si>
  <si>
    <t>http://dubasari.md/consultatie/anunt-privind-organizarea-consultarii-publice-a-proiectului-de-decizie-cu-privire-la-aprobarea-bugetului-raional-pe-anul-2020-in-a-doua-lectura-33
http://dubasari.md/pagins/proiecte-de-decizie</t>
  </si>
  <si>
    <t>http://dubasari.md/</t>
  </si>
  <si>
    <t>http://dubasari.md/pagins/scrie-presedintelui</t>
  </si>
  <si>
    <t>http://dubasari.md/pagins/contact</t>
  </si>
  <si>
    <t>http://dubasari.md/pagins/servicii-desconcentrate
http://dubasari.md/pagins/cs-dubasari
http://dubasari.md/pagins/prietenia
http://dubasari.md/pagins/centrul-stomatologic-dubasari
http://dubasari.md/pagins/scoala-sportiva</t>
  </si>
  <si>
    <t>http://dubasari.md/pagins/prietenia
http://dubasari.md/pagins/centrul-stomatologic-dubasari</t>
  </si>
  <si>
    <t>http://raioncimislia.md/intreprinderea-municipala-centrul-stomatologic-raional-cimislia/
http://raioncimislia.md/intreprinderea-municipala-servcom-cimislia/
http://raioncimislia.md/intreprinderea-municipala-biroul-de-proiectari-prospectiuni-si-servicii-cimislia/</t>
  </si>
  <si>
    <t>http://basarabeasca.md/ro/institutii-fondate-de-consiliul-raional/
http://basarabeasca.md/ro/acte-normative/</t>
  </si>
  <si>
    <t>http://dubasari.md/pagins/presedintele-raionului-dubasari</t>
  </si>
  <si>
    <t>http://dubasari.md/pagins/consilieri-raionali</t>
  </si>
  <si>
    <t>http://dubasari.md/pagins/direcia-asistena-sociala</t>
  </si>
  <si>
    <t>https://www.facebook.com/raionul.dubasari/</t>
  </si>
  <si>
    <t>https://www.youtube.com/channel/UCudOnrs-Hq7uxag6I7EeanA</t>
  </si>
  <si>
    <t>Pagina facebook neactualizată și cu puține informații 
https://www.facebook.com/Consiliul-raional-Edinet-1581921342035535/</t>
  </si>
  <si>
    <t>http://edinet.md/</t>
  </si>
  <si>
    <t>http://edinet.md/wp-content/uploads/2019/10/raport-perf-asist-sociala-dp.pdf</t>
  </si>
  <si>
    <t>https://edinet.md/anunt-de-organizare-a-dezbaterilor-publice-a-proiectelor-de-decizii/
http://edinet.md/wp-content/uploads/2019/12/Cu-privire-la-aprobarea-bugetului-raional-Edine%C5%A3-pentru-anul-2020-%C3%AEn-lectura-a-doua.-dp.pdf</t>
  </si>
  <si>
    <t>http://edinet.md/wp-content/uploads/2019/12/Cu-privire-la-aprobarea-bugetului-raional-Edine%C5%A3-pentru-anul-2020-%C3%AEn-lectura-a-doua.-dp.pdf
http://edinet.md/wp-content/uploads/2019/12/n-inf-buget-lectura-II-dp.pdf</t>
  </si>
  <si>
    <t>https://edinet.md/proiecte-de-decizii/</t>
  </si>
  <si>
    <t>http://edinet.md/anunt-de-organizare-a-dezbaterilor-publice-a-proiectelor-de-decizii/
https://edinet.md/anunt-de-initiere-a-proiectelor-de-decizii/</t>
  </si>
  <si>
    <t>http://edinet.md/anunt-de-organizare-a-dezbaterilor-publice-a-proiectelor-de-decizii/
https://edinet.md/proiecte-de-decizii/</t>
  </si>
  <si>
    <t>http://edinet.md/convocare-consiliu-raional/</t>
  </si>
  <si>
    <t>http://edinet.md/institutii-raionale/</t>
  </si>
  <si>
    <t>http://edinet.md/institutii-raionale/
http://edinet.md/servicii-desconcentrate/</t>
  </si>
  <si>
    <t>http://edinet.md/strategia-de-dezvoltare-socio-economica-a-raionului-edinet-pe-perioada-2016-2020/</t>
  </si>
  <si>
    <t>http://edinet.md/contacts
/http://edinet.md/audienta/</t>
  </si>
  <si>
    <t>http://edinet.md/planul-de-achizitii/</t>
  </si>
  <si>
    <t>http://edinet.md/invitatii-de-participare/</t>
  </si>
  <si>
    <t>Raportul de monitorizare nu cuprinde toate elementele prevăzute în HG nr.667/2016. Totodată, lipsește Darea de seamă privind achizițiile de valoare mică
http://edinet.md/wp-content/uploads/2020/01/Tabelul-de-monitorizare-a-contractelor-pentru-anul-2019.pdf</t>
  </si>
  <si>
    <t>http://www.cr-falesti.md/index.php/vacant?start=7
http://daspfc-falesti.org/index.php/evenimente-i-activit-i/posturi-vacante?start=11
http://dge-falesti.org/index.php/concursuri/posturi-vacante?start=11</t>
  </si>
  <si>
    <t>http://www.cr-falesti.md/index.php/vacant?start=7
http://dge-falesti.org/index.php/concursuri/posturi-vacante?start=22
http://daspfc-falesti.org/index.php/evenimente-i-activit-i/posturi-vacante</t>
  </si>
  <si>
    <t>http://www.cr-falesti.md/index.php/pres-rl</t>
  </si>
  <si>
    <t>http://www.cr-falesti.md/index.php/contacte
http://www.cr-falesti.md/index.php/aparat-pres</t>
  </si>
  <si>
    <t>http://www.cr-falesti.md/index.php/consilieri</t>
  </si>
  <si>
    <t>http://www.cr-falesti.md/index.php/serv-p/servicii-desconcentrate</t>
  </si>
  <si>
    <t>http://www.cr-falesti.md/index.php/raionul-falesti/strategia-de-dezvoltare-socio-economica-a-raionului-falesti</t>
  </si>
  <si>
    <t>https://www.facebook.com/pg/ConsiliulRaionalFalesti/posts/</t>
  </si>
  <si>
    <t>http://www.cr-falesti.md/index.php/achizitii-publice-crf/37-plan-achizitii/2717-achizitii-publice-2019</t>
  </si>
  <si>
    <t>http://www.cr-falesti.md/index.php/achizitii-publice-crf/46-monitorizare-contracte
http://www.cr-falesti.md/index.php/achizitii-publice-crf/63-ctr-vl-mica-drs</t>
  </si>
  <si>
    <t>http://www.cr-falesti.md/index.php/achizitii-publice-crf/61-an-atribuire</t>
  </si>
  <si>
    <t>Lipsesc anunțurile privind achizițiile de valoare mică
http://www.cr-falesti.md/index.php/achizitii-publice-crf/36-an-achiziti?start=10
http://dge-falesti.org/index.php/transparen-a-decizional/achizi-ii-publice/anun-uri</t>
  </si>
  <si>
    <t>http://www.cr-falesti.md/index.php/m-im/csrf
http://www.cr-falesti.md/index.php/m-im/cf
http://www.cr-falesti.md/index.php/m-im/bpscr</t>
  </si>
  <si>
    <t>http://www.cr-falesti.md/index.php/plan-anticorupt</t>
  </si>
  <si>
    <t>http://www.cr-falesti.md/index.php/plan-anticorupt/2032-planul-raional-anticoruptie-pentru-anii-2018-2020</t>
  </si>
  <si>
    <t>http://www.cr-falesti.md/index.php/dispozitii</t>
  </si>
  <si>
    <t>http://www.cr-falesti.md/index.php/raportul-privind-transparenta-in-procesul-decizional-in-raionul-falesti</t>
  </si>
  <si>
    <t>http://www.cr-falesti.md/index.php/deciziile-consiliului-raional</t>
  </si>
  <si>
    <t>http://www.cr-falesti.md/index.php/sedinte-video</t>
  </si>
  <si>
    <t>http://www.cr-falesti.md/index.php/proiecte-de-decizii-2/3374-pr-07-02-2020</t>
  </si>
  <si>
    <t>http://www.cr-falesti.md/index.php/proiecte-de-decizii-2</t>
  </si>
  <si>
    <t>http://www.cr-falesti.md/index.php/consultari-publice
http://www.cr-falesti.md/index.php/proiecte-de-decizii-2/3374-pr-07-02-2020</t>
  </si>
  <si>
    <t>http://www.cr-falesti.md/index.php/consultari-publice</t>
  </si>
  <si>
    <t>http://www.cr-falesti.md/index.php</t>
  </si>
  <si>
    <t>http://daspfc-falesti.org/index.php/informa-ii-utile/rapoarte</t>
  </si>
  <si>
    <t>http://daspfc-falesti.org/</t>
  </si>
  <si>
    <t>http://cahul.md/wp-content/uploads/2017/12/47.pdf</t>
  </si>
  <si>
    <t>http://www.riscani.md/index.php?pag=legislatie&amp;ids=alte_documente&amp;id=4651&amp;start=</t>
  </si>
  <si>
    <t>http://www.leova.md/index.php?pag=news&amp;id=910&amp;rid=1343&amp;l=ro</t>
  </si>
  <si>
    <t>http://www.singerei.md/reglementare/item/1651-codul-de-etica-si-conduita-a-functionarului-public-din-cadrul-subdiviziunilor-consiliului-raional-singerei.html</t>
  </si>
  <si>
    <t>http://floresti.md/</t>
  </si>
  <si>
    <t>http://floresti.md/proiecte-de-decizii/</t>
  </si>
  <si>
    <t>http://floresti.md/anunturile-de-convocare-a-sedintelor-consiliului/
http://floresti.md/sedintele-si-deciziile-comisiilor/</t>
  </si>
  <si>
    <t>http://floresti.md/sedinte-si-decizii/</t>
  </si>
  <si>
    <t>http://floresti.md/sedintele-si-deciziile-comisiilor/</t>
  </si>
  <si>
    <t>http://floresti.md/scrie-presedintelui/</t>
  </si>
  <si>
    <t>http://floresti.md/contacte/
http://floresti.md/aparatul-presedintelui/
http://floresti.md/agenda-consiliului/</t>
  </si>
  <si>
    <t>http://floresti.md/planuri/</t>
  </si>
  <si>
    <t>http://floresti.md/strategii/</t>
  </si>
  <si>
    <t>http://floresti.md/lista-serviciilor-desconcentrate/</t>
  </si>
  <si>
    <t>Raport de monitorizare a executării contractelor anexat la chestionarul completat</t>
  </si>
  <si>
    <t>https://www.facebook.com/raionul.floresti/</t>
  </si>
  <si>
    <t>http://www.glodeni.md/ro</t>
  </si>
  <si>
    <t>http://www.glodeni.md/ro/anun%C8%9B/anunt</t>
  </si>
  <si>
    <t>http://www.glodeni.md/ro/site-categories/func%C8%9Bii-vacante</t>
  </si>
  <si>
    <t>http://www.glodeni.md/ro/Achizitii%20publice</t>
  </si>
  <si>
    <t>http://www.glodeni.md/ro/content/serviciile-desconcentrate</t>
  </si>
  <si>
    <t>http://www.glodeni.md/ro/content/peti%C8%9Bii-line</t>
  </si>
  <si>
    <t>http://www.glodeni.md/ro/content/aparatul-pre%C8%99edintelui
http://www.glodeni.md/ro/content/audienta-cetatenilor</t>
  </si>
  <si>
    <t>http://www.glodeni.md/ro/content/pre%C8%99edintele-raionului</t>
  </si>
  <si>
    <t>http://www.glodeni.md/ro/content/lista-consilierilor-consiliului-raional</t>
  </si>
  <si>
    <t>http://www.glodeni.md/ro/acte-normative/proiecte-de-decizii?page=6</t>
  </si>
  <si>
    <t>http://www.glodeni.md/ro/anun%C8%9B/anunt
http://www.glodeni.md/ro/acte-normative/proiecte-de-decizii?page=6</t>
  </si>
  <si>
    <t>http://www.glodeni.md/acte-normative/decizii</t>
  </si>
  <si>
    <t>http://www.glodeni.md/ro/content/deciziile-din-cadrul-%C8%99edin%C8%9Bei-ordinare-consiliului-raional-glodeni-din-data-de-191219</t>
  </si>
  <si>
    <t>https://www.youtube.com/watch?v=WkLrjX6zzAw</t>
  </si>
  <si>
    <t>https://www.facebook.com/Consiliul-Raional-Glodeni-874321976274215/?ref=br_rs</t>
  </si>
  <si>
    <t>https://www.facebook.com/Consiliul-Raional-Hincesti-542153075827385/</t>
  </si>
  <si>
    <t>https://hincesti.md/category/procesul-decizional/</t>
  </si>
  <si>
    <t>https://hincesti.md/2016/07/25/servicii-desconcentrate/</t>
  </si>
  <si>
    <t>https://www.facebook.com/Consiliul-Raional-Hincesti-542153075827385/
https://hincesti.md/2019/11/25/pre-edintele-raionului-h-nce-ti/</t>
  </si>
  <si>
    <t>https://hincesti.md/2019/11/25/pre-edintele-raionului-h-nce-ti/</t>
  </si>
  <si>
    <t>https://hincesti.md/2020/03/13/lista-intreprinderilor-municipale-din-raionul-hincesti/</t>
  </si>
  <si>
    <t>Nu sînt informații pentru anul 2019
https://hincesti.md/category/subdiviziunile/directia-asistenta-sociala-si-protectie-a-familiei/functii-vacante/</t>
  </si>
  <si>
    <t>https://hincesti.md/category/oportunitati-de-finantare/proiecte/anunturi-de-proiecte/
https://hincesti.md/category/oportunitati-de-finantare/proiecte-in-derulare/
https://hincesti.md/category/oportunitati-de-finantare/proiecte-finalizate/
https://hincesti.md/2020/05/13/raportul-cu-privire-la-activitatea-directiei-economie-si-cooperare-transfrontaliera-pentru-perioada-ianuarie-decembrie-2019/
https://hincesti.md/category/oportunitati-de-finantare/proiecte-de-intruire/</t>
  </si>
  <si>
    <t>https://hincesti.md/2019/12/14/proiecte-de-decizie-pentru-sedinta-24-12-2019/</t>
  </si>
  <si>
    <t>https://hincesti.md/category/procesul-decizional/proiectele-de-decizii/</t>
  </si>
  <si>
    <t>https://hincesti.md/2019/12/31/deciziile-aprobate-in-cadrul-sedintei-ordinare-din-data-de-24-decembrie-2019/</t>
  </si>
  <si>
    <t>https://hincesti.md/category/procesul-decizional/deciziile-consiliului-raional/</t>
  </si>
  <si>
    <t>https://hincesti.md/wp-content/uploads/2019/01/08.02.01-1.pdf
https://hincesti.md/2019/12/31/deciziile-aprobate-in-cadrul-sedintei-ordinare-din-data-de-24-decembrie-2019/</t>
  </si>
  <si>
    <t>https://hincesti.md/2019/12/14/anunt-privind-desfasurarea-audierilor-publice-cu-privire-la-proiectul-bugetului-raional-hincesti-pentru-anul-2020/
https://hincesti.md/2019/12/14/proiecte-de-decizie-pentru-sedinta-24-12-2019/</t>
  </si>
  <si>
    <t>https://hincesti.md/category/procesul-decizional/consultari-publice/</t>
  </si>
  <si>
    <t>https://hincesti.md/2019/01/10/planul-de-actiuni-privind-implementarea-strategiei-de-dezvoltare-socio-economica-a-raionului-hincesti-pentru-anii-2018-2020planul-actualizat-al-obiectivelor-programelor-si-proiectelor-stipulate-in-st/
https://hincesti.md/2017/12/27/planul-strategic-2018-2020/</t>
  </si>
  <si>
    <t>https://hincesti.md/2019/11/25/consilierii-raionali/</t>
  </si>
  <si>
    <t>https://www.facebook.com/raionulialoveni/</t>
  </si>
  <si>
    <t>https://il.md/</t>
  </si>
  <si>
    <t>https://il.md/presedintele-raionului/</t>
  </si>
  <si>
    <t>https://il.md/consilierii-raionali/</t>
  </si>
  <si>
    <t>https://il.md/presedintele-raionului/
https://il.md/agenda/
https://il.md/vicepresedintii-raionului/
https://il.md/aparatul-presedintelui-cr/</t>
  </si>
  <si>
    <t>https://il.md/functii-vacante/</t>
  </si>
  <si>
    <t>https://il.md/proiecte-de-decizii/</t>
  </si>
  <si>
    <t>https://il.md/wp-content/uploads/2019/12/Deciziile-Consiliului-Raional-Ialoveni-adoptate-i%cc%82n-s%cc%a6edint%cc%a6a-ordinara%cc%86-din-26-decembrie-2019.pdf</t>
  </si>
  <si>
    <t>https://il.md/wp-content/uploads/2019/12/Proiectele-deciziilor-pentru-%c8%99edin%c8%9ba-Consiliului-Raional-Ialoveni-din-26-decembrie-2019-1.pdf</t>
  </si>
  <si>
    <t>https://il.md/decizii-aprobate-ale-cr/</t>
  </si>
  <si>
    <t>https://il.md/sectia-asistenta-sociala-si-protectie-a-familiei/</t>
  </si>
  <si>
    <t>https://il.md/servicii-desconcentrate/</t>
  </si>
  <si>
    <t>https://il.md/plan-strategic-pentru-2013-2020/</t>
  </si>
  <si>
    <t>https://il.md/2019/12/17/anunt-privind-consultarea-publica-a-proiectului-bugetului-raional-ialoveni-pentru-anul-2020/
https://il.md/proiecte-de-decizii/</t>
  </si>
  <si>
    <t>https://il.md/page/7/</t>
  </si>
  <si>
    <t>http://www.leova.md/index.php?l=ro</t>
  </si>
  <si>
    <t>http://www.leova.md/index.php?pag=feedback&amp;id=561&amp;l=ro
http://www.leova.md/index.php?pag=page&amp;id=917&amp;l=ro</t>
  </si>
  <si>
    <t>http://www.leova.md/index.php?pag=feedback&amp;id=794&amp;l=ro</t>
  </si>
  <si>
    <t>http://www.leova.md/index.php?pag=news&amp;id=678&amp;l=ro</t>
  </si>
  <si>
    <t>http://www.leova.md/index.php?pag=news&amp;id=928&amp;l=ro</t>
  </si>
  <si>
    <t>http://www.leova.md/index.php?pag=news&amp;id=939&amp;l=ro</t>
  </si>
  <si>
    <t>http://www.leova.md/index.php?pag=news&amp;id=909&amp;l=ro</t>
  </si>
  <si>
    <t>http://www.leova.md/index.php?pag=news&amp;id=908&amp;l=ro</t>
  </si>
  <si>
    <t>http://www.leova.md/index.php?pag=cat&amp;id=696&amp;l=ro</t>
  </si>
  <si>
    <t>http://www.leova.md/index.php?pag=page&amp;id=770&amp;l=ro</t>
  </si>
  <si>
    <t>http://www.leova.md/index.php?pag=page&amp;id=898&amp;l=ro</t>
  </si>
  <si>
    <t>http://leova.md/index.php?pag=news&amp;id=786&amp;l=ro</t>
  </si>
  <si>
    <t>http://www.leova.md/index.php?pag=news&amp;id=926&amp;l=ro</t>
  </si>
  <si>
    <t>http://www.leova.md/index.php?pag=news&amp;id=926&amp;rid=1846&amp;l=ro</t>
  </si>
  <si>
    <t>http://www.leova.md/index.php?pag=news&amp;id=893&amp;l=ro
http://www.leova.md/index.php?pag=news&amp;id=926&amp;rid=1846&amp;l=ro</t>
  </si>
  <si>
    <t>http://www.leova.md/index.php?pag=news&amp;id=786&amp;rid=1827&amp;l=ro</t>
  </si>
  <si>
    <t>Lipsește o notă informativă la proiect
http://www.leova.md/index.php?pag=news&amp;id=786&amp;rid=1827&amp;l=ro</t>
  </si>
  <si>
    <t>http://www.leova.md/index.php?pag=news&amp;id=922&amp;rid=1477&amp;l=ro</t>
  </si>
  <si>
    <t>http://www.leova.md/index.php?pag=news&amp;id=912&amp;l=ro</t>
  </si>
  <si>
    <t>http://www.leova.md/index.php?pag=news&amp;id=886&amp;l=ro</t>
  </si>
  <si>
    <t>http://www.leova.md/index.php?pag=news&amp;id=769&amp;rid=1584&amp;l=ro
http://www.leova.md/index.php?pag=news&amp;id=769&amp;rid=1706&amp;l=ro
http://www.leova.md/index.php?pag=news&amp;id=769&amp;rid=1745&amp;l=ro
http://www.leova.md/index.php?pag=news&amp;id=769&amp;rid=1799&amp;l=ro
http://www.leova.md/index.php?pag=news&amp;id=769&amp;rid=1833&amp;l=ro
http://www.leova.md/index.php?pag=news&amp;id=788&amp;rid=1630&amp;l=ro</t>
  </si>
  <si>
    <t>http://www.leova.md/index.php?pag=news&amp;id=894&amp;l=ro</t>
  </si>
  <si>
    <t>http://www.leova.md/media/files/files/raport_activitate_pre__edinte_-_2019_5044671.pdf</t>
  </si>
  <si>
    <t>http://www.leova.md/index.php?pag=news&amp;id=907&amp;l=ro
http://www.leova.md/index.php?pag=news&amp;id=735&amp;l=ro
http://www.leova.md/index.php?pag=news&amp;id=931&amp;l=ro</t>
  </si>
  <si>
    <t>https://www.facebook.com/consiliulraional.leova.1?fref=search&amp;__tn__=%2Cd%2CP-R&amp;eid=ARAMA_CdWrR3OiFGnqKlGQ61T1T43P9nhHbhLvGMCYqDCrAFFrmriP1_HstI_vi6AFIr8inmfgiC49Hb</t>
  </si>
  <si>
    <t>https://nisporeni.md/serviciile-publice-desconcentrate/</t>
  </si>
  <si>
    <t>https://nisporeni.md/contacte/
https://nisporeni.md/aparatul-presedintelui/
https://nisporeni.md/conducerea-raionului/</t>
  </si>
  <si>
    <t>https://nisporeni.md/consilieri-raionali/</t>
  </si>
  <si>
    <t>https://nisporeni.md/deciziile-sedintei-ordinare-a-consiliului-raional-din-24-decembrie-2019/</t>
  </si>
  <si>
    <t>https://nisporeni.md/achizitii-publice/</t>
  </si>
  <si>
    <t>https://www.facebook.com/crnisporeni/?ref=br_rs</t>
  </si>
  <si>
    <t>https://www.facebook.com/Consiliul-Raional-Ocni%C8%9Ba-104006141108351/</t>
  </si>
  <si>
    <t>https://ocnita.md/772-2/</t>
  </si>
  <si>
    <t>https://ocnita.md/lista-consilierilor/</t>
  </si>
  <si>
    <t>https://ocnita.md/presedintele-raionului/</t>
  </si>
  <si>
    <t>https://ocnita.md/audieri-publice-a-proiectelor-de-decizii-pentru-sedinta-consiliului-raional-ocnita-09-decembrie-2019/</t>
  </si>
  <si>
    <t>https://ocnita.md/category/audieri-publice/</t>
  </si>
  <si>
    <t>https://ocnita.md/wp-content/uploads/2020/01/DECIZII-VI-2019.pdf</t>
  </si>
  <si>
    <t>https://ocnita.md/wp-content/uploads/2020/01/DECIZII-VI-2019.pdf
http://ocnita.md/wp-content/uploads/2019/11/DECIZII_Alegera_presedintelui_11noiembrie.pdf
http://ocnita.md/wp-content/uploads/2019/04/DECIZII-2019-I.pdf</t>
  </si>
  <si>
    <t>https://ocnita.md/category/decizii-2019/</t>
  </si>
  <si>
    <t>http://ocnita.md/wp-content/uploads/2019/03/%C8%98edin%C8%9Ba-Consiliului-raional-N1-28-martie-2019.pdf
http://ocnita.md/wp-content/uploads/2019/07/Ordinea-de-zi-%C8%98edin%C8%9Ba-II-2019.pdf</t>
  </si>
  <si>
    <t>https://ocnita.md/</t>
  </si>
  <si>
    <t>https://www.facebook.com/raionorhei/?ref=br_rs</t>
  </si>
  <si>
    <t>http://or.md/</t>
  </si>
  <si>
    <t>http://or.md/index.php/persoana-responsabila/</t>
  </si>
  <si>
    <t>http://or.md/wp-content/uploads/2016/12/Strategia-de-Dezvoltare-a-raionului-Orhei-2016-2020.pdf</t>
  </si>
  <si>
    <t>http://or.md/index.php/consultarea-publica-a-proiectelor-de-decizii-pentru-sedinta-ordinara-a-consiliului-raional-orhei-din-13-decembrie-2019/</t>
  </si>
  <si>
    <t>http://or.md/wp-content/uploads/2019/12/decizia_buget-2020_13.12.2019.pdf</t>
  </si>
  <si>
    <t>http://or.md/index.php/proiecte-de-acte/</t>
  </si>
  <si>
    <t>http://or.md/index.php/decizii-aprobate-de-consiliul-raional-orhei-in-sedinta-din-28-06-2019-2/deciziile-consiliului-raional/</t>
  </si>
  <si>
    <t>http://or.md/index.php/contacte/</t>
  </si>
  <si>
    <t>http://or.md/wp-content/uploads/2020/01/Lista-beneficirilor-de-ajutor-social.pdf
http://or.md/wp-content/uploads/2020/01/Lista-privind-nr.beneficiarilor-perioada-rece-a-anului.pdf</t>
  </si>
  <si>
    <t>http://or.md/index.php/consilieri/</t>
  </si>
  <si>
    <t>http://or.md/index.php/servicii-desconcentrate/
http://or.md/index.php/centrul-de-tineret-orhei/
http://or.md/index.php/scoala-raionala-de-sport-orhei/
http://or.md/index.php/imsp-spitalul-raional-orhei/
http://or.md/index.php/institutii-medico-sanitare-publice-locale/</t>
  </si>
  <si>
    <t>http://or.md/index.php/i-m-complexul-raional-sportiv/
http://or.md/index.php/i-m-servicii-in-constructii-a-consiliului-raional-orhei/</t>
  </si>
  <si>
    <t>http://or.md/wp-content/uploads/2016/12/COD-CONDUIT%C4%82-A-FUNC%C8%9AIONARULUI-PUBLIC.pdf</t>
  </si>
  <si>
    <t>http://or.md/index.php/planuri/
http://or.md/wp-content/uploads/2020/01/plan-de-achizitii-2019.pdf</t>
  </si>
  <si>
    <t>http://or.md/index.php/contracte-atribuite/</t>
  </si>
  <si>
    <t>http://or.md/index.php/proceduri-de-achizitii/</t>
  </si>
  <si>
    <t>http://or.md/wp-content/uploads/2020/01/Raport-executare-contracte-an.2019.pdf
http://or.md/wp-content/uploads/2020/01/Darea-de-seama-c.v.m-2019.pdf</t>
  </si>
  <si>
    <t>http://or.md/index.php/page/11/
http://or.md/index.php/2019/12/24/convocarea-consiliului-raional-orhei-in-sedinta-extraordinara-4/
http://or.md/index.php/2019/12/03/convocarea-consiliului-raional-orhei-in-sedinta-ordinara-6/</t>
  </si>
  <si>
    <t>http://or.md/index.php/2019/08/28/licitatie-publica-3/</t>
  </si>
  <si>
    <t>http://consiliu.rezina.md/chief.php?chief=1</t>
  </si>
  <si>
    <t>http://consiliu.rezina.md/councilor.php</t>
  </si>
  <si>
    <t>https://consiliu.rezina.md/docs/doc53.pdf</t>
  </si>
  <si>
    <t>http://consiliu.rezina.md/organization.php?name=7</t>
  </si>
  <si>
    <t>http://consiliu.rezina.md/view.php?art_id=3751</t>
  </si>
  <si>
    <t>http://consiliu.rezina.md/index.php?category=4</t>
  </si>
  <si>
    <t xml:space="preserve">http://consiliu.rezina.md/view.php?art_id=2839
http://consiliu.rezina.md/view.php?art_id=3403
http://consiliu.rezina.md/view.php?art_id=3751
</t>
  </si>
  <si>
    <t>http://consiliu.rezina.md/index.php?page=4&amp;category=13</t>
  </si>
  <si>
    <t>http://consiliu.rezina.md/view.php?art_id=3843</t>
  </si>
  <si>
    <t>http://consiliu.rezina.md/view.php?art_id=3728</t>
  </si>
  <si>
    <t>http://consiliu.rezina.md/procurements.php?category=2</t>
  </si>
  <si>
    <t>http://consiliu.rezina.md/procurement_details.php/?id=66
http://consiliu.rezina.md/procurement_details.php/?id=68</t>
  </si>
  <si>
    <t>http://consiliu.rezina.md/contacts.php?target=1
http://consiliu.rezina.md/contacts.php?target=2
http://consiliu.rezina.md/contacts.php?target=sectii
http://consiliu.rezina.md/contacts.php?target=directii</t>
  </si>
  <si>
    <t>http://consiliu.rezina.md/contact_us.php</t>
  </si>
  <si>
    <t>https://www.facebook.com/ConsiliulRaionalRezina/?ref=br_rs</t>
  </si>
  <si>
    <t xml:space="preserve">https://www.youtube.com/watch?v=sAM3ZGyUwpA
https://www.youtube.com/watch?v=fd2rOSa8oUk
</t>
  </si>
  <si>
    <t>http://www.riscani.md/index.php?pag=page&amp;id=55</t>
  </si>
  <si>
    <t>http://www.riscani.md/index.php?pag=petitie</t>
  </si>
  <si>
    <t>http://www.riscani.md/index.php?pag=news2&amp;opa=view&amp;id=277&amp;tip=componenta&amp;start=</t>
  </si>
  <si>
    <t>http://www.riscani.md/index.php?pag=page&amp;id=55
http://www.riscani.md/index.php?pag=news2&amp;tip=componenta</t>
  </si>
  <si>
    <t>http://www.riscani.md/index.php?pag=page&amp;id=47</t>
  </si>
  <si>
    <t>http://www.riscani.md/index.php?pag=news&amp;opa=view&amp;id=727&amp;tip=tendere&amp;start=10&amp;di=</t>
  </si>
  <si>
    <t>http://www.riscani.md/index.php?pag=news&amp;opa=view&amp;id=927&amp;tip=tendere&amp;start=&amp;di=</t>
  </si>
  <si>
    <t>http://www.riscani.md/index.php?pag=legislatie&amp;ids=alte_documente&amp;id=4594&amp;start=</t>
  </si>
  <si>
    <t>http://www.riscani.md/index.php?pag=legislatie&amp;ids=alte_documente&amp;id=4652&amp;start=</t>
  </si>
  <si>
    <t>http://www.riscani.md/index.php?pag=legislatie&amp;ids=alte_documente&amp;id=4668&amp;start=</t>
  </si>
  <si>
    <t>http://www.riscani.md/index.php?pag=legislatie&amp;ids=alte_documente&amp;id=4676&amp;start=</t>
  </si>
  <si>
    <t>http://www.riscani.md/index.php?pag=intreprinderi_municipale&amp;ids=numarul_intreprinderilor&amp;id=2&amp;start=</t>
  </si>
  <si>
    <t>http://www.riscani.md/index.php?pag=page&amp;id=50</t>
  </si>
  <si>
    <t>http://www.riscani.md/index.php?pag=servicii_sociale&amp;ids=rapoarte_de_activitate</t>
  </si>
  <si>
    <t>http://www.riscani.md/index.php?pag=procesul_decizional&amp;ids=proiecte_decizii&amp;id=4974&amp;y=2019&amp;start=</t>
  </si>
  <si>
    <t>http://www.riscani.md/index.php?pag=procesul_decizional&amp;ids=proiecte_decizii&amp;id=4974&amp;y=2019&amp;start=
http://www.riscani.md/index.php?pag=procesul_decizional&amp;ids=proiecte_decizii&amp;id=4970&amp;y=2019&amp;start=20</t>
  </si>
  <si>
    <t>http://www.riscani.md/index.php?pag=procesul_decizional&amp;ids=proiecte_decizii&amp;y=2019&amp;start=0</t>
  </si>
  <si>
    <t>http://www.riscani.md/index.php?pag=page&amp;id=87</t>
  </si>
  <si>
    <t>http://www.riscani.md/index.php?pag=news&amp;tip=anunturi&amp;start=50</t>
  </si>
  <si>
    <t>http://www.riscani.md/index.php?pag=news&amp;opa=view&amp;id=914&amp;tip=anunturi&amp;start=20&amp;di=</t>
  </si>
  <si>
    <t>http://www.riscani.md/index.php?pag=procesul_decizional&amp;ids=proiecte_decizii</t>
  </si>
  <si>
    <t>http://www.riscani.md/index.php?pag=procesul_decizional&amp;ids=proiecte_decizii&amp;y=2019&amp;start=0
http://www.riscani.md/index.php?pag=procesul_decizional&amp;ids=anunturi_audieri</t>
  </si>
  <si>
    <t>http://www.riscani.md/index.php?pag=procesul_decizional&amp;ids=anunturi_audieri</t>
  </si>
  <si>
    <t>Sinteza nu este întocmită potrivit cerințelor legii și nu conține informațiile necesare
http://www.riscani.md/index.php?pag=procesul_decizional&amp;ids=alte_documente&amp;y=2019</t>
  </si>
  <si>
    <t>Sinteza nu este întocmită potrivit cerințelor legii și nu conține informațiile necesare
http://www.riscani.md/index.php?pag=procesul_decizional&amp;ids=alte_documente&amp;y=2020</t>
  </si>
  <si>
    <t>http://www.riscani.md/index.php?pag=procesul_decizional&amp;ids=decizii&amp;id=4673&amp;start=</t>
  </si>
  <si>
    <t>http://www.riscani.md/index.php?pag=procesul_decizional&amp;ids=alte_documente&amp;id=4698&amp;start=40</t>
  </si>
  <si>
    <t>http://www.singerei.md/scrie-presedintelui.html</t>
  </si>
  <si>
    <t>http://www.singerei.md/anunturi-de-intentie-planuri/item/1665-plan-de-achizitii-al-consiliului-raional-sangerei-pentru-anul-2019.html
http://www.singerei.md/anunturi-de-intentie-planuri/item/1676-plan-de-achizitii-al-directiei-finante-sangerei-pentru-anul-2019.html</t>
  </si>
  <si>
    <t>http://www.singerei.md/achizitii-publice.html?start=20</t>
  </si>
  <si>
    <t>http://www.singerei.md/rezultatele-concursurilor.html?start=5</t>
  </si>
  <si>
    <t>http://www.singerei.md/dari-de-seama-privind-executarea-contractelor.html</t>
  </si>
  <si>
    <t>http://www.singerei.md/transparenta-decizionala.html</t>
  </si>
  <si>
    <t>http://www.singerei.md/transparenta-decizionala/itemlist/category/64-2019.html</t>
  </si>
  <si>
    <t>http://www.singerei.md/transparenta-decizionala/item/2011-deciziile-aprobate-in-cadrul-sedintei-ordinare-a-consiliului-raional-din-19-12-2019.html</t>
  </si>
  <si>
    <t>http://www.singerei.md/transparenta-decizionala/item/1170-sedinta-ordinara-a-consiliului-raional-singerei-din-18-12-2017.html
http://www.singerei.md/transparenta-decizionala/item/1600-sedinta-ordinara-a-consiliului-raional-din-29-11-2018.html
http://www.singerei.md/transparenta-decizionala/item/2011-deciziile-aprobate-in-cadrul-sedintei-ordinare-a-consiliului-raional-din-19-12-2019.html</t>
  </si>
  <si>
    <t>http://www.singerei.md/proiecte-de-decizii/item/1980-proiecte-de-decizii-pentru-sedinta-din-decembrie-2019.html
http://www.singerei.md/images/A1_la_10.2.pdf</t>
  </si>
  <si>
    <t>http://www.singerei.md/proiecte-de-decizii.html</t>
  </si>
  <si>
    <t xml:space="preserve">Conform răspunsului din chestionar
</t>
  </si>
  <si>
    <t>http://www.singerei.md/2014-07-25-22-14-24/item/1981-dispozitie-nr-123-din-02-12-2019-cu-privire-la-organizarea-procesului-de-consultari-publice-a-proiectelor-de-decizii-privind-aprobarea-bugetului-raional-pentru-anul-2020.html
http://www.singerei.md/proiecte-de-decizii/item/1980-proiecte-de-decizii-pentru-sedinta-din-decembrie-2019.html</t>
  </si>
  <si>
    <t>http://www.singerei.md/strategia-de-dezvoltare-a-raionului-singerei.html</t>
  </si>
  <si>
    <t>http://www.singerei.md/locuri-vacante.html?start=7</t>
  </si>
  <si>
    <t>http://www.singerei.md/images/Raport_de_activ._CR_a._2019.pdf</t>
  </si>
  <si>
    <t>http://www.singerei.md/anticoruptie/item/1421-plan-anticoruptie.html
http://www.singerei.md/anticoruptie/item/2059-raport-privind-implementarea-planului-local-anticoruptie-pentru-anii-2018-2020.html</t>
  </si>
  <si>
    <t xml:space="preserve">Conform răspunsului din chestionar
http://www.singerei.md/consultari-publice.html
</t>
  </si>
  <si>
    <t>http://www.singerei.md/2014-07-24-22-50-34.html</t>
  </si>
  <si>
    <t>http://www.singerei.md/contacte.html
http://www.singerei.md/program-de-audienta.html
http://www.singerei.md/structura.html</t>
  </si>
  <si>
    <t>http://www.singerei.md/consilieri-raionali.html</t>
  </si>
  <si>
    <t>http://www.singerei.md/2014-07-24-22-50-34.html
http://www.singerei.md/servicii-desconcentratee.html</t>
  </si>
  <si>
    <t>http://www.singerei.md/servicii-sociale.html
http://www.singerei.md/images/Raport_de_activ._CR_a._2019.pdf</t>
  </si>
  <si>
    <t>https://www.facebook.com/CRSINGEREI/</t>
  </si>
  <si>
    <t>https://www.youtube.com/watch?v=0oUYnhccc_E</t>
  </si>
  <si>
    <t>https://soldanesti.md/contacte/
https://soldanesti.md/petitii-si-audienta-cetatenilor/</t>
  </si>
  <si>
    <t>https://soldanesti.md/consilieri-raionali/</t>
  </si>
  <si>
    <t>https://soldanesti.md/servicii-disconcentrate-2/</t>
  </si>
  <si>
    <t>https://soldanesti.md/achizitii-publice/</t>
  </si>
  <si>
    <t>https://soldanesti.md/deciziile-sedintei-ordinare-din-26-03-2020/</t>
  </si>
  <si>
    <t>https://soldanesti.md/deciziile-sedintei-ordinare-din-10-12-2019/</t>
  </si>
  <si>
    <t>http://soldanesti.md/wp-content/uploads/2018/12/%D0%A1%D0%BA%D0%B0%D0%BD%D0%B8%D1%80%D0%BE%D0%B2%D0%B0%D1%82%D1%8C10002.pdf
http://soldanesti.md/wp-content/uploads/2019/12/img20191213_14420235_compressed-1-1-1.pdf</t>
  </si>
  <si>
    <t>https://soldanesti.md/deciziile-sedintei-ordinare-din-10-12-2019/
https://soldanesti.md/deciziile-sedintei-extraordinare-din-02-12-2019/
https://soldanesti.md/deciziile-de-la-sedinta-ordinara-din-10-09-2019/
https://soldanesti.md/deciziile-sedintei-ordinare-din-22-08-2019/
https://soldanesti.md/deciziile-sedintei-extraordinare-din-09-07-2019/
https://soldanesti.md/decizii-de-la-sedinta-ordinara-din-06-06-2019/
https://soldanesti.md/deciziile-sedintei-ordinare-din-29-03-2019/</t>
  </si>
  <si>
    <t>https://soldanesti.md/proiecte-de-decizii/</t>
  </si>
  <si>
    <t>https://soldanesti.md/initierea-proiectelor-de-decizii/</t>
  </si>
  <si>
    <t>http://soldanesti.md/wp-content/uploads/2019/05/Consult%C4%83ri-publice.pdf</t>
  </si>
  <si>
    <t>http://soldanesti.md/wp-content/uploads/2020/02/Raport-transparen%C5%A3%C4%83-2019.pdf</t>
  </si>
  <si>
    <t>http://soldanesti.md/wp-content/uploads/2019/07/raport-anticoruptie-1-converted.pdf</t>
  </si>
  <si>
    <t>https://soldanesti.md/page/9/</t>
  </si>
  <si>
    <t>https://soldanesti.md/page/10/</t>
  </si>
  <si>
    <t>https://soldanesti.md/</t>
  </si>
  <si>
    <t>http://www.soroca.org.md/index.php/contacte
http://www.soroca.org.md/index.php/consiliul-raional/presedintele-raionului-soroca</t>
  </si>
  <si>
    <t>http://www.soroca.org.md/index.php/consiliul-raional/consilieri</t>
  </si>
  <si>
    <t>http://www.soroca.org.md/index.php/raionul-soroca/serviciile-desconcentrate</t>
  </si>
  <si>
    <t>http://daspf.soroca.md/</t>
  </si>
  <si>
    <t>http://daspf.soroca.md/category/news/page/2/</t>
  </si>
  <si>
    <t>http://www.soroca.org.md/index.php/achizitii-publice/planificate</t>
  </si>
  <si>
    <t>http://www.soroca.org.md/index.php/achizitii-publice/rapoarte-trimestriale</t>
  </si>
  <si>
    <t>http://www.soroca.org.md/index.php/achizitii-publice/finisate</t>
  </si>
  <si>
    <t>http://www.soroca.org.md/index.php/achizitii-publice/curente</t>
  </si>
  <si>
    <t>https://www.facebook.com/SorocaCR/</t>
  </si>
  <si>
    <t>http://www.soroca.org.md/index.php/acte-normative/decizii-ale-consiliului-raional-soroca/648-sedintele-consiliului-raional-soroca-anul-2019</t>
  </si>
  <si>
    <t>http://www.soroca.org.md/index.php/acte-normative/dispozitiile-presedintelui-raionului/610-dispozitii-de-baza-2019
http://www.soroca.org.md/index.php/procesul-decizional/anunt-de-initiere-a-proiectelor-de-decizie
http://www.soroca.org.md/index.php/procesul-decizional/anunt-de-initiere-a-proiectelor-de-decizie?start=3</t>
  </si>
  <si>
    <t>http://www.soroca.org.md/index.php/procesul-decizional/anunt-de-organizare-a-dezbaterilor-publice-a-proiectelor-de-decizie?start=3</t>
  </si>
  <si>
    <t>http://www.soroca.org.md/index.php/procesul-decizional/proiecte-intrate-in-cr?start=3</t>
  </si>
  <si>
    <t>http://soroca.md/jpg/Irina/buget2020/buget2020.pdf</t>
  </si>
  <si>
    <t>http://www.soroca.org.md/index.php/acte-normative/decizii-ale-consiliului-raional-soroca/407-sedintele-consiliului-raional-soroca-anul-2018
http://soroca.md/jpg/Irina/buget2020/buget2020.pdf</t>
  </si>
  <si>
    <t>http://soroca.md/jpg/strategie/STRATEGIA.pdf</t>
  </si>
  <si>
    <t>http://www.soroca.org.md/index.php/home/anunturi?start=30
http://soroca.org.md/jpg/proiecte%20de%20decizii/proiecte04/19.pdf</t>
  </si>
  <si>
    <t>Exemplu sinteza a recomandărilor anexată la chestionar</t>
  </si>
  <si>
    <t>http://euparticip.md/</t>
  </si>
  <si>
    <t>https://www.youtube.com/channel/UCE_TthZwwESdQQ8Rrm1hJqw/videos</t>
  </si>
  <si>
    <t>http://daspf.soroca.md/category/news/page/2/
http://www.soroca.org.md/index.php/home/anunturi?start=63
http://www.soroca.org.md/index.php/home/anunturi?start=66
http://www.soroca.org.md/index.php/home/anunturi?start=69</t>
  </si>
  <si>
    <t>http://www.soroca.org.md/index.php/acte-normative/legi/435-codul-de-conduita-a-functionarului-public</t>
  </si>
  <si>
    <t>http://soroca.md/</t>
  </si>
  <si>
    <t>https://stefan-voda.md/serviciile-desconcentrate/
https://stefan-voda.md/category/medicina/</t>
  </si>
  <si>
    <t>https://stefan-voda.md/consilieri-raionali/</t>
  </si>
  <si>
    <t>https://stefan-voda.md/vasile-gherman/
https://stefan-voda.md/alexandru-pavlicenco/
https://stefan-voda.md/aparatul-presedintelui-raionului/</t>
  </si>
  <si>
    <t>https://stefan-voda.md/petitie-online/</t>
  </si>
  <si>
    <t>https://stefan-voda.md/category/posturi-vacante/page/2/</t>
  </si>
  <si>
    <t>https://stefan-voda.md/intreprinderile-municipale/</t>
  </si>
  <si>
    <t>https://stefan-voda.md/raport-cu-privire-la-monitorizarea-contractelor-pentru-anul-2019/
https://stefan-voda.md/darea-de-seama-privind-realizarea-achizitiilor-publice-de-mica-valoare/</t>
  </si>
  <si>
    <t>https://stefan-voda.md/planul-de-achizitie-publica-pentru-perioada-anului-2019-al-consiliului-raional-stefan-voda/</t>
  </si>
  <si>
    <t>https://stefan-voda.md/category/achizitii-publice/page/2/</t>
  </si>
  <si>
    <t>https://stefan-voda.md/invitatie-la-audieri-publice/
https://stefan-voda.md/proiecte-de-decizii-a-consiliului-raional-pentru-sedinta-ordinara-din-19-decembrie-2019/</t>
  </si>
  <si>
    <t>https://stefan-voda.md/proiectul-deciziei-cu-privire-la-aprobarea-bugetului-raional-pentru-anul-2020/</t>
  </si>
  <si>
    <t>https://stefan-voda.md/category/proiecte-de-decizii/</t>
  </si>
  <si>
    <t>https://stefan-voda.md/raport-privind-asigurarea-transparentei-procesului-decizional-in-consiliul-raional-si-subdiviziunile-subordonate-consiliului-raional-stefan-voda-in-anul-2019/</t>
  </si>
  <si>
    <t>https://stefan-voda.md/planul-anticoruptie-al-consiliului-raional-stefan-voda-pentru-anii-2018-2020/</t>
  </si>
  <si>
    <t>https://stefan-voda.md/category/dispozitiile-presedintelui/page/2/</t>
  </si>
  <si>
    <t>https://stefan-voda.md/category/deciziile-consiliului-raional/</t>
  </si>
  <si>
    <t>https://stefan-voda.md/deciziile-consiliului-raional-adoptate-la-sedinta-din-19-decembrie-2019/</t>
  </si>
  <si>
    <t xml:space="preserve">https://stefan-voda.md/bugetul-raionului/
</t>
  </si>
  <si>
    <t>https://www.facebook.com/Consiliul-Raional-%C8%98tefan-Vod%C4%83-106255137473174/</t>
  </si>
  <si>
    <t>https://stefan-voda.md/</t>
  </si>
  <si>
    <t>http://crstraseni.md/index.php?pag=page&amp;id=875&amp;l=ro
http://crstraseni.md/index.php?pag=page&amp;id=803&amp;l=ro</t>
  </si>
  <si>
    <t>http://crstraseni.md/index.php?pag=page&amp;id=874&amp;l=ro</t>
  </si>
  <si>
    <t>http://crstraseni.md/media/files/files/servicii_prestate_de_daspf_ain_anul_2019_8907695.pdf</t>
  </si>
  <si>
    <t>http://crstraseni.md/index.php?pag=news&amp;id=857&amp;l=ro
http://crstraseni.md/media/files/files/servicii_prestate_de_daspf_ain_anul_2019_8907695.pdf</t>
  </si>
  <si>
    <t>http://crstraseni.md/index.php?pag=cat&amp;id=860&amp;l=ro</t>
  </si>
  <si>
    <t>Pe web este raportul de activitate si situatiile financiare ale unicei întreprinderi municipale active
http://crstraseni.md/index.php?pag=news&amp;id=859&amp;l=ro</t>
  </si>
  <si>
    <t>http://crstraseni.md/index.php?pag=news&amp;id=849&amp;rid=2219&amp;l=ro</t>
  </si>
  <si>
    <t>http://crstraseni.md/index.php?pag=news&amp;id=814&amp;rid=3452&amp;l=ro</t>
  </si>
  <si>
    <t>http://crstraseni.md/index.php?pag=news&amp;id=786&amp;l=ro</t>
  </si>
  <si>
    <t>http://crstraseni.md/media/files/files/decizie_nr__8_13_din_20_decembrie_2019_7855284.pdf</t>
  </si>
  <si>
    <t xml:space="preserve">http://crstraseni.md/media/files/files/2_cu_privire_la_aprob__buget__raion__i_lectur___871348.pdf
</t>
  </si>
  <si>
    <t>http://crstraseni.md/media/files/files/decizia_4_10___cu_pr__la_aprobarea_bugetului_raional_pe_anul_2018____1519901.pdf
http://crstraseni.md/media/files/files/decizie_4_11_cu_privire_la_aprobarea_bugetului_raional_8851169.pdf
http://crstraseni.md/media/files/files/decizie_nr__8_13_din_20_decembrie_2019_7855284.pdf</t>
  </si>
  <si>
    <t>http://crstraseni.md/index.php?pag=news&amp;id=809&amp;l=ro</t>
  </si>
  <si>
    <t>http://crstraseni.md/index.php?pag=news&amp;id=769&amp;rid=2882&amp;l=ro
http://crstraseni.md/index.php?pag=news&amp;id=769&amp;rid=2938&amp;l=ro
http://crstraseni.md/index.php?pag=news&amp;id=769&amp;rid=3029&amp;l=ro
http://crstraseni.md/index.php?pag=news&amp;id=769&amp;rid=3179&amp;l=ro
http://crstraseni.md/index.php?pag=news&amp;id=769&amp;rid=3233&amp;l=ro
http://crstraseni.md/index.php?pag=news&amp;id=769&amp;rid=3352&amp;l=ro
http://crstraseni.md/index.php?pag=news&amp;id=769&amp;rid=3362&amp;l=ro
http://crstraseni.md/index.php?pag=news&amp;id=769&amp;rid=3403&amp;l=ro</t>
  </si>
  <si>
    <t>http://crstraseni.md/index.php?pag=news&amp;id=847&amp;l=ro</t>
  </si>
  <si>
    <t>http://crstraseni.md/index.php?pag=news&amp;id=810&amp;rid=3393&amp;l=ro
http://crstraseni.md/index.php?pag=news&amp;id=810&amp;rid=3394&amp;l=ro
http://crstraseni.md/index.php?pag=news&amp;id=809&amp;rid=3380&amp;l=ro</t>
  </si>
  <si>
    <t>http://crstraseni.md/index.php?pag=news&amp;id=810&amp;l=ro&amp;start=20</t>
  </si>
  <si>
    <t>http://crstraseni.md/index.php?pag=news&amp;id=810&amp;l=ro&amp;start=21</t>
  </si>
  <si>
    <t>http://crstraseni.md/index.php?pag=news&amp;id=810&amp;l=ro&amp;start=22</t>
  </si>
  <si>
    <t>http://crstraseni.md/index.php?pag=cat&amp;id=858&amp;l=ro</t>
  </si>
  <si>
    <t>http://crstraseni.md/index.php?pag=news&amp;id=808&amp;rid=1805&amp;l=ro</t>
  </si>
  <si>
    <t>http://crstraseni.md/media/files/files/decizia_5_12____cu_privire_la_aprobarea_planului_local_anticoruptie_pentru_anii_2018-2020____5090767.pdf
http://crstraseni.md/index.php?pag=news&amp;id=788&amp;rid=3607&amp;l=ro
http://crstraseni.md/index.php?pag=news&amp;id=694&amp;l=ro</t>
  </si>
  <si>
    <t>http://crstraseni.md/index.php?pag=news&amp;id=817&amp;l=ro</t>
  </si>
  <si>
    <t>http://crstraseni.md/index.php?pag=news&amp;id=871&amp;l=ro</t>
  </si>
  <si>
    <t>http://crstraseni.md/index.php?pag=cat&amp;id=838&amp;l=ro</t>
  </si>
  <si>
    <t>http://crstraseni.md/index.php?pag=news&amp;id=678&amp;l=ro&amp;start=20</t>
  </si>
  <si>
    <t>http://crstraseni.md/index.php?pag=news&amp;id=678&amp;l=ro&amp;start=21</t>
  </si>
  <si>
    <t>http://crstraseni.md/index.php?pag=news&amp;id=678&amp;l=ro&amp;start=22</t>
  </si>
  <si>
    <t>http://crstraseni.md/index.php?pag=news&amp;id=678&amp;l=ro&amp;start=120</t>
  </si>
  <si>
    <t>http://crstraseni.md/index.php?pag=news&amp;id=703&amp;l=ro</t>
  </si>
  <si>
    <t>http://crstraseni.md/index.php?pag=news&amp;id=822&amp;rid=2931&amp;l=ro</t>
  </si>
  <si>
    <t>http://crstraseni.md/index.php?pag=news&amp;id=872&amp;l=ro</t>
  </si>
  <si>
    <t>http://crstraseni.md/index.php?pag=news&amp;id=854&amp;l=ro
http://crstraseni.md/index.php?pag=news&amp;id=880&amp;rid=3602&amp;l=ro</t>
  </si>
  <si>
    <t>http://crstraseni.md/index.php?pag=news&amp;id=853&amp;l=ro</t>
  </si>
  <si>
    <t>http://crstraseni.md/index.php?pag=news&amp;id=769&amp;rid=3124&amp;l=ro</t>
  </si>
  <si>
    <t>http://crstraseni.md/index.php?pag=news&amp;id=769&amp;rid=2893&amp;l=ro</t>
  </si>
  <si>
    <t>http://crstraseni.md/media/files/files/strategia_de_dezvoltare_integrata_a_raionului_straseni_2016-2020_2379390.pdf</t>
  </si>
  <si>
    <t>https://www.facebook.com/profile.php?id=100010033241032</t>
  </si>
  <si>
    <t>http://crstraseni.md/media/files/files/decizia_nr__5_12_din_21_decembrie_2018_1375286.pdf</t>
  </si>
  <si>
    <t>http://raiontaraclia.md/consraion/cons/</t>
  </si>
  <si>
    <t>http://raiontaraclia.md/docs/%d0%bf%d0%bb%d0%b0%d0%bd%d1%8b/</t>
  </si>
  <si>
    <t>http://raiontaraclia.md/wp-content/uploads/2019/02/%D0%BF%D0%BB%D0%B0%D0%BD-%D0%B3%D0%BE%D1%81.-%D0%B7%D0%B0%D0%BA%D1%83%D0%BF%D0%BE%D0%BA.pdf</t>
  </si>
  <si>
    <t>http://raiontaraclia.md/docs/programme/</t>
  </si>
  <si>
    <t>http://raiontaraclia.md/2019/12/10/%d0%bc%d0%b0%d1%82%d0%b5%d1%80%d0%b8%d0%b0%d0%bb%d1%8b-%d0%ba-%d0%b7%d0%b0%d1%81%d0%b5%d0%b4%d0%b0%d0%bd%d0%b8%d1%8e-%d1%80%d0%b0%d0%b9%d0%be%d0%bd%d0%bd%d0%be%d0%b3%d0%be-%d1%81%d0%be%d0%b2%d0%b5/</t>
  </si>
  <si>
    <t>http://raiontaraclia.md/2019/05/22/%d0%b2%d0%bd%d0%b5%d0%be%d1%87%d0%b5%d1%80%d0%b5%d0%b4%d0%bd%d0%be%d0%b5-%d0%b7%d0%b0%d1%81%d0%b5%d0%b4%d0%b0%d0%bd%d0%b8%d0%b5-%d1%80%d0%b0%d0%b9%d0%be%d0%bd%d0%bd%d0%be%d0%b3%d0%be-%d1%81%d0%be-3/
https://www.facebook.com/tuk.md/videos/%D0%B2%D0%BD%D0%B5%D0%BE%D1%87%D0%B5%D1%80%D0%B5%D0%B4%D0%BD%D0%BE%D0%B5-%D0%B7%D0%B0%D1%81%D0%B5%D0%B4%D0%B0%D0%BD%D0%B8%D0%B5-%D1%80%D0%B0%D0%B9%D0%BE%D0%BD%D0%BD%D0%BE%D0%B3%D0%BE-%D1%81%D0%BE%D0%B2%D0%B5%D1%82%D0%B0-%D1%82%D0%B0%D1%80%D0%B0%D0%BA%D0%BB%D0%B8%D1%8F/543748046415246/
https://pl-pl.facebook.com/tuk.md/videos/210519-%D0%B7%D0%B0%D1%81%D0%B5%D0%B4%D0%B0%D0%BD%D0%B8%D0%B5-%D1%80%D0%B0%D0%B9%D0%BE%D0%BD%D0%BD%D0%BE%D0%B3%D0%BE-%D1%81%D0%BE%D0%B2%D0%B5%D1%82%D0%B0-%D1%82%D0%B0%D1%80%D0%B0%D0%BA%D0%BB%D0%B8%D1%8F/392915834645982/</t>
  </si>
  <si>
    <t>http://raiontaraclia.md/2019/08/23/%d0%b2%d0%bd%d0%b5%d0%be%d1%87%d0%b5%d1%80%d0%b5%d0%b4%d0%bd%d0%be%d0%b5-%d0%b7%d0%b0%d1%81%d0%b5%d0%b4%d0%b0%d0%bd%d0%b8%d0%b5-%d1%80%d0%b0%d0%b9%d0%be%d0%bd%d0%bd%d0%be%d0%b3%d0%be-%d1%81%d0%be-9/
http://raiontaraclia.md/2019/08/14/%d0%b2%d0%bd%d0%b5%d0%be%d1%87%d0%b5%d1%80%d0%b5%d0%b4%d0%bd%d0%be%d0%b5-%d0%b7%d0%b0%d1%81%d0%b5%d0%b4%d0%b0%d0%bd%d0%b8%d0%b5-%d1%80%d0%b0%d0%b9%d0%be%d0%bd%d0%bd%d0%be%d0%b3%d0%be-%d1%81%d0%be-7/
http://raiontaraclia.md/2019/08/02/%d0%b2%d0%bd%d0%b5%d0%be%d1%87%d0%b5%d1%80%d0%b5%d0%b4%d0%bd%d0%be%d0%b5-%d0%b7%d0%b0%d1%81%d0%b5%d0%b4%d0%b0%d0%bd%d0%b8%d0%b5-%d1%80%d0%b0%d0%b9%d0%be%d0%bd%d0%bd%d0%be%d0%b3%d0%be-%d1%81%d0%be-6/
http://raiontaraclia.md/2019/07/19/%d0%b2%d0%bd%d0%b5%d0%be%d1%87%d0%b5%d1%80%d0%b5%d0%b4%d0%bd%d0%be%d0%b5-%d0%b7%d0%b0%d1%81%d0%b5%d0%b4%d0%b0%d0%bd%d0%b8%d0%b5-%d1%80%d0%b0%d0%b9%d0%be%d0%bd%d0%bd%d0%be%d0%b3%d0%be-%d1%81%d0%be-5/
http://raiontaraclia.md/2019/07/10/%d0%b2%d0%bd%d0%b5%d0%be%d1%87%d0%b5%d1%80%d0%b5%d0%b4%d0%bd%d0%be%d0%b5-%d0%b7%d0%b0%d1%81%d0%b5%d0%b4%d0%b0%d0%bd%d0%b8%d0%b5-%d1%80%d0%b0%d0%b9%d0%be%d0%bd%d0%bd%d0%be%d0%b3%d0%be-%d1%81%d0%be-4/
http://raiontaraclia.md/2019/05/17/%d0%b2%d0%bd%d0%b5%d0%be%d1%87%d0%b5%d1%80%d0%b5%d0%b4%d0%bd%d0%be%d0%b5-%d0%b7%d0%b0%d1%81%d0%b5%d0%b4%d0%b0%d0%bd%d0%b8%d0%b5-%d1%80%d0%b0%d0%b9%d0%be%d0%bd%d0%bd%d0%be%d0%b3%d0%be-%d1%81%d0%be-2/
http://raiontaraclia.md/2019/04/08/%d0%b2%d0%bd%d0%b5%d0%be%d1%87%d0%b5%d1%80%d0%b5%d0%b4%d0%bd%d0%be%d0%b5-%d0%b7%d0%b0%d1%81%d0%b5%d0%b4%d0%b0%d0%bd%d0%b8%d0%b5-%d1%80%d0%b0%d0%b9%d0%be%d0%bd%d0%bd%d0%be%d0%b3%d0%be-%d1%81%d0%be/
http://raiontaraclia.md/2019/03/19/%d0%be%d1%87%d0%b5%d1%80%d0%b5%d0%b4%d0%bd%d0%be%d0%b5-%d0%b7%d0%b0%d1%81%d0%b5%d0%b4%d0%b0%d0%bd%d0%b8%d0%b5-%d1%80%d0%b0%d0%b9%d0%be%d0%bd%d0%bd%d0%be%d0%b3%d0%be-%d1%81%d0%be%d0%b2%d0%b5%d1%82/</t>
  </si>
  <si>
    <t>Din 11 anunțuri pe web doar unul a fost publicat în termenul prevăzut de lege
http://raiontaraclia.md/2019/12/10/%d0%b2%d0%bd%d0%b5%d0%be%d1%87%d0%b5%d1%80%d0%b5%d0%b4%d0%bd%d0%be%d0%b5-%d0%b7%d0%b0%d1%81%d0%b5%d0%b4%d0%b0%d0%bd%d0%b8%d0%b5-%d1%80%d0%b0%d0%b9%d0%be%d0%bd%d0%bd%d0%be%d0%b3%d0%be-%d1%81%d0%be-11/</t>
  </si>
  <si>
    <t>https://www.facebook.com/raiontaraclia</t>
  </si>
  <si>
    <t xml:space="preserve">În anunțurile referitor la desfășurarea ședințelor este indicat expres posibilitatea oricărei cetățean de a asista la ședință </t>
  </si>
  <si>
    <t>https://www.facebook.com/CRTelenesti/?ref=br_rs</t>
  </si>
  <si>
    <t>https://telenesti.md/contacte/</t>
  </si>
  <si>
    <t>https://telenesti.md/directia-asistenta-sociala-2/</t>
  </si>
  <si>
    <t>https://telenesti.md/servicii-desconcentrate/</t>
  </si>
  <si>
    <t>http://telenesti.md/linia-raionala-anicoruptie/</t>
  </si>
  <si>
    <t>https://telenesti.md/wp-content/uploads/2020/02/6-13-Buget-2020-lect.-II.pdf</t>
  </si>
  <si>
    <t>https://telenesti.md/consilieri-raionali/</t>
  </si>
  <si>
    <t>https://telenesti.md/deciziile-c-r/14-decembrie-2017/
https://telenesti.md/deciziile-c-r/13-decembrie-2018-2/
https://telenesti.md/deciziile-c-r/18-noiembrie-2019/</t>
  </si>
  <si>
    <t>https://telenesti.md/deciziile-c-r/</t>
  </si>
  <si>
    <t>https://telenesti.md/</t>
  </si>
  <si>
    <t>https://telenesti.md/proceduri-de-achizitii/</t>
  </si>
  <si>
    <t>https://telenesti.md/wp-content/uploads/2019/05/planificarea-2019.pdf</t>
  </si>
  <si>
    <t>https://telenesti.md/contracte-atribuite/</t>
  </si>
  <si>
    <t>https://telenesti.md/functii-vacante/</t>
  </si>
  <si>
    <t>https://telenesti.md/2019/03/13/cu-privire-la-convocarea-consiliului-raional-in-sedinta-ordinara/
https://telenesti.md/2019/09/09/anunt-cu-privire-la-convocarea-consiliului-raional-telenesti-in-sedinta-ordinara/
https://telenesti.md/2019/11/15/anunt-cu-privire-la-convocarea-consiliului-raional-telenesti-in-sedinta-extraordinara/
https://telenesti.md/2019/12/08/anunt-cu-privire-la-convocarea-consiliului-raional-telenesti-in-sedinta-ordinara-2/</t>
  </si>
  <si>
    <t>http://www.crungheni.md/contacte/</t>
  </si>
  <si>
    <t>http://www.crungheni.md/contacte/
http://www.crungheni.md/conducerea-raionului/program-de-audiente/</t>
  </si>
  <si>
    <t>http://www.crungheni.md/conducerea-raionului/consilieri/</t>
  </si>
  <si>
    <t>http://www.crungheni.md/conducerea-raionului/presedinte/</t>
  </si>
  <si>
    <t>unele</t>
  </si>
  <si>
    <t>some</t>
  </si>
  <si>
    <t>http://www.crungheni.md/wp-content/uploads/2019/12/declaration_20191223_145422.pdf
http://www.crungheni.md/wp-content/uploads/2019/12/declaration_20191220_144609.pdf
http://www.crungheni.md/wp-content/uploads/2019/12/declaration_20191204_114825.pdf
http://www.crungheni.md/wp-content/uploads/2019/12/Declaratie.pdf</t>
  </si>
  <si>
    <t>http://www.crungheni.md/scrie-presedintelui/</t>
  </si>
  <si>
    <t>http://www.crungheni.md/contacte/
http://www.crungheni.md/wp-content/uploads/2020/02/Lista-aparatului-pre%C5%9Fedintelui-raionului-serviciilor-descentralizate-desconcentrate-%C5%9Fi-altor-institu%C5%A3ii-din-raionul-Ungheni-modificare-27.12.2012-1.pdf</t>
  </si>
  <si>
    <t>http://www.crungheni.md/planificarea-strategica-si-situatie-socio-economica/strategiile/</t>
  </si>
  <si>
    <t xml:space="preserve">http://www.crungheni.md/proiecte/proiectele-consiliului/
</t>
  </si>
  <si>
    <t>http://www.crungheni.md/wp-content/uploads/2020/02/Decizie-executarea-bugetului-raional-2019-1.pdf</t>
  </si>
  <si>
    <t>http://www.crungheni.md/wp-content/uploads/2019/12/Project-4.pdf</t>
  </si>
  <si>
    <t>http://www.crungheni.md/transparenta-decizionala/decizii-aprobate/</t>
  </si>
  <si>
    <t>http://www.crungheni.md/wp-content/uploads/2018/12/Project-1.pdf
http://www.crungheni.md/wp-content/uploads/2019/12/Project-4.pdf</t>
  </si>
  <si>
    <t>http://www.crungheni.md/anunturi/page/3/</t>
  </si>
  <si>
    <t>http://www.crungheni.md/anunturi/anunt-48/</t>
  </si>
  <si>
    <t>http://www.crungheni.md/anunturi/anunt-40/</t>
  </si>
  <si>
    <t>http://daspf.ungheni.org/</t>
  </si>
  <si>
    <t>http://daspf.ungheni.org/documente/</t>
  </si>
  <si>
    <t>http://www.crungheni.md/</t>
  </si>
  <si>
    <t>https://www.facebook.com/ConsiliulraionalUngheni/</t>
  </si>
  <si>
    <t>https://anenii-noi.md/index.php?option=com_content&amp;view=article&amp;id=130&amp;Itemid=667</t>
  </si>
  <si>
    <t>https://anenii-noi.md/index.php?option=com_content&amp;view=article&amp;id=115&amp;Itemid=660</t>
  </si>
  <si>
    <t xml:space="preserve">https://anenii-noi.md/index.php?option=com_content&amp;view=article&amp;id=151&amp;Itemid=528
https://anenii-noi.md/index.php?option=com_content&amp;view=article&amp;id=156&amp;Itemid=527
https://anenii-noi.md/index.php?option=com_content&amp;view=article&amp;id=163&amp;Itemid=531
https://anenii-noi.md/index.php?option=com_content&amp;view=article&amp;id=301&amp;Itemid=662
</t>
  </si>
  <si>
    <t>https://anenii-noi.md/index.php?option=com_content&amp;view=article&amp;id=408:consultari-publice-a-proiectului-bugetului-raional-pentru-2020&amp;catid=85&amp;Itemid=691</t>
  </si>
  <si>
    <t>https://anenii-noi.md/index.php?option=com_content&amp;view=category&amp;layout=blog&amp;id=85&amp;Itemid=691</t>
  </si>
  <si>
    <t>https://anenii-noi.md/index.php?option=com_content&amp;view=category&amp;layout=blog&amp;id=87&amp;Itemid=665</t>
  </si>
  <si>
    <t>https://anenii-noi.md/index.php?option=com_content&amp;view=category&amp;layout=blog&amp;id=85&amp;Itemid=691&amp;limitstart=5</t>
  </si>
  <si>
    <t>https://www.facebook.com/craneniinoi/</t>
  </si>
  <si>
    <t>I.1.The government's official website has sections dedicated to decisional transparency, where the information of the decisions development and their adoption is placed?</t>
  </si>
  <si>
    <t>I.2.The web page contains information on contact details and work program of the President, Vice-Presidents and President of the region, including days and hours of district's President and Vice President audience.</t>
  </si>
  <si>
    <t>I.3.The web page contains information on contact details and work program of the subdivisions of the district council and district council secretary, including days and hours of council's secretary audience?</t>
  </si>
  <si>
    <t>I.4.Is it available on the website the list of institutions established by the district administrative-territorial unit, their address, information and contact details?</t>
  </si>
  <si>
    <t>I.5.Is the list of decentralized services operating in territorial-administrative unit, address information and contact details available on the website?</t>
  </si>
  <si>
    <t>I.6.Are the names and political affiliation of councilors available on the web-site?</t>
  </si>
  <si>
    <t>I.7.Did the announce of the public session made public to the citizens (at least 10 days before the ordinary meetings and at least 3 days before the extraordinary ones)?</t>
  </si>
  <si>
    <t>I.8. Does the public session announcement include the date, time and place of the meeting and its agenda?</t>
  </si>
  <si>
    <t>I.9.Were the draft decisions / provisions and relevant materials in 2016 made known for public before the public authority meeting?</t>
  </si>
  <si>
    <t>II.1.Were public consultations held for draft decisions / provisions in 2016?</t>
  </si>
  <si>
    <t>II.2.Is the announcement regarding the organization of public consultations made public by the public authority (at least 10 days before the decision)?</t>
  </si>
  <si>
    <t>II.3.Does the announcement regarding the organization of public consultations contain dead-line for submitting recommendations, the manner in which interested parties may send recommendations, contact details of the persons responsible for receiving and examining recommendations (name, phone number, address, e-mail)?</t>
  </si>
  <si>
    <t>II.4.Have public authorities created advisory boards, working groups, permanent or ad hoc working groups participating in decision-making?</t>
  </si>
  <si>
    <t>II.5.Have public authorities drafted, approved and announced to the internal rules of information, consultation and participation in the drafting and adoption of decisions?</t>
  </si>
  <si>
    <t>II.6.Are the information about public consultation coordinator brought to their notice, responsible for ensuring the transparency of decision-making authority?</t>
  </si>
  <si>
    <t>II.7.In case of organizing the public consultations and receiving recommendations from stakeholders, did the local authority compile and publishe summaries of the recommendations?</t>
  </si>
  <si>
    <t>II.8.Does the summary of recommendations include public authorities' motivation to accept or reject the recommendations?</t>
  </si>
  <si>
    <t>II.9.Does the public authorities draw up and make public annual reports on transparency in decision making?</t>
  </si>
  <si>
    <t>II.10. Are there made and notified the rules on how to access the room where a public hearing is conducted, the requisite behavior of stakeholders, ways of punishing misbehavior, etc.?</t>
  </si>
  <si>
    <t>II.11.Can the public attend all meetings of the specialized commissions of the district council?</t>
  </si>
  <si>
    <t>II.12.Can the public attend all meetings of the district council?</t>
  </si>
  <si>
    <t>II.13.Can the public have the word during the meeting of the district council at any point (subject) on the agenda, before the vote, even without prior approval by councilors?</t>
  </si>
  <si>
    <t>II.14.Did the audience has the opportunity to watch live public meetings of the district council available online on the net?</t>
  </si>
  <si>
    <t>II.15.Are there available on the website records video / audio from district council meetings?</t>
  </si>
  <si>
    <t>III.1.Are the procurement plans made public?</t>
  </si>
  <si>
    <t>III.2.Are the brought to public knowledge sworn statements of confidentiality and impartiality of the members of the working group, which confirms the absence of circumstances that can lead to conflicts of interest?</t>
  </si>
  <si>
    <t>III.3.Are public procurement announcements publicly announced?</t>
  </si>
  <si>
    <t>III.4.Are the publicity announcements (public procurement results) publicly disclosed?</t>
  </si>
  <si>
    <t>III.5.Is the archive of procurement outcomes available on the website (at least) the last 3 years?</t>
  </si>
  <si>
    <t>IV.1.Is the information on the results of auctions / contests / direct negotiations selling / renting / leasing property belonging to territorial-administrative unit made public?</t>
  </si>
  <si>
    <t>IV.2.Are the announcements regarding the auction / lease / lease of property of the administrative-territorial unit published on the official website?</t>
  </si>
  <si>
    <t>IV.3.Are the documents on socio-economical development of the district (strategies, forecasts, plans, programs) available on the Web policy?</t>
  </si>
  <si>
    <t>V.1.Was the draft budget for 2017 subject to public consultation and and made public?</t>
  </si>
  <si>
    <t>V.2.The draft budget for 2017 included a description of all items (programs, subprograms and other parts of the budget), including a brief justification for each item in the income section and section of expenses?</t>
  </si>
  <si>
    <t>V.3.Were corrections to the 2016 budget submitted for public consultation and made public?</t>
  </si>
  <si>
    <t>V.4.Is the current budget of the territorial-administrative unit available on the website?</t>
  </si>
  <si>
    <t>V.5.Is the budget for at least the last three consecutive years (2015 - 2017) available on the website?</t>
  </si>
  <si>
    <t>V.6.Are annual reports on budget execution for 2016 available on the official website?</t>
  </si>
  <si>
    <t>VI.1.Were made public the existing vacancies in the public service during 2016, including the job description for the vacant position and qualification requirements to candidates for vacancies?</t>
  </si>
  <si>
    <t>VI.2.Were the number and names of the candidates who participated in the selection contests for vacancies during 2016 made public?</t>
  </si>
  <si>
    <t>VI.3.Were the minutes of committee for selection of candidates for the vacancy, including the assessment committee and the ranking of applicants made public?</t>
  </si>
  <si>
    <t>VI.4.Is verbal report of procedures for selecting candidates for vacancies in at least the last 3 years available on the web archive?</t>
  </si>
  <si>
    <t>VII.1.Is district's chairman resume available on the website, including information on: higher education, work experience, previous membership to companies and non-profit organizations?</t>
  </si>
  <si>
    <t>VII.2.Are there published statements on income and property of the president, vice-presidents and public officials?</t>
  </si>
  <si>
    <t>VII.3.Has the dministrative-territorial unit developed and published a Code of Ethics for local elected?</t>
  </si>
  <si>
    <t>VII.4.Has the dministrative-territorial unit developed and published a Code of Ethics for the employees of rayons administration?</t>
  </si>
  <si>
    <t>VII.5.Has the administrative-territorial unit a Code of Ethics for employees of budgetary institutions, public enterprises, and employees of businesses founded in which holds the majority?</t>
  </si>
  <si>
    <t>VII.6.Is there a mechanism for reporting unethical behavior and corruption (landline, online form, etc.) within public authorities? If so, what is it?</t>
  </si>
  <si>
    <t>VIII.1.Were made public the social assistant programs information about social services, administrative-territorial unit and how to apply for a potential beneficiary?</t>
  </si>
  <si>
    <t>VIII.2.Is it available on the website the list of social assistance institutions set up by the administrative-territorial unit?</t>
  </si>
  <si>
    <t>VIII.3.Is the number of beneficiaries of social aid and aid for the cold season of the year and the amounts paid?</t>
  </si>
  <si>
    <t>IX.1. Are placed on web data on programs and projects, including technical assistance, whose beneficiaries performers are public authorities (name, goals and basic tasks beneficiaries and executors main program, terms and results of achieving the expected volume and sources financing)?</t>
  </si>
  <si>
    <t>IX.2.Are publicly communicated the resumes of heads of all municipal enterprises and companies with the majority stake held by administrative - territorial unit, including information on: higher education, work experience, previous membership to companies and non-profit organizations?</t>
  </si>
  <si>
    <t>IX.3.Is the list of municipal enterprises and companies with the majority stake held by administrative - territorial unit (either hold shares but are not majority) made public?</t>
  </si>
  <si>
    <t>IX.4.Are made public the annual financial analyses of all municipal enterprises and companies with the majority stake held by administrative - territorial unit?</t>
  </si>
  <si>
    <t>I.1.Pagina web oficială a autorităților publice dispune de compartimente dedicate transparenţei decizionale, unde se plasează informaţia privind procesul de elaborare şi adoptare a deciziilor?</t>
  </si>
  <si>
    <t>I.2.Pagina web conține informații privind datele de contact și programul de lucru al președintelui, vicepreședinților, aparatul președintelui, subdiviziunile consiliului raional și secretarul consiliului raional, cu indicarea zilelor şi orelor de audienţă a președintelui, vicepreședinților și secretarului consiliului?</t>
  </si>
  <si>
    <t>I.3.Pagina web conţine informaţii privind datele de contact şi programul de lucru al subdiviziunilor consiliului raional şi secretarului consiliului raional, cu indicarea zilelor şi orelor de audienţă a secretarului consiliului?</t>
  </si>
  <si>
    <t>I.4.Este disponibilă pe pagina web lista instituțiilor raionale înființate de unitatea administrativ-teritorială și lista serviciilor desconcentrate ce activează în unitatea administrativ-teritorială, informații privind adresa și datele de contact?</t>
  </si>
  <si>
    <t>I.5.Este disponibilă pe pagina web lista serviciilor desconcentrate ce activează în unitatea administrativ-teritorială, informaţii privind adresa şi datele de contact?</t>
  </si>
  <si>
    <t>I.6.Sunt disponibile pe site-ul oficial numele și afilierea politică a consilierilor raionali?</t>
  </si>
  <si>
    <t>I.7.Anunţul referitor la desfăşurarea şedinţei publice este adus la cunoştinţă cetăţenilor (cu cel puţin 10 zile înaintea şedinţelor ordinare şi cu cel puţin 3 zile înaintea celor extraordinare)?</t>
  </si>
  <si>
    <t>I.8.Cuprinde anunțul referitor la desfăşurarea şedinţei publice data, ora, locul desfăşurării şedinţei şi ordinea de zi a acesteia?</t>
  </si>
  <si>
    <t>I.9.Proiectele de decizii/dispoziţii şi materialele aferente acestora din anul 2016 au fost aduse la cunoștința publicului pînă la şedinţa autorităţii publice?</t>
  </si>
  <si>
    <t>II.1.Au fost organizate consultări publice pentru proiectele de decizii/dispoziţii în anul 2016?</t>
  </si>
  <si>
    <t>II.2.Anunţul privind organizarea consultărilor publice este făcut public de autoritatea publică (cu cel puțin 10 zile pînă la adoptarea deciziei)?</t>
  </si>
  <si>
    <t>II.3.Anunţul privind organizarea consultărilor publice conține termenul-limită de prezentare a recomandărilor, modalitatea în care părţile interesate pot prezenta sau expedia recomandări, datele de contact ale persoanelor responsabile de recepţionarea şi examinarea recomandărilor (numele şi prenumele, numărul de telefon, adresa poștei electronice)?</t>
  </si>
  <si>
    <t>II.4.Autoritățile publice au creat consilii consultative, grupuri de lucru permanente sau grupuri de lucru ad-hoc care participă la procesul decizional?</t>
  </si>
  <si>
    <t>II.5.Autorităţile publice au elaborat, aprobat și adus la cunoștință regulile interne de informare, consultare şi participare în procesul de elaborare şi adoptare a deciziilor?</t>
  </si>
  <si>
    <t>II.6.Sînt aduse la cunoștință informații despre coordonatorul procesului de consultare publică, responsabil de asigurarea transparenţei procesului decizional din autoritatea respectivă?</t>
  </si>
  <si>
    <t>II.7.În cazul organizării consultărilor publice şi recepţionării recomandărilor din partea părţilor interesate, autoritatea publică locală a întocmit și publicat sinteze a recomandărilor?</t>
  </si>
  <si>
    <t>II.8.Sinteza recomandărilor parvenite cuprinde motivația autorităților publice de acceptare sau respingere a recomandărilor?</t>
  </si>
  <si>
    <t>II.9.Autorităţile publice întocmesc şi aduc la cunoştinţa publicului rapoarte anuale privind transparenţa în procesul decizional?</t>
  </si>
  <si>
    <t>II.10.Sînt întocmite şi aduse la cunoştinţă regulile referitor la modalitatea de acces în sala unde se desfăşoară o şedinţă publică, conduita obligatorie a părţilor participante, modalităţile de sancţionare a comportamentului neadecvat, etc.?</t>
  </si>
  <si>
    <t>II.11.Poate publicul participa la toate ședințele comisiilor de specialitate ale consiliului raional?</t>
  </si>
  <si>
    <t>II.12.Poate publicul participa la toate ședințele consiliului raional?</t>
  </si>
  <si>
    <t>II.13.Poate fi dat cuvînt publicului în timpul ședinței consiliului raional la orice punct (subiect) de pe agendă, înainte de vot, chiar și fără aprobarea prealabilă de către consilieri?</t>
  </si>
  <si>
    <t>II.14.A avut posibilitatea publicul să urmărească în direct şedinţele publice ale consiliului raional în regim online pe net?</t>
  </si>
  <si>
    <t>II.15.Sînt înregistrate video/audio și difuzate online ședințele consiliului raional?</t>
  </si>
  <si>
    <t>III.1.Sînt aduse la cunoștință publică anunțurile de intenție (planurile de achiziţii publice)?</t>
  </si>
  <si>
    <t>III.2.Sînt aduse la cunoştinţă publică declaraţiile pe proprie răspundere de confidenţialitate şi imparţialitate ale membrilor grupului de lucru, prin care se confirmă absenţa circumstanţelor care pot duce la conflicte de interese?</t>
  </si>
  <si>
    <t>III.3.Sînt aduse la cunoștință publică anunţurile de participare la achiziţii publice?</t>
  </si>
  <si>
    <t>III.4.Sînt aduse la cunoștință publică anunțurile de atribuire (rezultatele achizițiilor publice)?</t>
  </si>
  <si>
    <t>III.5.Este disponibilă pe pagina web arhiva rezultatelor achiziţiilor publice din (cel puţin) ultimii 3 ani?</t>
  </si>
  <si>
    <t>IV.1.Informația cu privire la rezultatele licitațiilor/concursurilor/negocierilor directe de vînzare/locațiune/arendă a bunurilor proprietate a unităţii administrativ-teritoriale este adusă la cunoștință publică?</t>
  </si>
  <si>
    <t>IV.2.Anunțurile privind desfășurarea licitațiilor de vînzare/locațiune/arendă a bunurilor proprietate a unităţii administrativ-teritoriale sînt publicate pe pagina web oficială?</t>
  </si>
  <si>
    <t>IV.3.Sînt disponibile pe web documentele de politici privind dezvoltarea social-economică a raionului (strategii, prognoze, planuri, programe)?</t>
  </si>
  <si>
    <t>V.1.Proiectul de buget pentru anul 2017 a fost supus consultărilor publice și adus la cunoştinţa publicului?</t>
  </si>
  <si>
    <t>V.2.Proiectul de buget pentru anul 2017 a inclus o descriere a tuturor elementelor (programe, subprograme și alte elemente ale bugetului), inclusiv o scurtă justificare pentru fiecare element în secțiunea de venituri și secțiunea de cheltuieli?</t>
  </si>
  <si>
    <t>V.3.Rectificările la buget pentru anul 2016 au fost supuse consultărilor publice și adus la cunoştinţa publicului?</t>
  </si>
  <si>
    <t>V.4.Bugetul actual al unității administrativ-teritoriale este disponibil pe pagina web?</t>
  </si>
  <si>
    <t>V.5.Sînt disponibile pe pagina web bugetele pentru cel puțin ultimii trei ani consecutivi (2015 - 2017)?</t>
  </si>
  <si>
    <t>V.6.Raporturile privind executarea bugetului anual pentru 2016 sînt disponibile pe site-ul oficial?</t>
  </si>
  <si>
    <t>VI.1.Au fost făcute publice funcţiile vacante existente în serviciul public în perioada 2016, incluzînd descrierea postului pentru funcţia vacantă şi cerinţele de calificare faţă de candidaţii pentru funcţiile vacante?</t>
  </si>
  <si>
    <t>VI.2.Au fost comunicate public numărul şi numele candidaţilor ce au participat la concursurile de selecţie pentru posturile vacante în 2016?</t>
  </si>
  <si>
    <t>VI.3.Au fost comunicate public procesele - verbale ale comisiei de selectare a candidaţilor pentru funcţia vacantă, incluzând evaluarea comisiei şi clasamentul solicitanţilor?</t>
  </si>
  <si>
    <t>VI.4.Este disponibilă pe web arhiva proceselor - verbale ale procedurilor de selecţie a candidaţilor la funcţiile vacante din cel puţin ultimii 3 ani?</t>
  </si>
  <si>
    <t>VII.1.Este CV-ul președintelui raionului disponibil pe pagina web, inclusiv informații cu privire la: studiile superioare, experiența de muncă, apartenența anterioară la societățile comerciale și organizațiile non-profit?</t>
  </si>
  <si>
    <t>VII.2.Sunt publicate declaraţiile cu privire la venituri şi proprietate ale președintelui, vicepreședinților şi funcţionarilor publici?</t>
  </si>
  <si>
    <t>VII.3.Are unitatea administrativ-teritorială elaborat și publicat un Cod de etică pentru aleșii locali?</t>
  </si>
  <si>
    <t>VII.4.Are unitatea administrativ-teritorială elaborat și publicat un Cod de etică pentru angajații autorităților administrației publice raionale?</t>
  </si>
  <si>
    <t>VII.5.Are unitatea administrativ-teritorială un Cod de etică pentru angajaţii instituţiilor bugetare, întreprinderilor publice, precum şi angajaţii întreprinderilor fondate sau la care deţine pachetul majoritar?</t>
  </si>
  <si>
    <t>VII.6.Există un mecanism de raportare a comportamentului lipsit de etică și a faptelor de corupție (linie telefonică, formular online, etc.) în cadrul autorităților publice? Dacă da, ce este?</t>
  </si>
  <si>
    <t>VIII.1.Au fost aduse la cunoştinţa publicului programele de asistenţă socială adoptate, informaţii despre serviciile sociale furnizate de unitatea administrativ-teritorială şi modalitatea de aplicare pentru un potenţial beneficiar?</t>
  </si>
  <si>
    <t>VIII.2.Este disponibilă pe pagina web lista instituțiilor de asistență socială înființate de unitatea administrativ-teritorială?</t>
  </si>
  <si>
    <t>VIII.3.Este publicat pe web numărul beneficiarilor ajutorului social și ajutorului pentru perioada rece a anului și sumele achitate?</t>
  </si>
  <si>
    <t>IX.1.Sînt plasate pe web datele privind programele şi proiectele, inclusiv de asistenţă tehnică, ale căror beneficiari sau executanţi sînt autorităţile administraţiei publice (denumirea, scopurile şi sarcinile de bază, beneficiarii şi executorii principali de program, termenele şi rezultatele de realizare scontate, volumul şi sursele de finanţare)?</t>
  </si>
  <si>
    <t>IX.2.Sunt comunicate public CV-urile conducătorilor tuturor întreprinderilor municipale şi a societăţilor comerciale cu pachet majoritar deţinute de unitatea administrativ - teritorială, inclusiv informații cu privire la: studiile superioare, experiența de muncă, apartenența anterioară la societățile comerciale și organizațiile non-profit?</t>
  </si>
  <si>
    <t>IX.3.Este făcută publică lista întreprinderilor municipale şi a societăţilor comerciale cu pachet majoritar deţinute de unitatea administrativ - teritorială (fie dețin acțiuni dar nu sînt majoritare)?</t>
  </si>
  <si>
    <t>IX.4.Sunt făcute public analizele financiare anuale ale tuturor întreprinderilor municipale și societăţilor comerciale cu pachet majoritar, deţinute de unitatea administrativ – teritorială ?</t>
  </si>
  <si>
    <t>Pagina web conține informații privind datele de contact și programul de lucru al președintelui, vicepreședinților, aparatul președintelui, subdiviziunile consiliului raional și secretarul consiliului raional, cu indicarea zilelor şi orelor de audienţă a președintelui, vicepreședinților și secretarului consiliului?</t>
  </si>
  <si>
    <t>Pagina web conţine informaţii privind datele de contact şi programul de lucru al subdiviziunilor consiliului raional şi secretarului consiliului raional, cu indicarea zilelor şi orelor de audienţă a secretarului consiliului?</t>
  </si>
  <si>
    <t>Este publicat pe web numărul beneficiarilor ajutorului social și ajutorului pentru perioada rece a anului și sumele achitate?</t>
  </si>
  <si>
    <t>Este disponibilă pe pagina web lista instituțiilor de asistență socială înființate de unitatea administrativ-teritorială?</t>
  </si>
  <si>
    <t>Există un mecanism de raportare a comportamentului lipsit de etică și a faptelor de corupție (linie telefonică, formular online, etc.) în cadrul autorităților publice? Dacă da, ce este?</t>
  </si>
  <si>
    <t>Este disponibilă pe pagina web lista serviciilor desconcentrate ce activează în unitatea administrativ-teritorială, informaţii privind adresa şi datele de contact?</t>
  </si>
  <si>
    <t>Sunt disponibile pe site-ul oficial numele și afilierea politică a consilierilor raionali?</t>
  </si>
  <si>
    <t>Proiectele de decizii/dispoziţii şi materialele aferente acestora din anul 2016 au fost aduse la cunoștința publicului pînă la şedinţa autorităţii publice?</t>
  </si>
  <si>
    <t>Au fost organizate consultări publice pentru proiectele de decizii/dispoziţii în anul 2016?</t>
  </si>
  <si>
    <t>Sînt întocmite şi aduse la cunoştinţă regulile referitor la modalitatea de acces în sala unde se desfăşoară o şedinţă publică, conduita obligatorie a părţilor participante, modalităţile de sancţionare a comportamentului neadecvat, etc.?</t>
  </si>
  <si>
    <t>Are unitatea administrativ-teritorială un Cod de etică pentru angajaţii instituţiilor bugetare, întreprinderilor publice, precum şi angajaţii întreprinderilor fondate sau la care deţine pachetul majoritar?</t>
  </si>
  <si>
    <t>Sunt publicate declaraţiile cu privire la venituri şi proprietate ale președintelui, vicepreședinților şi funcţionarilor publici?</t>
  </si>
  <si>
    <t>Au fost comunicate public numărul şi numele candidaţilor ce au participat la concursurile de selecţie pentru posturile vacante în 2016?</t>
  </si>
  <si>
    <t>Au fost făcute publice funcţiile vacante existente în serviciul public în perioada 2016, incluzînd descrierea postului pentru funcţia vacantă şi cerinţele de calificare faţă de candidaţii pentru funcţiile vacante?</t>
  </si>
  <si>
    <t>Raporturile privind executarea bugetului anual pentru 2016 sînt disponibile pe site-ul oficial?</t>
  </si>
  <si>
    <t>Sînt disponibile pe pagina web bugetele pentru cel puțin ultimii trei ani consecutivi (2015 - 2017)?</t>
  </si>
  <si>
    <t>Rectificările la buget pentru anul 2016 au fost supuse consultărilor publice și adus la cunoştinţa publicului?</t>
  </si>
  <si>
    <t>Proiectul de buget pentru anul 2017 a inclus o descriere a tuturor elementelor (programe, subprograme și alte elemente ale bugetului), inclusiv o scurtă justificare pentru fiecare element în secțiunea de venituri și secțiunea de cheltuieli?</t>
  </si>
  <si>
    <t>Proiectul de buget pentru anul 2017 a fost supus consultărilor publice și adus la cunoştinţa publicului?</t>
  </si>
  <si>
    <t>Sunt făcute public analizele financiare anuale ale tuturor întreprinderilor municipale și societăţilor comerciale cu pachet majoritar, deţinute de unitatea administrativ – teritorială ?</t>
  </si>
  <si>
    <t>Sunt comunicate public CV-urile conducătorilor tuturor întreprinderilor municipale şi a societăţilor comerciale cu pachet majoritar deţinute de unitatea administrativ - teritorială, inclusiv informații cu privire la: studiile superioare, experiența de muncă, apartenența anterioară la societățile comerciale și organizațiile non-profit?</t>
  </si>
  <si>
    <t>Sînt plasate pe web datele privind programele şi proiectele, inclusiv de asistenţă tehnică, ale căror beneficiari sau executanţi sînt autorităţile administraţiei publice (denumirea, scopurile şi sarcinile de bază, beneficiarii şi executorii principali de program, termenele şi rezultatele de realizare scontate, volumul şi sursele de finanţare)?</t>
  </si>
  <si>
    <t>Informația cu privire la rezultatele licitațiilor/concursurilor/negocierilor directe de vînzare/locațiune/arendă a bunurilor proprietate a unităţii administrativ-teritoriale este adusă la cunoștință publică?</t>
  </si>
  <si>
    <t>Este disponibilă pe pagina web arhiva rezultatelor achiziţiilor publice din (cel puţin) ultimii 3 ani?</t>
  </si>
  <si>
    <t>Sînt aduse la cunoștință publică anunțurile de atribuire (rezultatele achizițiilor publice)?</t>
  </si>
  <si>
    <t>Sînt aduse la cunoştinţă publică declaraţiile pe proprie răspundere de confidenţialitate şi imparţialitate ale membrilor grupului de lucru, prin care se confirmă absenţa circumstanţelor care pot duce la conflicte de interese?</t>
  </si>
  <si>
    <t>Autorităţile publice întocmesc şi aduc la cunoştinţa publicului rapoarte anuale privind transparenţa în procesul decizional?</t>
  </si>
  <si>
    <t>Sinteza recomandărilor parvenite cuprinde motivația autorităților publice de acceptare sau respingere a recomandărilor?</t>
  </si>
  <si>
    <t>Poate fi dat cuvînt publicului în timpul ședinței consiliului raional la orice punct (subiect) de pe agendă, înainte de vot, chiar și fără aprobarea prealabilă de către consilieri?</t>
  </si>
  <si>
    <t>Sînt aduse la cunoștință informații despre coordonatorul procesului de consultare publică, responsabil de asigurarea transparenţei procesului decizional din autoritatea respectivă?</t>
  </si>
  <si>
    <t>Sînt înregistrate video/audio și difuzate online ședințele consiliului raional?</t>
  </si>
  <si>
    <t>A avut posibilitatea publicul să urmărească în direct şedinţele publice ale consiliului raional în regim online pe net?</t>
  </si>
  <si>
    <t>Portal 2018_eng</t>
  </si>
  <si>
    <t>Portal 2018_md</t>
  </si>
  <si>
    <t>Portal_2018_MD</t>
  </si>
  <si>
    <t>Number</t>
  </si>
  <si>
    <t>questionID_2020</t>
  </si>
  <si>
    <t>Excel_2020</t>
  </si>
  <si>
    <t>R18001</t>
  </si>
  <si>
    <t>R18002</t>
  </si>
  <si>
    <t>R18003</t>
  </si>
  <si>
    <t>R18004</t>
  </si>
  <si>
    <t>R18005</t>
  </si>
  <si>
    <t>R18006</t>
  </si>
  <si>
    <t>R18007</t>
  </si>
  <si>
    <t>R18010</t>
  </si>
  <si>
    <t>R18011</t>
  </si>
  <si>
    <t>R18012</t>
  </si>
  <si>
    <t>R18013</t>
  </si>
  <si>
    <t>R18014</t>
  </si>
  <si>
    <t>R18015</t>
  </si>
  <si>
    <t>R18016</t>
  </si>
  <si>
    <t>R18017</t>
  </si>
  <si>
    <t>R18018</t>
  </si>
  <si>
    <t>R18019</t>
  </si>
  <si>
    <t>R18020</t>
  </si>
  <si>
    <t>R18021</t>
  </si>
  <si>
    <t>R18022</t>
  </si>
  <si>
    <t>R18025</t>
  </si>
  <si>
    <t>R18026</t>
  </si>
  <si>
    <t>R18027</t>
  </si>
  <si>
    <t>R18030</t>
  </si>
  <si>
    <t>R18031</t>
  </si>
  <si>
    <t>R18032</t>
  </si>
  <si>
    <t>R18033</t>
  </si>
  <si>
    <t>R18034</t>
  </si>
  <si>
    <t>R18036</t>
  </si>
  <si>
    <t>R18037</t>
  </si>
  <si>
    <t>R18038</t>
  </si>
  <si>
    <t>R18039</t>
  </si>
  <si>
    <t>R18040</t>
  </si>
  <si>
    <t>R18041</t>
  </si>
  <si>
    <t>R18042</t>
  </si>
  <si>
    <t>R18043</t>
  </si>
  <si>
    <t>R18044</t>
  </si>
  <si>
    <t>R18045</t>
  </si>
  <si>
    <t>R18046</t>
  </si>
  <si>
    <t>R18048</t>
  </si>
  <si>
    <t>R18049</t>
  </si>
  <si>
    <t>R18050</t>
  </si>
  <si>
    <t>R18051</t>
  </si>
  <si>
    <t>R18052</t>
  </si>
  <si>
    <t>R18053</t>
  </si>
  <si>
    <t>R18054</t>
  </si>
  <si>
    <t>R18055</t>
  </si>
  <si>
    <t>R20001</t>
  </si>
  <si>
    <t>R20002</t>
  </si>
  <si>
    <t>R20003</t>
  </si>
  <si>
    <t>R20004</t>
  </si>
  <si>
    <t>R20005</t>
  </si>
  <si>
    <t>R20006</t>
  </si>
  <si>
    <t>R20007</t>
  </si>
  <si>
    <t>R20008</t>
  </si>
  <si>
    <t>R20009</t>
  </si>
  <si>
    <t>R20010</t>
  </si>
  <si>
    <t>R20011</t>
  </si>
  <si>
    <t>R20012</t>
  </si>
  <si>
    <t>R20013</t>
  </si>
  <si>
    <t>R20014</t>
  </si>
  <si>
    <t>R20015</t>
  </si>
  <si>
    <t>R20016</t>
  </si>
  <si>
    <t>R20017</t>
  </si>
  <si>
    <t>R20018</t>
  </si>
  <si>
    <t>R20019</t>
  </si>
  <si>
    <t>R20020</t>
  </si>
  <si>
    <t>R20021</t>
  </si>
  <si>
    <t>R20022</t>
  </si>
  <si>
    <t>R20023</t>
  </si>
  <si>
    <t>R20024</t>
  </si>
  <si>
    <t>R20025</t>
  </si>
  <si>
    <t>R20026</t>
  </si>
  <si>
    <t>R20027</t>
  </si>
  <si>
    <t>R20028</t>
  </si>
  <si>
    <t>R20029</t>
  </si>
  <si>
    <t>R20030</t>
  </si>
  <si>
    <t>R20031</t>
  </si>
  <si>
    <t>R20032</t>
  </si>
  <si>
    <t>R20033</t>
  </si>
  <si>
    <t>R20034</t>
  </si>
  <si>
    <t>R20035</t>
  </si>
  <si>
    <t>R20036</t>
  </si>
  <si>
    <t>R20037</t>
  </si>
  <si>
    <t>R20038</t>
  </si>
  <si>
    <t>R20039</t>
  </si>
  <si>
    <t>R20040</t>
  </si>
  <si>
    <t>R20041</t>
  </si>
  <si>
    <t>R20042</t>
  </si>
  <si>
    <t>R20043</t>
  </si>
  <si>
    <t>R20044</t>
  </si>
  <si>
    <t>R20045</t>
  </si>
  <si>
    <t>R20046</t>
  </si>
  <si>
    <t>R20047</t>
  </si>
  <si>
    <t>R20048</t>
  </si>
  <si>
    <t>R20049</t>
  </si>
  <si>
    <t>R20050</t>
  </si>
  <si>
    <t>R20051</t>
  </si>
  <si>
    <t>R20052</t>
  </si>
  <si>
    <t>R20053</t>
  </si>
  <si>
    <t>R20054</t>
  </si>
  <si>
    <t>R20055</t>
  </si>
  <si>
    <t>ID_2020</t>
  </si>
  <si>
    <t>ID_2018</t>
  </si>
  <si>
    <t>Q9a</t>
  </si>
  <si>
    <t>R20009a</t>
  </si>
  <si>
    <t>Has the local public authority responded to the individual's request for information in accordance with legal requirements and terms?</t>
  </si>
  <si>
    <t>Did the local public authority answer the IDIS “Viitorul” questionnaire in accordance with the requirements and terms of the law on access to information?</t>
  </si>
  <si>
    <t>acc9a</t>
  </si>
  <si>
    <t>acc9ak</t>
  </si>
  <si>
    <t>Row</t>
  </si>
  <si>
    <t>Best</t>
  </si>
  <si>
    <t>Worst</t>
  </si>
  <si>
    <t>Region</t>
  </si>
  <si>
    <t>Change?</t>
  </si>
  <si>
    <t>Autoritățile publice locale au răspuns la chestionarul IDIS „Viitorul” în conformitate cu cerințele și termenii legii privind accesul la informație?</t>
  </si>
  <si>
    <t>Autoritățile publice locale au răspuns la cererea persoanei fizice de solicitare a informațiilor în conformitate cu cerințele și termenii legali ?</t>
  </si>
  <si>
    <t>Au fost comunicate public rezultatele proceselor - verbale ale comisiei de selectare a candidaţilor pentru funcţia vacantă, incluzând evaluarea comisiei şi clasamentul solicitanţilor?</t>
  </si>
  <si>
    <t>OK</t>
  </si>
  <si>
    <t>R1800?</t>
  </si>
  <si>
    <t>R1801?</t>
  </si>
  <si>
    <t>R1802?</t>
  </si>
  <si>
    <t>R1803?</t>
  </si>
  <si>
    <t>R1804?</t>
  </si>
  <si>
    <t>Q_2020</t>
  </si>
  <si>
    <t>C_2020</t>
  </si>
  <si>
    <t>Q_2018</t>
  </si>
  <si>
    <t>C_2018</t>
  </si>
  <si>
    <t>ID_2017</t>
  </si>
  <si>
    <t>Q_2017</t>
  </si>
  <si>
    <t>C_2017</t>
  </si>
  <si>
    <t>R17001</t>
  </si>
  <si>
    <t>R17002</t>
  </si>
  <si>
    <t>R17003</t>
  </si>
  <si>
    <t>R17004</t>
  </si>
  <si>
    <t>Sunt disponibile pe site-ul oficial numele și afilierea politică a consilierilor raionali ?</t>
  </si>
  <si>
    <t>R17005</t>
  </si>
  <si>
    <t>R17006</t>
  </si>
  <si>
    <t>Proiectele de decizii/dispoziţii şi materialele aferente acestora din anul 2017 au fost aduse la cunoștința publicului pînă la şedinţa autorităţii publice?</t>
  </si>
  <si>
    <t>R17007</t>
  </si>
  <si>
    <t>R18008</t>
  </si>
  <si>
    <t>R17008</t>
  </si>
  <si>
    <t>R18009</t>
  </si>
  <si>
    <t>Timpul de răspuns la cererile de solicitare a informațiilor în temeiul Legii nr.982 din 11.05.2000 privind accesul la informație ?</t>
  </si>
  <si>
    <t>R17009</t>
  </si>
  <si>
    <t>Au fost organizate consultări publice pentru proiectele de decizii/dispoziţii în anul 2017?</t>
  </si>
  <si>
    <t>R17010</t>
  </si>
  <si>
    <t>R17011</t>
  </si>
  <si>
    <t>R17012</t>
  </si>
  <si>
    <t>R17013</t>
  </si>
  <si>
    <t>R17014</t>
  </si>
  <si>
    <t>R17015</t>
  </si>
  <si>
    <t>R17016</t>
  </si>
  <si>
    <t>R17017</t>
  </si>
  <si>
    <t>R17018</t>
  </si>
  <si>
    <t>R17019</t>
  </si>
  <si>
    <t>R17020</t>
  </si>
  <si>
    <t>R17021</t>
  </si>
  <si>
    <t>R17022</t>
  </si>
  <si>
    <t>R18023</t>
  </si>
  <si>
    <t>R17023</t>
  </si>
  <si>
    <t>R17024</t>
  </si>
  <si>
    <t>Deciziile adoptate de autoritățile publice sînt publicate în Registrul actelor locale www.actelocale.md?</t>
  </si>
  <si>
    <t>R18024</t>
  </si>
  <si>
    <t>R17025</t>
  </si>
  <si>
    <t>R17026</t>
  </si>
  <si>
    <t>Este publicată documentaţia de atribuire pe pagina web a autorităţii contractante?</t>
  </si>
  <si>
    <t>R17027</t>
  </si>
  <si>
    <t>R18028</t>
  </si>
  <si>
    <t>R17028</t>
  </si>
  <si>
    <t>R18029</t>
  </si>
  <si>
    <t>Sînt publicate pe pagina web rapoartele de monitorizare a executării contractelor de achiziţie publică (trimestrial/semestrial şi anual)?</t>
  </si>
  <si>
    <t>R17029</t>
  </si>
  <si>
    <t>R17030</t>
  </si>
  <si>
    <t>R17031</t>
  </si>
  <si>
    <t>R17032</t>
  </si>
  <si>
    <t>Proiectul de buget pentru anul 2018 a fost supus consultărilor publice și adus la cunoştinţa publicului?</t>
  </si>
  <si>
    <t>R17033</t>
  </si>
  <si>
    <t>Proiectul de buget pentru anul 2018 a inclus o descriere a tuturor elementelor (programe, subprograme și alte elemente ale bugetului), inclusiv o scurtă justificare pentru fiecare element în secțiunea de venituri și secțiunea de cheltuieli?</t>
  </si>
  <si>
    <t>R17034</t>
  </si>
  <si>
    <t>R18035</t>
  </si>
  <si>
    <t>Rectificările la buget pentru anul 2017 au fost supuse consultărilor publice și adus la cunoştinţa publicului?</t>
  </si>
  <si>
    <t>R17035</t>
  </si>
  <si>
    <t>R17036</t>
  </si>
  <si>
    <t>Sînt disponibile pe pagina web bugetele pentru cel puțin ultimii trei ani consecutivi (2016 - 2018)?</t>
  </si>
  <si>
    <t>R17037</t>
  </si>
  <si>
    <t>Raporturile privind executarea bugetului anual pentru 2017 sînt disponibile pe site-ul oficial?</t>
  </si>
  <si>
    <t>R17038</t>
  </si>
  <si>
    <t>Au fost efectuate concursuri de selecție pentru toate locurile vacante în perioada 2017 ?</t>
  </si>
  <si>
    <t>R17039</t>
  </si>
  <si>
    <t>Au fost efectuate concursuri de selecție pentru toate locurile vacante în perioada 2016 ?</t>
  </si>
  <si>
    <t>R17040</t>
  </si>
  <si>
    <t>Au fost comunicate public numărul şi numele candidaţilor ce au participat la concursurile de selecţie pentru posturile vacante în 2019?</t>
  </si>
  <si>
    <t>Au fost comunicate public numărul şi numele candidaţilor ce au participat la concursurile de selecţie pentru posturile vacante în 2017?</t>
  </si>
  <si>
    <t>R17041</t>
  </si>
  <si>
    <t>R17042</t>
  </si>
  <si>
    <t>R17043</t>
  </si>
  <si>
    <t>R17044</t>
  </si>
  <si>
    <t>R17045</t>
  </si>
  <si>
    <t>R17046</t>
  </si>
  <si>
    <t>R18047</t>
  </si>
  <si>
    <t>Există elaborate și publicate planuri, strategii, ghiduri, alte documente privind asigurarea integrităţii în cadrul APL?</t>
  </si>
  <si>
    <t>R17047</t>
  </si>
  <si>
    <t xml:space="preserve">Există un mecanism de raportare a comportamentului lipsit de etică și a faptelor de corupție (linie telefonică, formular online, etc.) în cadrul autorităților publice? </t>
  </si>
  <si>
    <t>R17048</t>
  </si>
  <si>
    <t>R17049</t>
  </si>
  <si>
    <t>R17050</t>
  </si>
  <si>
    <t>R17051</t>
  </si>
  <si>
    <t>R17052</t>
  </si>
  <si>
    <t>R17053</t>
  </si>
  <si>
    <t>R17054</t>
  </si>
  <si>
    <t xml:space="preserve">Sunt făcute public analizele financiare anuale ale tuturor întreprinderilor municipale și societăţilor comerciale cu pachet majoritar, deţinute de unitatea administrativ – teritorială? </t>
  </si>
  <si>
    <t>R17055</t>
  </si>
  <si>
    <t>Population</t>
  </si>
  <si>
    <t>Political affiliation</t>
  </si>
  <si>
    <t>Broader region</t>
  </si>
  <si>
    <t>GDP per capita in PPS</t>
  </si>
  <si>
    <t>https://anenii-noi.md/</t>
  </si>
  <si>
    <t>http://basarabeasca.md/ro/</t>
  </si>
  <si>
    <t>http://www.briceni.md/</t>
  </si>
  <si>
    <t>http://www.calarasi.md/index.php/transparenta-decizionala</t>
  </si>
  <si>
    <t>http://www.cantemir.md/index.php?l=ro</t>
  </si>
  <si>
    <t>http://www.causeni.md/</t>
  </si>
  <si>
    <t>http://drochia.md/</t>
  </si>
  <si>
    <t>http://www.cr-falesti.md/</t>
  </si>
  <si>
    <t>http://www.glodeni.md/</t>
  </si>
  <si>
    <t>https://hincesti.md/</t>
  </si>
  <si>
    <t>nu sînt informații pe web</t>
  </si>
  <si>
    <t>https://consiliu.rezina.md/</t>
  </si>
  <si>
    <t>http://www.riscani.md/index.php</t>
  </si>
  <si>
    <t>http://www.singerei.md/</t>
  </si>
  <si>
    <t>http://stefan-voda.md/</t>
  </si>
  <si>
    <t>http://crstraseni.md/index.php?l=ro</t>
  </si>
  <si>
    <t>http://raiontaraclia.md/</t>
  </si>
  <si>
    <t xml:space="preserve">https://anenii-noi.md/index.php?option=com_content&amp;view=article&amp;id=151&amp;Itemid=528
https://anenii-noi.md/index.php?option=com_content&amp;view=article&amp;id=156&amp;Itemid=527
https://anenii-noi.md/index.php?option=com_content&amp;view=article&amp;id=163&amp;Itemid=531
https://anenii-noi.md/index.php?option=com_content&amp;view=article&amp;id=301&amp;Itemid=662
https://anenii-noi.md/index.php?option=com_contact&amp;view=contact&amp;id=9&amp;Itemid=567
</t>
  </si>
  <si>
    <t>http://basarabeasca.md/ro/aparatul-presedintelui-raionului-2/</t>
  </si>
  <si>
    <t>http://www.briceni.md/contacts.html
http://www.briceni.md/president-office.html</t>
  </si>
  <si>
    <t>http://cahul.md/datele-de-contact-ale-aparatului-presedintelui/</t>
  </si>
  <si>
    <t>http://www.cantemir.md/pageview.php?l=ro&amp;idc=84&amp;id=303&amp;ord=2&amp;t=/Administratia-Publica-Locala/Structura-administratiei-raionale/Componenta-aparatului-presedintelui-rionului-Cantemir/</t>
  </si>
  <si>
    <t>http://raioncimislia.md/contacte/</t>
  </si>
  <si>
    <t>http://criuleni.md/index.php?pag=page&amp;id=407&amp;l=ro
http://criuleni.md/index.php?pag=page&amp;id=500&amp;l=ro
http://criuleni.md/index.php?pag=page&amp;id=406&amp;l=ro</t>
  </si>
  <si>
    <t>http://drochia.md/contacte/</t>
  </si>
  <si>
    <t>http://dubasari.md/pagins/contact
http://dubasari.md/pagins/presedintele-raionului-dubasari</t>
  </si>
  <si>
    <t>http://edinet.md/wp-content/uploads/2017/03/audientaIMG.jpg
http://edinet.md/audienta/
http://edinet.md/aparatul-presedintelui-raionului/</t>
  </si>
  <si>
    <t>http://floresti.md/contacte/
http://floresti.md/aparatul-presedintelui/</t>
  </si>
  <si>
    <t>http://www.glodeni.md/ro/content/aparatul-pre%C8%99edintelui</t>
  </si>
  <si>
    <t>https://hincesti.md/2016/07/21/pre-edintele-raionului-h-nce-ti/
https://hincesti.md/2016/07/21/vicepre-edin-i/</t>
  </si>
  <si>
    <t>http://il.md/contacte/
http://il.md/agenda/</t>
  </si>
  <si>
    <t>http://www.nisporeni.md/pageview.php?l=ro&amp;idc=231
http://www.nisporeni.md/pageview.php?l=ro&amp;idc=202&amp;
http://www.nisporeni.md/pageview.php?l=ro&amp;idc=204&amp;
http://www.nisporeni.md/pageview.php?l=ro&amp;idc=230&amp;id=1501</t>
  </si>
  <si>
    <t>http://ocnita.md/772-2/</t>
  </si>
  <si>
    <t>http://or.md/index.php/tudor-golub-presedintele-raionului-orhei/
http://or.md/index.php/dorin-zghibarta-vicepresedinte-al-raionului-orhei-probleme-sociale/
http://or.md/index.php/sergiu-pislaru-vicepresedinte/
http://or.md/index.php/ilie-rabii-vicepresedinte-al-raionului-orhei-probleme-agrare/
http://or.md/index.php/sectia-relatii-cu-publicul-2/</t>
  </si>
  <si>
    <t>https://consiliu.rezina.md/contacts.php?target=1
https://consiliu.rezina.md/contacts.php?target=2
https://consiliu.rezina.md/contacts.php?target=sectii
https://consiliu.rezina.md/contacts.php?target=directii</t>
  </si>
  <si>
    <t xml:space="preserve">http://www.singerei.md/program-de-audienta.html
http://www.singerei.md/contacte.html
</t>
  </si>
  <si>
    <t>http://soldanesti.md/contacte/</t>
  </si>
  <si>
    <t>http://www.soroca.org.md/index.php/consiliul-raional/aparatul-presedintelui-raionului
http://www.soroca.org.md/index.php/consiliul-raional/presedintele-raionului-soroca</t>
  </si>
  <si>
    <t>http://stefan-voda.md/aparatul-presedintelui-raionului/
http://stefan-voda.md/presedintele-raionului/
http://stefan-voda.md/vasile-gherman/
http://stefan-voda.md/alexandru-pavlicenco/</t>
  </si>
  <si>
    <t>http://crstraseni.md/index.php?pag=page&amp;id=803&amp;l=ro
http://crstraseni.md/index.php?pag=feedback&amp;id=561&amp;l=ro</t>
  </si>
  <si>
    <t>http://www.crungheni.md/contacte/
http://www.crungheni.md/conducerea-raionului/subdiviziuni/
http://www.crungheni.md/conducerea-raionului/program-de-audiente/</t>
  </si>
  <si>
    <t>http://basarabeasca.md/ro/directia-invatamint-general/institutii-subordonate/
http://basarabeasca.md/ro/institutii-fondate-de-consiliul-raional/
http://basarabeasca.md/ro/servicii-publice-desconcentrate-in-teritoriu-2/</t>
  </si>
  <si>
    <t>http://www.causeni.md/pages/1792
http://www.causeni.md/pages/1791</t>
  </si>
  <si>
    <t>http://criuleni.md/index.php?pag=page&amp;id=437&amp;l=ro
http://criuleni.md/index.php?pag=page&amp;id=423&amp;l=ro</t>
  </si>
  <si>
    <t>http://drochia.md/serviciile-desconcentrate/</t>
  </si>
  <si>
    <t xml:space="preserve">http://dubasari.md/pagins/servicii-desconcentrate
http://dubasari.md/pagins/cs-dubasari
</t>
  </si>
  <si>
    <t>http://il.md/#</t>
  </si>
  <si>
    <t>http://www.nisporeni.md/pageview.php?l=ro&amp;idc=229&amp;</t>
  </si>
  <si>
    <t>http://or.md/index.php/scoala-raionala-de-sport-orhei/
http://or.md/index.php/imsp-spitalul-raional-orhei/
http://or.md/index.php/institutii-medico-sanitare-publice-locale/
http://or.md/index.php/i-m-complexul-raional-sportiv/
http://or.md/index.php/i-m-servicii-in-constructii-a-consiliului-raional-orhei/</t>
  </si>
  <si>
    <t>https://consiliu.rezina.md/organization.php?name=7</t>
  </si>
  <si>
    <t>http://stefan-voda.md/serviciile-desconcentrate/</t>
  </si>
  <si>
    <t>http://www.briceni.md/district-councilors.html</t>
  </si>
  <si>
    <t>http://cahul.md/consilieri-raionali/</t>
  </si>
  <si>
    <t>http://www.cantemir.md/pageview.php?l=ro&amp;idc=116&amp;t=/Consiliul-Raional/Consilieri-raionali/</t>
  </si>
  <si>
    <t>http://www.causeni.md/pages/1740</t>
  </si>
  <si>
    <t>http://raioncimislia.md/consilierii-raionali/</t>
  </si>
  <si>
    <t>http://drochia.md/comisiile-consultative-de-specialitate/</t>
  </si>
  <si>
    <t>http://edinet.md/consilieri/</t>
  </si>
  <si>
    <t>http://floresti.md/consilierii-raionali-floresti/</t>
  </si>
  <si>
    <t>https://hincesti.md/2016/07/25/consilierii-raionali/
https://hincesti.md/2016/07/25/comisiile-consultative-de-specialitate-ale-consiliului-raional-h-nce-ti/</t>
  </si>
  <si>
    <t>http://il.md/consilierii-raionali/</t>
  </si>
  <si>
    <t>http://www.nisporeni.md/pageview.php?l=ro&amp;idc=198&amp;</t>
  </si>
  <si>
    <t>https://consiliu.rezina.md/councilor.php</t>
  </si>
  <si>
    <t>http://soldanesti.md/consilieri-raionali/</t>
  </si>
  <si>
    <t>http://stefan-voda.md/consilieri-raionali/</t>
  </si>
  <si>
    <t>http://crstraseni.md/index.php?pag=page&amp;id=777&amp;l=ro</t>
  </si>
  <si>
    <t xml:space="preserve">http://basarabeasca.md/ro/2017/12/%D1%80%D1%83%D1%81%D1%81%D0%BA%D0%B8%D0%B9-%D0%BE%D0%B1%D1%8A%D1%8F%D0%B2%D0%BB%D0%B5%D0%BD%D0%B8%D0%B5-%D0%BE-%D1%81%D0%BE%D0%B7%D1%8B%D0%B2%D0%B5-%D0%BE%D1%87%D0%B5%D1%80%D0%B5%D0%B4%D0%BD%D0%BE/
http://basarabeasca.md/ro/2017/11/%D1%80%D1%83%D1%81%D1%81%D0%BA%D0%B8%D0%B9-%D0%BE%D0%B1%D1%8A%D1%8F%D0%B2%D0%BB%D0%B5%D0%BD%D0%B8%D0%B5-%D0%BE-%D1%81%D0%BE%D0%B7%D1%8B%D0%B2%D0%B5-%D0%B7%D0%B0%D1%81%D0%B5%D0%B4%D0%B0%D0%BD%D0%B8-3/
http://basarabeasca.md/ro/2017/10/%D1%80%D1%83%D1%81%D1%81%D0%BA%D0%B8%D0%B9-%D0%BE%D0%B1%D1%8A%D1%8F%D0%B2%D0%BB%D0%B5%D0%BD%D0%B8%D0%B5-%D0%BE-%D1%81%D0%BE%D0%B7%D1%8B%D0%B2%D0%B5-%D0%B7%D0%B0%D1%81%D0%B5%D0%B4%D0%B0%D0%BD%D0%B8-2/
http://basarabeasca.md/ro/2017/09/%D0%BE%D0%B1%D1%8A%D1%8F%D0%B2%D0%BB%D0%B5%D0%BD%D0%B8%D0%B5-%D0%BE-%D1%81%D0%BE%D0%B7%D1%8B%D0%B2%D0%B5-%D0%B7%D0%B0%D1%81%D0%B5%D0%B4%D0%B0%D0%BD%D0%B8%D1%8F-%D0%B2%D0%BD%D0%B5%D0%BE%D1%87%D0%B5/
http://basarabeasca.md/ro/2017/07/an-u-n-t-cu-privire-la-convocarea-consiliului-raional-basarabeasca-in-sedinta-extraordinara/
http://basarabeasca.md/ro/2017/04/%D1%80%D1%83%D1%81%D1%81%D0%BA%D0%B8%D0%B9-%D0%BE%D0%B1%D1%8A%D1%8F%D0%B2%D0%BB%D0%B5%D0%BD%D0%B8%D0%B5-%D0%BE-%D1%81%D0%BE%D0%B7%D1%8B%D0%B2%D0%B5-%D0%B2%D0%BD%D0%B5%D0%BE%D1%87%D0%B5%D1%80%D0%B5/
</t>
  </si>
  <si>
    <t>http://www.briceni.md/article-i-id-i-225-i-index.html</t>
  </si>
  <si>
    <t>http://cahul.md/sedinta-extraordinara-a-consiliului-raional-cahul-va-avea-loc-la-11-aprilie-2017/</t>
  </si>
  <si>
    <t>http://www.calarasi.md/index.php/anunturi/880-invitatie-in-sedinta</t>
  </si>
  <si>
    <t>http://www.cantemir.md/lib.php?l=ro&amp;idc=96&amp;year=2017</t>
  </si>
  <si>
    <t>http://raioncimislia.md/2017/12/15/anunt-sedinta-ordinara/</t>
  </si>
  <si>
    <t>http://criuleni.md/index.php?pag=news&amp;id=434&amp;l=ro&amp;start=60
http://criuleni.md/index.php?pag=news&amp;id=455&amp;rid=2178&amp;l=ro
http://criuleni.md/index.php?pag=news&amp;id=455&amp;rid=2146&amp;l=ro
http://criuleni.md/index.php?pag=news&amp;id=455&amp;rid=2069&amp;l=ro
http://criuleni.md/index.php?pag=news&amp;id=455&amp;rid=1973&amp;l=ro</t>
  </si>
  <si>
    <t>http://dubasari.md/pagins/dispoziiile-consiliului-raional</t>
  </si>
  <si>
    <t>http://edinet.md/dispozitiile-presedintelui/</t>
  </si>
  <si>
    <t>http://floresti.md/anunturile-de-convocare-a-sedintelor-consiliului/</t>
  </si>
  <si>
    <t>https://hincesti.md/2017/10/06/n-tiin-are-5/
https://hincesti.md/category/informatii-publice/anunturi/page/2/</t>
  </si>
  <si>
    <t>http://www.leova.md/index.php?pag=news&amp;id=788&amp;l=ro
http://www.leova.md/index.php?pag=news&amp;id=769&amp;rid=1068&amp;l=ro</t>
  </si>
  <si>
    <t>http://www.nisporeni.md/libview.php?l=ro&amp;idc=291&amp;id=2693
http://www.nisporeni.md/libview.php?l=ro&amp;idc=291&amp;id=2654
http://www.nisporeni.md/libview.php?l=ro&amp;idc=291&amp;id=2592
http://www.nisporeni.md/libview.php?l=ro&amp;idc=291&amp;id=2540
http://www.nisporeni.md/libview.php?l=ro&amp;idc=291&amp;id=2439
http://www.nisporeni.md/libview.php?l=ro&amp;idc=291&amp;id=2377
http://www.nisporeni.md/libview.php?l=ro&amp;idc=291&amp;id=2310</t>
  </si>
  <si>
    <t>https://ocnita.md/ordinea-de-zi-a-sedintei-extraordinare-a-consiliului-raional-din-07-decembrie-2017/</t>
  </si>
  <si>
    <t>http://or.md/index.php/dispozitii-2017/</t>
  </si>
  <si>
    <t>https://consiliu.rezina.md/view.php?art_id=2819
https://consiliu.rezina.md/view.php?art_id=2580
https://consiliu.rezina.md/view.php?art_id=2473
https://consiliu.rezina.md/view.php?art_id=2304</t>
  </si>
  <si>
    <t>http://www.riscani.md/index.php?pag=news&amp;opa=view&amp;id=472&amp;tip=anunturi&amp;start=20&amp;di=
http://www.riscani.md/index.php?pag=news&amp;opa=view&amp;id=402&amp;tip=anunturi&amp;start=30&amp;di=
http://www.riscani.md/index.php?pag=news&amp;opa=view&amp;id=390&amp;tip=anunturi&amp;start=40&amp;di=
http://www.riscani.md/index.php?pag=news&amp;opa=view&amp;id=380&amp;tip=anunturi&amp;start=50&amp;di=
http://www.riscani.md/index.php?pag=news&amp;opa=view&amp;id=374&amp;tip=anunturi&amp;start=50&amp;di=
http://www.riscani.md/index.php?pag=news&amp;opa=view&amp;id=455&amp;tip=anunturi&amp;start=30&amp;di=</t>
  </si>
  <si>
    <t>http://www.soroca.org.md/index.php/home/noutati/272-lista-proiectelor-de-decizii-propuse-spre-examinare-la-sedinta-ordinara-a-consiliului-raional-soroca-din-8-decembrie-2017</t>
  </si>
  <si>
    <t>http://stefan-voda.md/category/dispozitiile-presedintelui/page/2/</t>
  </si>
  <si>
    <t>http://crstraseni.md/index.php?pag=news&amp;id=788&amp;l=ro
http://crstraseni.md/index.php?pag=news&amp;id=788&amp;l=ro&amp;start=20</t>
  </si>
  <si>
    <t>http://raiontaraclia.md/2017/03/21/%D0%97%D0%B0%D1%81%D0%B5%D0%B4%D0%B0%D0%BD%D0%B8%D0%B5-%D1%80%D0%B0%D0%B9%D0%BE%D0%BD%D0%BD%D0%BE%D0%B3%D0%BE-%D1%81%D0%BE%D0%B2%D0%B5%D1%82%D0%B0-22-%D0%BC%D0%B0%D1%80%D1%82%D0%B0-2017-%D0%B3%D0%BE/
http://raiontaraclia.md/2017/07/17/%D0%97%D0%B0%D1%81%D0%B5%D0%B4%D0%B0%D0%BD%D0%B8%D0%B5-%D1%80%D0%B0%D0%B9%D0%BE%D0%BD%D0%BD%D0%BE%D0%B3%D0%BE-%D1%81%D0%BE%D0%B2%D0%B5%D1%82%D0%B0-%D0%A2%D0%B0%D1%80%D0%B0%D0%BA%D0%BB%D0%B8%D1%8F/
http://raiontaraclia.md/2017/10/09/11-%D0%BE%D0%BA%D1%82%D1%8F%D0%B1%D1%80%D1%8F-2017-%D0%B3%D0%BE%D0%B4%D0%B0-%D0%BF%D1%80%D0%BE%D0%B2%D0%BE%D0%B4%D0%B8%D0%BC-%D0%BE%D1%87%D0%B5%D1%80%D0%B5%D0%B4%D0%BD%D0%BE%D0%B5-%D0%B7%D0%B0%D1%81/
http://raiontaraclia.md/2017/12/13/%D0%97%D0%B0%D1%81%D0%B5%D0%B4%D0%B0%D0%BD%D0%B8%D0%B5-%D1%80%D0%B0%D0%B9%D0%BE%D0%BD%D0%BD%D0%BE%D0%B3%D0%BE-%D1%81%D0%BE%D0%B2%D0%B5%D1%82%D0%B0-%D0%A2%D0%B0%D1%80%D0%B0%D0%BA%D0%BB%D0%B8%D1%8F-14/</t>
  </si>
  <si>
    <t>https://telenesti.md/dispozitiile-presedintelui/</t>
  </si>
  <si>
    <t>http://www.crungheni.md/anunturi/in-atentia-consilierilor-raionali-7/
http://www.crungheni.md/anunturi/in-atentia-consilierilor-raionali-6/
http://www.crungheni.md/anunturi/in-atentia-consilierilor-raionali-5/
http://www.crungheni.md/anunturi/in-atentia-consilierilor-raionali-4/
http://www.crungheni.md/anunturi/in-atentia-consilierilor-raionali-3/
http://www.crungheni.md/anunturi/in-atentia-consilierilor-raionali-2/
http://www.crungheni.md/anunturi/in-atentia-consilierilor-raionali/</t>
  </si>
  <si>
    <t>http://basarabeasca.md/ro/2017/12/%D1%80%D1%83%D1%81%D1%81%D0%BA%D0%B8%D0%B9-%D0%BE%D0%B1%D1%8A%D1%8F%D0%B2%D0%BB%D0%B5%D0%BD%D0%B8%D0%B5-%D0%BE-%D1%81%D0%BE%D0%B7%D1%8B%D0%B2%D0%B5-%D0%BE%D1%87%D0%B5%D1%80%D0%B5%D0%B4%D0%BD%D0%BE/
http://basarabeasca.md/ro/2017/11/%D1%80%D1%83%D1%81%D1%81%D0%BA%D0%B8%D0%B9-%D0%BE%D0%B1%D1%8A%D1%8F%D0%B2%D0%BB%D0%B5%D0%BD%D0%B8%D0%B5-%D0%BE-%D1%81%D0%BE%D0%B7%D1%8B%D0%B2%D0%B5-%D0%B7%D0%B0%D1%81%D0%B5%D0%B4%D0%B0%D0%BD%D0%B8-3/
http://basarabeasca.md/ro/2017/10/%D1%80%D1%83%D1%81%D1%81%D0%BA%D0%B8%D0%B9-%D0%BE%D0%B1%D1%8A%D1%8F%D0%B2%D0%BB%D0%B5%D0%BD%D0%B8%D0%B5-%D0%BE-%D1%81%D0%BE%D0%B7%D1%8B%D0%B2%D0%B5-%D0%B7%D0%B0%D1%81%D0%B5%D0%B4%D0%B0%D0%BD%D0%B8-2/
http://basarabeasca.md/ro/2017/09/%D0%BE%D0%B1%D1%8A%D1%8F%D0%B2%D0%BB%D0%B5%D0%BD%D0%B8%D0%B5-%D0%BE-%D1%81%D0%BE%D0%B7%D1%8B%D0%B2%D0%B5-%D0%B7%D0%B0%D1%81%D0%B5%D0%B4%D0%B0%D0%BD%D0%B8%D1%8F-%D0%B2%D0%BD%D0%B5%D0%BE%D1%87%D0%B5/
http://basarabeasca.md/ro/2017/07/an-u-n-t-cu-privire-la-convocarea-consiliului-raional-basarabeasca-in-sedinta-extraordinara/
http://basarabeasca.md/ro/2017/04/%D1%80%D1%83%D1%81%D1%81%D0%BA%D0%B8%D0%B9-%D0%BE%D0%B1%D1%8A%D1%8F%D0%B2%D0%BB%D0%B5%D0%BD%D0%B8%D0%B5-%D0%BE-%D1%81%D0%BE%D0%B7%D1%8B%D0%B2%D0%B5-%D0%B2%D0%BD%D0%B5%D0%BE%D1%87%D0%B5%D1%80%D0%B5/</t>
  </si>
  <si>
    <t>Pe web este doar un anunț de convocare a ședinței</t>
  </si>
  <si>
    <t>http://www.leova.md/index.php?pag=news&amp;id=788&amp;l=ro</t>
  </si>
  <si>
    <t>http://www.riscani.md/index.php?pag=news&amp;opa=view&amp;id=472&amp;tip=anunturi&amp;start=20&amp;di=
http://www.riscani.md/index.php?pag=news&amp;opa=view&amp;id=402&amp;tip=anunturi&amp;start=30&amp;di=
http://www.riscani.md/index.php?pag=news&amp;opa=view&amp;id=390&amp;tip=anunturi&amp;start=40&amp;di=
http://www.riscani.md/index.php?pag=news&amp;opa=view&amp;id=380&amp;tip=anunturi&amp;start=50&amp;di=
http://www.riscani.md/index.php?pag=news&amp;opa=view&amp;id=374&amp;tip=anunturi&amp;start=50&amp;di=</t>
  </si>
  <si>
    <t xml:space="preserve">https://anenii-noi.md/index.php?option=com_content&amp;view=category&amp;layout=blog&amp;id=85&amp;Itemid=691
Deși pe web sînt ”linkurile” către proiectele de decizii ale consiliului raional, nu e posibil de accesat, fiind necesar de solicitat permisiune specială
</t>
  </si>
  <si>
    <t>http://www.cantemir.md/lib.php?l=ro&amp;idc=97&amp;year=2017&amp;month=&amp;day=&amp;page=1</t>
  </si>
  <si>
    <t>http://www.singerei.md/proiecte-de-decizii.html?limitstart=0</t>
  </si>
  <si>
    <t>http://stefan-voda.md/category/proiecte-de-decizii/page/2/</t>
  </si>
  <si>
    <t>http://basarabeasca.md/ro/scrie-presedintelui/</t>
  </si>
  <si>
    <t>http://www.briceni.md/contacts.html</t>
  </si>
  <si>
    <t>http://cahul.md/contact/</t>
  </si>
  <si>
    <t>http://www.cantemir.md/feedbacktxt.php?l=ro&amp;idc=109&amp;t=/Audienta-online/Audienta-online/</t>
  </si>
  <si>
    <t>http://www.nisporeni.md/slidefeed.php?l=ro&amp;idc=232</t>
  </si>
  <si>
    <t>https://consiliu.rezina.md/contact_us.php</t>
  </si>
  <si>
    <t>http://stefan-voda.md/petitie-online/</t>
  </si>
  <si>
    <t>Nu a fost respectată legislația privind accesul la informație</t>
  </si>
  <si>
    <t>Partial a fost respectată legislația privind accesul la informație</t>
  </si>
  <si>
    <t>A fost respectată legislația privind accesul la informație</t>
  </si>
  <si>
    <t>Parțial a fost respectată legislația privind accesul la informație</t>
  </si>
  <si>
    <t>http://edinet.md/anunt-de-initiere-a-proiectelor-de-decizii/</t>
  </si>
  <si>
    <t>http://www.nisporeni.md/libview.php?l=ro&amp;idc=291&amp;id=2641</t>
  </si>
  <si>
    <t>http://www.riscani.md/index.php?pag=procesul_decizional&amp;ids=anunturi_initiere&amp;y=2017
http://www.riscani.md/index.php?pag=procesul_decizional&amp;ids=anunturi_audieri&amp;y=2017</t>
  </si>
  <si>
    <t>http://crstraseni.md/index.php?pag=news&amp;id=810&amp;l=ro</t>
  </si>
  <si>
    <t>https://www.facebook.com/CRTAneniiNoi/?ref=br_rs</t>
  </si>
  <si>
    <t>https://www.facebook.com/CRTCahul/?ref=br_rs</t>
  </si>
  <si>
    <t>https://www.facebook.com/groups/739311966087930/</t>
  </si>
  <si>
    <t>https://www.facebook.com/Consiliul-raional-al-Tinerilor-Cantemir-1656916001276109/?ref=br_rs</t>
  </si>
  <si>
    <t>https://www.facebook.com/ConsiliulRaionalAlTinerilorDrochia/</t>
  </si>
  <si>
    <t>https://www.facebook.com/CRTDubasari/</t>
  </si>
  <si>
    <t>https://www.facebook.com/Consiliul-Raional-al-Tinerilor-F%C4%83le%C8%99ti-1172676219511627/</t>
  </si>
  <si>
    <t>https://www.facebook.com/Consiliul-Raional-al-Tinerilor-din-Floresti-746700458831387/</t>
  </si>
  <si>
    <t>https://www.facebook.com/CRTLEOVA/</t>
  </si>
  <si>
    <t>https://www.facebook.com/CRTOcnita/?ref=br_rs</t>
  </si>
  <si>
    <t>https://www.facebook.com/CRTOrhei/?ref=br_rs</t>
  </si>
  <si>
    <t>https://www.facebook.com/CRTRezina/</t>
  </si>
  <si>
    <t>https://www.facebook.com/cre.stefanvoda/</t>
  </si>
  <si>
    <t>https://www.facebook.com/CRTStraseni/</t>
  </si>
  <si>
    <t>https://www.facebook.com/CRTUngheni/</t>
  </si>
  <si>
    <t>http://www.cr-falesti.md/index.php/transparenta-decizionala/consultari-publice/1303-r-pro-dec</t>
  </si>
  <si>
    <t>http://www.riscani.md/index.php?pag=procesul_decizional&amp;ids=alte_documente&amp;id=4698&amp;start=</t>
  </si>
  <si>
    <t>http://crstraseni.md/index.php?pag=news&amp;id=808&amp;l=ro</t>
  </si>
  <si>
    <t>http://www.crungheni.md/transparenta-decizionala/regulamentul-consiliuluialte-regulamente/</t>
  </si>
  <si>
    <t>http://www.leova.md/index.php?pag=page&amp;id=911&amp;l=ro</t>
  </si>
  <si>
    <t>http://www.riscani.md/index.php?pag=procesul_decizional&amp;ids=alte_documente&amp;id=4680&amp;start=</t>
  </si>
  <si>
    <t>http://crstraseni.md/index.php?pag=news&amp;id=847&amp;rid=2093&amp;l=ro</t>
  </si>
  <si>
    <t>http://edinet.md/consiliul-raional-edinet/rapoarte/</t>
  </si>
  <si>
    <t>http://www.cr-falesti.md/index.php/raportul-privind-transparenta-in-procesul-decizional-in-raionul-falesti/2118-rtd-2017</t>
  </si>
  <si>
    <t>http://www.leova.md/index.php?pag=news&amp;id=912&amp;rid=1345&amp;l=ro</t>
  </si>
  <si>
    <t>http://soldanesti.md/proiecte-de-decizii-propuse-spre-examinare/</t>
  </si>
  <si>
    <t>http://stefan-voda.md/raport-privind-asigurarea-transparentei-procesului-decizional-in-consiliul-raional-si-subdiviziunile-subordonate-consiliului-raional-stefan-voda-in-anul-2017/</t>
  </si>
  <si>
    <t>http://crstraseni.md/index.php?pag=news&amp;id=814&amp;rid=2115&amp;l=ro</t>
  </si>
  <si>
    <t>http://www.crungheni.md/wp-content/uploads/2018/03/RAPORT-privind-asigurarea-transparentei-procesului-decizional-%C3%AEn-Consiliul-raional-%C8%99i-subdiviziunile-din-subordinea-Consiliului-raional-Ungheni.pdf</t>
  </si>
  <si>
    <t>Accesul este asigurat potrivit cerințelor legislației</t>
  </si>
  <si>
    <t>http://www.cr-falesti.md/index.php/sedinte-video?start=7</t>
  </si>
  <si>
    <t>https://www.youtube.com/watch?v=mxm6I9tAt-E
https://www.youtube.com/watch?v=hN9fz-Zn0dQ
https://www.youtube.com/watch?v=cDXKrp-DKy4</t>
  </si>
  <si>
    <t>https://www.youtube.com/watch?v=vkAY_4O8Xj4
https://www.youtube.com/watch?v=-SHmbCayvS4
https://www.youtube.com/watch?v=icARDGqO8oU
https://www.youtube.com/watch?v=ILU5vfVaEM8
https://www.youtube.com/watch?time_continue=41&amp;v=6EhA1WalMlg</t>
  </si>
  <si>
    <t xml:space="preserve">https://anenii-noi.md/index.php?option=com_content&amp;view=category&amp;layout=blog&amp;id=87&amp;Itemid=665
Deși pe web sînt ”linkurile” către deciziile consiliului raional, nu e posibil de accesat, fiind necesar de solicitat permisiune specială
</t>
  </si>
  <si>
    <t>http://www.cantemir.md/lib.php?l=ro&amp;idc=90&amp;year=2017</t>
  </si>
  <si>
    <t>http://drochia.md/deciziile-consiliului/</t>
  </si>
  <si>
    <t>http://edinet.md/decizii-anul-2017/</t>
  </si>
  <si>
    <t>http://www.leova.md/index.php?pag=news&amp;id=876&amp;l=ro</t>
  </si>
  <si>
    <t>http://www.nisporeni.md/lib.php?l=ro&amp;idc=201&amp;</t>
  </si>
  <si>
    <t>https://ocnita.md/decizii-2017/</t>
  </si>
  <si>
    <t>http://or.md/index.php/deciziile-consiliului-raional/</t>
  </si>
  <si>
    <t>https://consiliu.rezina.md/index.php?page=2&amp;category=4</t>
  </si>
  <si>
    <t>http://www.riscani.md/index.php?pag=procesul_decizional&amp;ids=decizii</t>
  </si>
  <si>
    <t>http://www.singerei.md/sedinte-ale-cr/itemlist/category/33-2017.html</t>
  </si>
  <si>
    <t>http://www.soroca.org.md/index.php/acte-normative/decizii-ale-consiliului-raional-soroca/223-sedintele-consiliului-raional-soroca-anul-2017</t>
  </si>
  <si>
    <t>http://stefan-voda.md/category/deciziile-consiliului-raional/page/2/</t>
  </si>
  <si>
    <t>http://raiontaraclia.md/docs/decision/</t>
  </si>
  <si>
    <t>https://www.facebook.com/Consiliul-raional-Anenii-Noi-698852610304283/?ref=br_rs</t>
  </si>
  <si>
    <t>https://ok.ru/profile/572011690824</t>
  </si>
  <si>
    <t>https://www.facebook.com/cahul.md/?ref=br_rs</t>
  </si>
  <si>
    <t>https://www.facebook.com/ConsiliulraionalCalarasi/?ref=br_rs</t>
  </si>
  <si>
    <t>https://www.facebook.com/Consiliul-Raional-Cantemir-564856450532660/
http://www.cantemir.md/libview.php?l=ro&amp;idc=97&amp;id=630&amp;t=/Informatii-utile/Noutati/Nota-explicativa-la-proiectul-bugetului-2018-spre-consultare-publica</t>
  </si>
  <si>
    <t>https://www.facebook.com/Consiliul-raional-Criuleni-224670831021697/?ref=br_rs</t>
  </si>
  <si>
    <t>https://www.facebook.com/permalink.php?story_fbid=573803689634052&amp;id=346370519044038</t>
  </si>
  <si>
    <t>https://www.facebook.com/CRDrochia</t>
  </si>
  <si>
    <t>https://www.facebook.com/raionul.dubasari/?ref=br_rs</t>
  </si>
  <si>
    <t>https://www.facebook.com/consiliulraional.edinet</t>
  </si>
  <si>
    <t>https://www.facebook.com/ConsiliulRaionalFalesti/?ref=br_rs</t>
  </si>
  <si>
    <t>https://www.facebook.com/profile.php?id=100013425123174&amp;ref=br_rs</t>
  </si>
  <si>
    <t>https://www.facebook.com/Consiliul-Raional-Hincesti-542153075827385/?ref=br_rs</t>
  </si>
  <si>
    <t>https://www.facebook.com/raionulialoveni/?ref=br_rs</t>
  </si>
  <si>
    <t>https://www.facebook.com/Consiliul-Raional-Leova-393480380807377/?ref=br_rs</t>
  </si>
  <si>
    <t>https://www.facebook.com/profile.php?id=100011776862948&amp;ref=br_rs</t>
  </si>
  <si>
    <t>https://www.facebook.com/crriscani/?ref=br_rs</t>
  </si>
  <si>
    <t>https://www.facebook.com/consiliulraional.singerei.5?ref=br_rs</t>
  </si>
  <si>
    <t>https://www.facebook.com/profile.php?id=100012367571771&amp;ref=br_rs</t>
  </si>
  <si>
    <t>https://www.facebook.com/ConsiliulRaionalSoroca?ref=br_rs</t>
  </si>
  <si>
    <t>https://www.facebook.com/CrStefanVoda/?ref=br_rs</t>
  </si>
  <si>
    <t>https://www.facebook.com/profile.php?id=100010033241032&amp;ref=br_rs</t>
  </si>
  <si>
    <t>https://www.facebook.com/ConsiliulraionalUngheni/?ref=br_rs</t>
  </si>
  <si>
    <t>http://basarabeasca.md/wp-content/uploads/2018/01/Planul-de-achizi%C8%9Bie-al-Consiliului-raional-pentru-anul-2017.pdf</t>
  </si>
  <si>
    <t>http://cahul.md/category/achizitii-publice/plan-achizitii/</t>
  </si>
  <si>
    <t>http://edinet.md/wp-content/uploads/2017/05/plan-achiz-.pdf</t>
  </si>
  <si>
    <t>http://www.cr-falesti.md/index.php/achizitii-publice-2/37-plan-achizitii/1355-achizitii-piblice-2017</t>
  </si>
  <si>
    <t>http://or.md/index.php/planuri/</t>
  </si>
  <si>
    <t>https://consiliu.rezina.md/procurement_details.php/?id=13
https://consiliu.rezina.md/procurement_details.php/?id=20</t>
  </si>
  <si>
    <t>http://www.riscani.md/index.php?pag=news&amp;opa=view&amp;id=406&amp;tip=tendere&amp;start=10&amp;di=</t>
  </si>
  <si>
    <t>http://soldanesti.md/achizitii-publice/</t>
  </si>
  <si>
    <t>http://www.soroca.org.md/index.php/achizitii-publice/planificate?start=3</t>
  </si>
  <si>
    <t>http://stefan-voda.md/planul-de-achizitii-pentru-anul-2017-al-consililului-raional-stefan-voda/</t>
  </si>
  <si>
    <t>http://crstraseni.md/index.php?pag=news&amp;id=822&amp;rid=1807&amp;l=ro</t>
  </si>
  <si>
    <t>http://raiontaraclia.md/wp-content/uploads/2018/01/%D0%BF%D0%BB%D0%B0%D0%BD-%D0%B3%D0%BE%D1%81.-%D0%B7%D0%B0%D0%BA%D1%83%D0%BF%D0%BE%D0%BA-%D0%BD%D0%B0-2017-%D0%B3%D0%BE%D0%B4.pdf</t>
  </si>
  <si>
    <t>https://telenesti.md/wp-content/uploads/2015/12/achizitii-2017.pdf</t>
  </si>
  <si>
    <t>http://www.crungheni.md/wp-content/uploads/2016/10/planul-achizi%C5%A3ii-lucr%C4%83ri-2017.pdf</t>
  </si>
  <si>
    <t>http://basarabeasca.md/ro/2017/05/anunt-de-participare-la-procedura-de-achizitie-publica-de-tip-cerere-a-ofertelor-de-preturi-nr-1701396/</t>
  </si>
  <si>
    <t>http://cahul.md/category/achizitii-publice/noutati-achizitii/page/2/</t>
  </si>
  <si>
    <t>http://www.calarasi.md/index.php/achizitii-publice/27-anunturi?start=20</t>
  </si>
  <si>
    <t>http://www.causeni.md/news/item/index/1957/1957?page=2</t>
  </si>
  <si>
    <t>http://criuleni.md/index.php?pag=news&amp;id=456&amp;l=ro&amp;start=20</t>
  </si>
  <si>
    <t>http://dubasari.md/anunt</t>
  </si>
  <si>
    <t>http://www.cr-falesti.md/index.php/achizitii-publice-2/36-an-achiziti?start=7</t>
  </si>
  <si>
    <t>http://www.glodeni.md/ro/Achizitii%20publice?page=2</t>
  </si>
  <si>
    <t>http://www.leova.md/index.php?pag=news&amp;id=769&amp;rid=1090&amp;l=ro
http://www.leova.md/index.php?pag=news&amp;id=769&amp;rid=1174&amp;l=ro</t>
  </si>
  <si>
    <t>http://www.nisporeni.md/libview.php?l=ro&amp;idc=291&amp;id=2713
http://www.nisporeni.md/libview.php?l=ro&amp;idc=291&amp;id=2638
http://www.nisporeni.md/libview.php?l=ro&amp;idc=291&amp;id=2667
http://www.nisporeni.md/libview.php?l=ro&amp;idc=291&amp;id=2532
http://www.nisporeni.md/libview.php?l=ro&amp;idc=291&amp;id=2506
http://www.nisporeni.md/libview.php?l=ro&amp;idc=291&amp;id=2494
http://www.nisporeni.md/libview.php?l=ro&amp;idc=291&amp;id=2289</t>
  </si>
  <si>
    <t>https://consiliu.rezina.md/procurements.php?category=5&amp;page=2</t>
  </si>
  <si>
    <t>http://stefan-voda.md/category/achizitii-publice/page/3/</t>
  </si>
  <si>
    <t>http://crstraseni.md/index.php?pag=news&amp;id=703&amp;l=ro&amp;start=20</t>
  </si>
  <si>
    <t>http://or.md/index.php/caiet-de-sarcini/</t>
  </si>
  <si>
    <t>http://criuleni.md/index.php?pag=news&amp;id=456&amp;rid=2195&amp;l=ro</t>
  </si>
  <si>
    <t>http://edinet.md/rezultatul-concursului/</t>
  </si>
  <si>
    <t>La rubrica ”contracte atribuite”
http://www.cr-falesti.md/index.php/achizitii-publice-2</t>
  </si>
  <si>
    <t>http://floresti.md/achizitii-publice/finisate/</t>
  </si>
  <si>
    <t>https://hincesti.md/category/subdiviziunile/sectia-constructii-gospodarie-comunala-si-drumuri/achizitii-publice/</t>
  </si>
  <si>
    <t>http://www.leova.md/index.php?pag=news&amp;id=909&amp;rid=1338&amp;l=ro</t>
  </si>
  <si>
    <t>http://crstraseni.md/index.php?pag=news&amp;id=854&amp;l=ro&amp;start=0</t>
  </si>
  <si>
    <t>http://www.crungheni.md/transparenta-decizionala/achizitii-publice/</t>
  </si>
  <si>
    <t>http://basarabeasca.md/ro/%D1%80%D1%83%D1%81%D1%81%D0%BA%D0%B8%D0%B9-%D0%BA%D0%BE%D0%BD%D1%82%D1%80%D0%B0%D0%BA%D1%82%D1%8B/</t>
  </si>
  <si>
    <t>http://cahul.md/category/achizitii-publice/monitorizarea-contractelor/</t>
  </si>
  <si>
    <t>http://www.calarasi.md/files/achizitii/Raport_2017.PDF</t>
  </si>
  <si>
    <t>http://www.causeni.md/raport-cu-privire-la-contractele-incheiate-de-catre-consiliul-raional-causeni-pentru-anul-2017</t>
  </si>
  <si>
    <t>http://www.glodeni.md/sites/default/files/raport%20anual.PDF</t>
  </si>
  <si>
    <t>http://il.md/wp-content/uploads/2018/03/Darea-de-seam%C4%83.pdf</t>
  </si>
  <si>
    <t>https://consiliu.rezina.md/procurement_details.php/?id=27</t>
  </si>
  <si>
    <t>http://crstraseni.md/index.php?pag=news&amp;id=853&amp;rid=2227&amp;l=ro</t>
  </si>
  <si>
    <t>http://raiontaraclia.md/wp-content/uploads/2018/01/darea-de-seam%C4%83-valoare-mic%C4%83.pdf</t>
  </si>
  <si>
    <t>https://telenesti.md/wp-content/uploads/2018/01/Monitorizarea-execut%C4%83rii-contractelor-1.pdf
https://telenesti.md/wp-content/uploads/2018/02/Darea-de-sam%C4%83-privind-realizarea-achizi%C8%9Biilor-publice-de-valoare-mic%C4%83-2017.pdf</t>
  </si>
  <si>
    <t>http://www.crungheni.md/wp-content/uploads/2016/10/DS-AVM.pdf</t>
  </si>
  <si>
    <t>http://www.leova.md/index.php?pag=news&amp;id=769&amp;rid=1136&amp;l=ro
http://www.leova.md/index.php?pag=news&amp;id=769&amp;rid=1171&amp;l=ro
http://www.leova.md/index.php?pag=news&amp;id=769&amp;rid=1203&amp;l=ro</t>
  </si>
  <si>
    <t>http://crstraseni.md/index.php?pag=news&amp;id=769&amp;rid=2467&amp;l=ro
http://crstraseni.md/index.php?pag=news&amp;id=769&amp;rid=2464&amp;l=ro</t>
  </si>
  <si>
    <t>http://www.riscani.md/index.php?pag=news&amp;tip=tendere&amp;start=10</t>
  </si>
  <si>
    <t>http://crstraseni.md/index.php?pag=news&amp;id=769&amp;rid=2468&amp;l=ro
http://crstraseni.md/index.php?pag=news&amp;id=769&amp;rid=2465&amp;l=ro</t>
  </si>
  <si>
    <t>http://basarabeasca.md/ro/strategia-de-dezvoltare-a-raionul-2013-2017/</t>
  </si>
  <si>
    <t>http://cahul.md/programul-de-dezvoltare-a-raionului/</t>
  </si>
  <si>
    <t>http://www.cantemir.md/libview.php?l=ro&amp;idc=97&amp;id=549&amp;t=/Informatii-utile/Noutati/Strategia-de-dezvoltare-a-raionului
http://www.cantemir.md/libview.php?l=ro&amp;idc=97&amp;id=550&amp;t=/Informatii-utile/Noutati/Strategiacontinuare
http://www.cantemir.md/libview.php?l=ro&amp;idc=97&amp;id=551&amp;t=/Informatii-utile/Noutati/Strategia-continuare</t>
  </si>
  <si>
    <t>http://www.causeni.md/strategia-de-dezvoltare-durabila-a-raionului-causeni-2012-2022</t>
  </si>
  <si>
    <t>http://donduseni.md/strategii-de-dezvoltare/</t>
  </si>
  <si>
    <t>http://edinet.md/wp-content/uploads/2015/11/wSDSE_Raion_Edinet_adaptat_21.10.15-1.pdf</t>
  </si>
  <si>
    <t>http://www.nisporeni.md/pageview.php?l=ro&amp;idc=254&amp;nod=1&amp;</t>
  </si>
  <si>
    <t>http://soroca.md/jpg/strategie/strategia_CR_2020.pdf</t>
  </si>
  <si>
    <t>http://crstraseni.md/index.php?pag=page&amp;id=823&amp;l=ro</t>
  </si>
  <si>
    <t>http://www.crungheni.md/wp-content/uploads/2016/10/STRATEGIA-DE-DEZVOLTARE-SOCIO-ECONOMICA-A-RAIONULUI-UNGHENI-PENTRU-PERIOADA-2012-2020.pdf
http://www.crungheni.md/planificarea-strategica-si-situatie-socio-economica/strategiile/</t>
  </si>
  <si>
    <t>http://cahul.md/proiecte-de-decizie-21-12-2017/</t>
  </si>
  <si>
    <t>http://www.cantemir.md/libview.php?l=ro&amp;idc=97&amp;id=628&amp;t=/Informatii-utile/Noutati/Proiecte-decizii-sedinta-CR-din-07122017-spre-consultare-publica</t>
  </si>
  <si>
    <t>http://www.causeni.md/sedinta-ordinara-a-consiliului-raional-causeni-este-anuntata-pentru-14-decembrie-2017</t>
  </si>
  <si>
    <t>http://www.cr-falesti.md/index.php/consultari-publice/1936-aprob-buget-2018
http://www.cr-falesti.md/index.php/consultari-publice/1961-aunut-consultari-07-12-2017</t>
  </si>
  <si>
    <t>https://www.youtube.com/watch?v=8sLjIVMwD4g</t>
  </si>
  <si>
    <t>https://hincesti.md/2017/12/14/proiecte-de-decizie-pentru-edin-a-ordinar-a-consiliului-raional-h-nce-ti-din-22-12-2017/</t>
  </si>
  <si>
    <t>http://www.nisporeni.md/libview.php?l=ro&amp;idc=291&amp;id=2679</t>
  </si>
  <si>
    <t>http://www.riscani.md/index.php?pag=procesul_decizional&amp;ids=anunturi_audieri&amp;id=4665&amp;y=2017&amp;start=
http://www.riscani.md/index.php?pag=procesul_decizional&amp;ids=proiecte_decizii&amp;id=4666&amp;y=2017&amp;start=</t>
  </si>
  <si>
    <t>http://www.singerei.md/anunturi/item/1159-audieri-publice-vizind-proiectul-de-decizie-cu-privire-la-aprobarea-bugetului-raional-pentru-anul-2018.html
http://www.singerei.md/proiecte-de-decizii/item/1162-proiecte-de-decizii-pentru-sedinta-ordinara-din-data-de-18-12-2017.html</t>
  </si>
  <si>
    <t>http://www.soroca.org.md/index.php/procesul-decizional/proiecte-intrate-in-cr/270-lista-proiectelor-de-decizii-propuse-spre-examinare-la-sedinta-ordinara-a-consiliului-raional-soroca-din-08-decembrie-2017</t>
  </si>
  <si>
    <t>http://stefan-voda.md/actele-administrative-pentru-consultarea-bugetului-raional-pentru-anul-2018/</t>
  </si>
  <si>
    <t>http://crstraseni.md/index.php?pag=news&amp;id=810&amp;rid=1938&amp;l=ro</t>
  </si>
  <si>
    <t>http://raiontaraclia.md/2017/12/08/%D0%A0%D0%B0%D0%B9%D0%BE%D0%BD%D0%BD%D1%8B%D0%B9-%D1%81%D0%BE%D0%B2%D0%B5%D1%82-%D0%A2%D0%B0%D1%80%D0%B0%D0%BA%D0%BB%D0%B8%D1%8F-%D0%BF%D1%80%D0%BE%D0%B2%D0%BE%D0%B4%D0%B8%D1%82-%D0%BE%D1%87%D0%B5/</t>
  </si>
  <si>
    <t>http://raioncimislia.md/317-2/</t>
  </si>
  <si>
    <t>https://hincesti.md/wp-content/uploads/2017/12/02.pdf</t>
  </si>
  <si>
    <t>http://www.riscani.md/index.php?pag=procesul_decizional&amp;ids=proiecte_decizii&amp;id=4666&amp;y=2017&amp;start=</t>
  </si>
  <si>
    <t>http://www.singerei.md/proiecte-de-decizii/item/1162-proiecte-de-decizii-pentru-sedinta-ordinara-din-data-de-18-12-2017.html</t>
  </si>
  <si>
    <t>http://crstraseni.md/index.php?pag=news&amp;id=810&amp;rid=1704&amp;l=ro</t>
  </si>
  <si>
    <t>http://www.briceni.md/annual-reports.html</t>
  </si>
  <si>
    <t>http://cahul.md/wp-content/uploads/2017/12/4.pdf</t>
  </si>
  <si>
    <t>http://www.calarasi.md/index.php/sedinte/finish/4-sedinte/794-decizii-ale-sedintei-ordinare-din-21-12-2017</t>
  </si>
  <si>
    <t>http://www.cantemir.md/libview.php?l=ro&amp;idc=90&amp;id=643&amp;t=/Consiliul-Raional/Decizii/Decizii-sedinta-CR-din-071217-I</t>
  </si>
  <si>
    <t>http://www.causeni.md/bugetul-raionului-aprobat</t>
  </si>
  <si>
    <t>http://raioncimislia.md/wp-content/uploads/2018/03/08_04.pdf</t>
  </si>
  <si>
    <t>http://criuleni.md/media/files/files/decizii_1-8_6773454.pdf</t>
  </si>
  <si>
    <t>http://edinet.md/wp-content/uploads/2018/01/3-Cu-privire-la-aprobarea-in-lectura-a-doua-a-bugetului-raional-Edinet-pentru-anul-2018_Freeze.pdf</t>
  </si>
  <si>
    <t>http://floresti.md/buget/
http://floresti.md/sedinte-si-decizii/</t>
  </si>
  <si>
    <t>http://www.glodeni.md/sites/default/files/decizii%208%20dec.pdf</t>
  </si>
  <si>
    <t>Decizia consiliului local privind aprobarea bugetului raional pentru2018 nu poate fi accesată (27.08.2018)
https://hincesti.md/category/procesul-decizional/deciziile-consiliului-raional/</t>
  </si>
  <si>
    <t>http://www.leova.md/index.php?pag=news&amp;id=893&amp;rid=1248&amp;l=ro</t>
  </si>
  <si>
    <t>http://www.nisporeni.md/libview.php?l=ro&amp;idc=201&amp;id=2709</t>
  </si>
  <si>
    <t>https://consiliu.rezina.md/view.php?art_id=2839</t>
  </si>
  <si>
    <t>http://www.singerei.md/sedinte-ale-cr/item/1170-sedinta-ordinara-a-consiliului-raional-singerei-din-18-12-2017.html</t>
  </si>
  <si>
    <t>http://stefan-voda.md/bugetul-raionului/</t>
  </si>
  <si>
    <t>http://crstraseni.md/media/files/files/decizia_4_10___cu_pr__la_aprobarea_bugetului_raional_pe_anul_2018____1519901.pdf</t>
  </si>
  <si>
    <t>https://telenesti.md/wp-content/uploads/2017/12/2.-aprobare-buget-modificat.pdf</t>
  </si>
  <si>
    <t>http://www.crungheni.md/wp-content/uploads/2016/10/Decizia-nr.-6.2-din-14.12.2017.pdf</t>
  </si>
  <si>
    <t>http://cahul.md/bugetul-raional/</t>
  </si>
  <si>
    <t>http://www.calarasi.md/index.php/sedinte/finish/4-sedinte/350-decizii-ale-sedintei-ordinare-din-17-12-2015
http://www.calarasi.md/index.php/sedinte/finish/4-sedinte/707-decizii-ale-sedintei-ordinare-din-22-12-2016
http://www.calarasi.md/index.php/sedinte/finish/4-sedinte/794-decizii-ale-sedintei-ordinare-din-21-12-2017</t>
  </si>
  <si>
    <t xml:space="preserve">http://criuleni.md/index.php?pag=news&amp;id=433&amp;rid=1453&amp;l=ro
http://criuleni.md/media/files/files/decizii_partea_i_7758462.pdf
http://criuleni.md/media/files/files/decizii_1-8_6773454.pdf
</t>
  </si>
  <si>
    <t>http://donduseni.md/sedinte-si-deciziile-consiliului/
http://donduseni.md/bugetul-raionului-2018/</t>
  </si>
  <si>
    <t>http://edinet.md/wp-content/uploads/2018/01/4-Cu-privire-la-aprobarea-in-lectura-a-doua-a-bugetului-raional-Edinet-pentru-anul-2016_Freeze.pdf
http://edinet.md/wp-content/uploads/2018/01/4-Cu-privire-la-aprobarea-in-lectura-a-doua-a-bugetului-raional-Edinet-pentru-anul-2017_Freeze.pdf
http://edinet.md/wp-content/uploads/2018/01/3-Cu-privire-la-aprobarea-in-lectura-a-doua-a-bugetului-raional-Edinet-pentru-anul-2018_Freeze.pdf</t>
  </si>
  <si>
    <t>http://floresti.md/buget/</t>
  </si>
  <si>
    <t>http://www.leova.md/media/files/files/decizia_nr_4_10__6649773.pdf
http://www.leova.md/media/files/files/decizia_nr_6_13_5933018.pdf
http://www.leova.md/index.php?pag=news&amp;id=893&amp;rid=1248&amp;l=ro</t>
  </si>
  <si>
    <t>https://ocnita.md/840-2/
https://ocnita.md/decizii-2016/
https://ocnita.md/decizii-2017/</t>
  </si>
  <si>
    <t>https://consiliu.rezina.md/view.php?art_id=1650
https://consiliu.rezina.md/view.php?art_id=2242
https://consiliu.rezina.md/view.php?art_id=2839</t>
  </si>
  <si>
    <t>http://www.riscani.md/index.php?pag=procesul_decizional&amp;ids=decizii&amp;id=4587&amp;start=20
http://www.riscani.md/index.php?pag=procesul_decizional&amp;ids=decizii&amp;id=4607&amp;start=
http://www.riscani.md/index.php?pag=procesul_decizional&amp;ids=decizii&amp;id=4673&amp;start=</t>
  </si>
  <si>
    <t>http://www.singerei.md/2015/item/515-sedinta-consiliului-raional-din-17-12-2015.html
http://www.singerei.md/sedinte-ale-cr/item/867-sedinta-consiliului-raional-din-15-12-2016.html
http://www.singerei.md/sedinte-ale-cr/item/1170-sedinta-ordinara-a-consiliului-raional-singerei-din-18-12-2017.html</t>
  </si>
  <si>
    <t>http://www.soroca.org.md/index.php/acte-normative/decizii-ale-consiliului-raional-soroca/221-sedintele-consiliului-raional-soroca-anul-2015
http://www.soroca.org.md/index.php/acte-normative/decizii-ale-consiliului-raional-soroca/222-sedintele-consiliului-raional-soroca-anul-2016</t>
  </si>
  <si>
    <t>http://stefan-voda.md/deciziile-cr-din-9-decembrie-2015/
http://stefan-voda.md/deciziile-consiliului-raional-adoptate-la-sedinta-din-15-decembrie-2016/
http://stefan-voda.md/sedinta-consiliului-raional-stefan-voda-din-14-12-2017/</t>
  </si>
  <si>
    <t>http://crstraseni.md/index.php?pag=news&amp;id=786&amp;rid=1042&amp;l=ro
http://crstraseni.md/index.php?pag=news&amp;id=786&amp;rid=1501&amp;l=ro
http://crstraseni.md/index.php?pag=news&amp;id=786&amp;rid=1998&amp;l=ro</t>
  </si>
  <si>
    <t>http://cahul.md/wp-content/uploads/2018/03/4.pdf</t>
  </si>
  <si>
    <t>http://www.calarasi.md/index.php/sedinte/finish/4-sedinte/909-decizii-ale-sedintei-ordinare-din-10-mai-2018</t>
  </si>
  <si>
    <t>http://www.causeni.md/deciziile-adoptate-la-sedinta-consiliului-raional-causeni-din-23-februarie-2018</t>
  </si>
  <si>
    <t>http://raioncimislia.md/sedinta-ordinara-din-23-03-2018/</t>
  </si>
  <si>
    <t>http://criuleni.md/media/files/files/decizii_1_-_7_2805269.pdf</t>
  </si>
  <si>
    <t>http://drochia.md/wp-content/uploads/2018/05/raport-2017-scanat.pdf</t>
  </si>
  <si>
    <t>http://edinet.md/wp-content/uploads/2018/02/raport-exec-buget-17-compressed.pdf</t>
  </si>
  <si>
    <t>http://www.glodeni.md/ro/content/deciziile-consiliului-raional-glodeni-01032018</t>
  </si>
  <si>
    <t>https://hincesti.md/wp-content/uploads/2018/04/02.3.pdf</t>
  </si>
  <si>
    <t>http://www.leova.md/index.php?pag=news&amp;id=894&amp;rid=1297&amp;l=ro</t>
  </si>
  <si>
    <t>https://ocnita.md/decizii-2018/</t>
  </si>
  <si>
    <t>https://consiliu.rezina.md/view.php?art_id=3080</t>
  </si>
  <si>
    <t>http://www.riscani.md/index.php?pag=procesul_decizional&amp;ids=decizii&amp;id=4713&amp;start=</t>
  </si>
  <si>
    <t>http://www.singerei.md/2014-07-25-22-14-37/item/1355-raport-cu-privire-la-executarea-bugetului-raional-pentru-anul-2017.html
http://www.singerei.md/sedinte-ale-cr/item/1291-sedinta-ordinara-a-consiliului-raional-singerei-din-22-03-2018.html</t>
  </si>
  <si>
    <t>http://stefan-voda.md/deciziile-consiliului-raional-adoptate-la-sedinta-din-1-martie-2018/</t>
  </si>
  <si>
    <t>http://crstraseni.md/media/files/files/decizie_1_2_cu_privire_la_executarea_bugetului_raional_pe_anul_2017_7152700.pdf</t>
  </si>
  <si>
    <t>https://telenesti.md/wp-content/uploads/2018/06/2.executare-buget-2017-mod.-v..pdf</t>
  </si>
  <si>
    <t>http://www.crungheni.md/wp-content/uploads/2018/03/Decizia-nr.1.2-din-22.02.2018.pdf
http://www.crungheni.md/transparenta-decizionala/raport-anual/</t>
  </si>
  <si>
    <t>http://cahul.md/category/posturi-vacante/</t>
  </si>
  <si>
    <t>http://www.glodeni.md/ro/site-categories/func%C8%9Bii-vacante?page=2</t>
  </si>
  <si>
    <t>http://www.leova.md/index.php?pag=news&amp;id=769&amp;rid=966&amp;l=ro
http://www.leova.md/index.php?pag=news&amp;id=769&amp;rid=975&amp;l=ro
http://www.leova.md/index.php?pag=news&amp;id=769&amp;rid=985&amp;l=ro
http://www.leova.md/index.php?pag=news&amp;id=769&amp;rid=984&amp;l=ro
http://www.leova.md/index.php?pag=news&amp;id=769&amp;rid=982&amp;l=ro
http://www.leova.md/index.php?pag=news&amp;id=769&amp;rid=994&amp;l=ro
http://www.leova.md/index.php?pag=news&amp;id=769&amp;rid=1227&amp;l=ro</t>
  </si>
  <si>
    <t>https://consiliu.rezina.md/view.php?art_id=2256
https://consiliu.rezina.md/view.php?art_id=2288
https://consiliu.rezina.md/view.php?art_id=2564
https://consiliu.rezina.md/view.php?art_id=2565
https://consiliu.rezina.md/view.php?art_id=2676</t>
  </si>
  <si>
    <t>http://www.singerei.md/locuri-vacante/item/402-functii-vacante.html</t>
  </si>
  <si>
    <t>http://stefan-voda.md/category/posturi-vacante/</t>
  </si>
  <si>
    <t>http://crstraseni.md/index.php?pag=news&amp;id=678&amp;l=ro&amp;start=40</t>
  </si>
  <si>
    <t>http://basarabeasca.md/ro/%D1%80%D1%83%D1%81%D1%81%D0%BA%D0%B8%D0%B9-%D0%B2%D0%B0%D0%BA%D0%B0%D0%BD%D1%81%D0%B8%D0%B8/
http://basarabeasca.md/ro/category/anunturi/page/4/</t>
  </si>
  <si>
    <t>http://www.briceni.md/article-i-id-i-215-i-index.html</t>
  </si>
  <si>
    <t>http://www.calarasi.md/index.php/posturi-vacante?start=20</t>
  </si>
  <si>
    <t>http://www.cantemir.md/lib.php?l=ro&amp;idc=96&amp;year=2017
http://www.cantemir.md/lib.php?l=ro&amp;idc=99&amp;t=/Informatii-utile/Locuri-vacante&amp;year=2017&amp;</t>
  </si>
  <si>
    <t>http://www.causeni.md/pages/1948</t>
  </si>
  <si>
    <t>http://dubasari.md/vacancy</t>
  </si>
  <si>
    <t>http://www.cr-falesti.md/index.php/vacant?start=28
http://www.cr-falesti.md/index.php/anunturi?start=28
http://daspfc-falesti.org/index.php/evenimente-i-activit-i/posturi-vacante?start=33
http://dge-falesti.org/index.php/concursuri/posturi-vacante?start=55</t>
  </si>
  <si>
    <t>http://www.nisporeni.md/lib.php?l=ro&amp;idc=293&amp;year=2017</t>
  </si>
  <si>
    <t>https://ocnita.md/concurs-pentru-suplinirea-functiei-publice-vacante-de-contabil-sef-la-sectiei-cultura-a-consiliului-raional-ocnita/
https://ocnita.md/concurs-pentru-ocuparea-functiei-publice/
https://ocnita.md/directia-asistenta-sociala-si-protectia-familiei-ocnita-2/</t>
  </si>
  <si>
    <t>http://or.md/index.php/posturi-vacante/</t>
  </si>
  <si>
    <t>http://www.riscani.md/index.php?pag=news&amp;opa=view&amp;id=405&amp;tip=anunturi&amp;start=30&amp;di=
http://www.riscani.md/index.php?pag=news&amp;opa=view&amp;id=437&amp;tip=anunturi&amp;start=30&amp;di=
http://www.riscani.md/index.php?pag=news&amp;opa=view&amp;id=441&amp;tip=anunturi&amp;start=30&amp;di=
http://www.riscani.md/index.php?pag=news&amp;opa=view&amp;id=461&amp;tip=anunturi&amp;start=30&amp;di=</t>
  </si>
  <si>
    <t>http://www.soroca.org.md/index.php/home/anunturi?start=57
http://www.soroca.org.md/index.php/home/anunturi?start=60
http://www.soroca.org.md/index.php/home/anunturi?start=63</t>
  </si>
  <si>
    <t>https://telenesti.md/2017/08/30/anunt-pentru-ocuparea-functiei-de-sef-al-directiei-generale-educatie-telenesti/</t>
  </si>
  <si>
    <t>Au fost comunicate public numărul şi numele candidaţilor ce au participat la concursurile de selecţie pentru posturile vacante în 2017 ?</t>
  </si>
  <si>
    <t>http://basarabeasca.md/ro/category/anunturi/page/4/</t>
  </si>
  <si>
    <t>http://www.cr-falesti.md/index.php/an/1530-anunt-20-04-2017-2</t>
  </si>
  <si>
    <t>http://www.nisporeni.md/libview.php?l=ro&amp;idc=291&amp;id=2593
http://www.nisporeni.md/libview.php?l=ro&amp;idc=291&amp;id=2570
http://www.nisporeni.md/libview.php?l=ro&amp;idc=291&amp;id=2395</t>
  </si>
  <si>
    <t>http://basarabeasca.md/ro/%D1%80%D1%83%D1%81%D1%81%D0%BA%D0%B8%D0%B9-%D0%BA%D0%BE%D0%BD%D0%BA%D1%83%D1%80%D1%81%D1%8B/#!prettyPhoto</t>
  </si>
  <si>
    <t>http://www.crungheni.md/anunturi/lista-candidatilor-care-au-promovat-concursul-pentru-ocuparea-functiei-publice-vacante/</t>
  </si>
  <si>
    <t>https://anenii-noi.md/index.php?option=com_content&amp;view=article&amp;id=151&amp;Itemid=528</t>
  </si>
  <si>
    <t>http://www.briceni.md/chairman.html</t>
  </si>
  <si>
    <t>http://www.calarasi.md/index.php/presedinte</t>
  </si>
  <si>
    <t>http://raioncimislia.md/118-2/</t>
  </si>
  <si>
    <t>https://consiliu.rezina.md/chief.php?chief=1</t>
  </si>
  <si>
    <t>http://www.singerei.md/consiliul-raional/item/19-marandiuc-vasile-presedinte.html</t>
  </si>
  <si>
    <t>http://stefan-voda.md/presedintele-raionului/</t>
  </si>
  <si>
    <t>https://telenesti.md/presedinte-2/</t>
  </si>
  <si>
    <t>http://www.crungheni.md/wp-content/uploads/2018/03/Guzun-Ludmila.pdf
http://www.crungheni.md/wp-content/uploads/2018/03/Lacusta-Serghei-1.pdf
http://www.crungheni.md/wp-content/uploads/2018/04/Declara%C8%9Bia-Dl-Br%C3%AEnz%C4%83-Alexandru.pdf</t>
  </si>
  <si>
    <t>http://cahul.md/codul-etic/</t>
  </si>
  <si>
    <t>http://www.cantemir.md/libview.php?l=ro&amp;idc=97&amp;id=637&amp;t=/Informatii-utile/Noutati/Regulament-conduita-functionar-public</t>
  </si>
  <si>
    <t>http://basarabeasca.md/ro/%D1%80%D1%83%D1%81%D1%81%D0%BA%D0%B8%D0%B9-%D0%BD%D0%BE%D1%80%D0%BC%D0%B0%D1%82%D0%B8%D0%B2%D0%BD%D1%8B%D0%B5-%D0%B0%D0%BA%D1%82%D1%8B/</t>
  </si>
  <si>
    <t>http://criuleni.md/index.php?pag=news&amp;id=455&amp;rid=1743&amp;l=ro</t>
  </si>
  <si>
    <t>http://www.leova.md/index.php?pag=news&amp;id=907&amp;rid=1321&amp;l=ro
http://www.leova.md/index.php?pag=news&amp;id=735&amp;rid=546&amp;l=ro</t>
  </si>
  <si>
    <t>https://consiliu.rezina.md/view.php?art_id=2919</t>
  </si>
  <si>
    <t>http://www.singerei.md/plan-anticoruptie.html</t>
  </si>
  <si>
    <t>http://stefan-voda.md/planul-anticoruptie-al-consiliului-raional-stefan-voda-pentru-anii-2018-2020/</t>
  </si>
  <si>
    <t>http://crstraseni.md/media/files/files/decizia_5_12____cu_privire_la_aprobarea_planului_local_anticoruptie_pentru_anii_2018-2020____5090767.pdf</t>
  </si>
  <si>
    <t>http://raiontaraclia.md/docs/%D0%BF%D0%BB%D0%B0%D0%BD%D1%8B/</t>
  </si>
  <si>
    <t>Există un mecanism de raportare a comportamentului lipsit de etică și a faptelor de corupție (linie telefonică, formular online,  etc.) în cadrul autorităților publice? Dacă da, ce este?</t>
  </si>
  <si>
    <t>http://cahul.md/wp-content/uploads/2018/02/4..pdf</t>
  </si>
  <si>
    <t>http://www.cantemir.md/pageview.php?l=ro&amp;idc=105&amp;id=84&amp;ord=2&amp;t=/Directiile-Consiliului-Raional/Directia-Asistenta-Sociala-si-Protectia-Familiei/Ajutor-material-si-social/</t>
  </si>
  <si>
    <t>http://www.causeni.md/news/item/index/1756/1756?page=2</t>
  </si>
  <si>
    <t>https://www.google.com/maps/d/viewer?mid=1hb8WcoeePJCl620sDB1GCXLfYv1gUrYA&amp;ll=48.09307210000002%2C28.286862799999994&amp;z=10</t>
  </si>
  <si>
    <t>http://stefan-voda.md/obiectivele-realizate-si-rezervele-in-activitatea-daspf-2/</t>
  </si>
  <si>
    <t>http://crstraseni.md/index.php?pag=news&amp;id=857&amp;l=ro</t>
  </si>
  <si>
    <t>http://raiontaraclia.md/dep/decentraliz/social/</t>
  </si>
  <si>
    <t>http://www.crungheni.md/proiecte/proiectele-consiliului/
http://www.crungheni.md/proiecte/proiecte-finalizate/</t>
  </si>
  <si>
    <t>http://floresti.md/directia-asistenta-sociala-sanatate-si-protectie-a-familiei/</t>
  </si>
  <si>
    <t>http://www.crungheni.md/servicii-prestate-populatiei/centrul-de-asistenta-sociala-a-familiei-si-copilului-credo/
http://www.crungheni.md/servicii-prestate-populatiei/centrul-de-plasament-pentru-persoane-adulte-si-varstnice/
http://www.crungheni.md/servicii-prestate-populatiei/centrul-de-reabilitare-si-integrare-a-batranilor/</t>
  </si>
  <si>
    <t>http://stefan-voda.md/rapoarte-de-activitate-a-directiilor-si-institutiilor-subordonate-consiliului-raional-pentru-anul-2017/</t>
  </si>
  <si>
    <t>http://raiontaraclia.md/docs/%D0%9E%D0%A2%D0%A7%D0%95%D0%A2%D0%AB/</t>
  </si>
  <si>
    <t>http://cahul.md/cu-suportul-ue-45700-locuitori-din-5-localitati-ale-raionului-cahul-vor-beneficia-de-servicii-imbunatatite-de-alimentare-cu-apa-si-de-canalizare/</t>
  </si>
  <si>
    <t>http://donduseni.md/proiecte-de-investitii/</t>
  </si>
  <si>
    <t>http://www.leova.md/index.php?pag=news&amp;id=698&amp;l=ro
http://www.leova.md/index.php?pag=news&amp;id=697&amp;l=ro</t>
  </si>
  <si>
    <t>http://www.singerei.md/2014-07-25-22-14-49.html</t>
  </si>
  <si>
    <t>http://www.crstraseni.md/index.php?pag=news&amp;id=859&amp;rid=2449&amp;l=ro</t>
  </si>
  <si>
    <t>http://www.crungheni.md/servicii-prestate-populatiei/punct-de-contact/
http://www.crungheni.md/im-apa-ungheni/
http://www.crungheni.md/im-centrul-stomatologic-raional-ungheni/</t>
  </si>
  <si>
    <t>http://stefan-voda.md/category/medicina/
http://stefan-voda.md/rapoarte-de-activitate-a-directiilor-si-institutiilor-subordonate-consiliului-raional-pentru-anul-2017/</t>
  </si>
  <si>
    <t>http://crstraseni.md/index.php?pag=news&amp;id=859&amp;l=ro</t>
  </si>
  <si>
    <t>number</t>
  </si>
  <si>
    <t>control</t>
  </si>
  <si>
    <t>best</t>
  </si>
  <si>
    <t>worst</t>
  </si>
  <si>
    <t>base</t>
  </si>
  <si>
    <t>question_eng</t>
  </si>
  <si>
    <t>best%</t>
  </si>
  <si>
    <t>worst%</t>
  </si>
  <si>
    <t>questionID_2018</t>
  </si>
  <si>
    <t>question_eng_2018</t>
  </si>
  <si>
    <t>Category_2018</t>
  </si>
  <si>
    <t>best%_2018</t>
  </si>
  <si>
    <t>worst%_2018</t>
  </si>
  <si>
    <t>best%_2020/2018</t>
  </si>
  <si>
    <t>worst%_2020/2018</t>
  </si>
  <si>
    <t>rows</t>
  </si>
  <si>
    <t>average score</t>
  </si>
  <si>
    <t>F</t>
  </si>
  <si>
    <t>D+</t>
  </si>
  <si>
    <t>B-</t>
  </si>
  <si>
    <t>C-</t>
  </si>
  <si>
    <t>D-</t>
  </si>
  <si>
    <t>D</t>
  </si>
  <si>
    <t>B</t>
  </si>
  <si>
    <t>E+</t>
  </si>
  <si>
    <t>C+</t>
  </si>
  <si>
    <t>E-</t>
  </si>
  <si>
    <t>C</t>
  </si>
  <si>
    <t>A</t>
  </si>
  <si>
    <t>RANK 2018</t>
  </si>
  <si>
    <t>RANK_2020/2018</t>
  </si>
  <si>
    <t>TOTAL %_2018</t>
  </si>
  <si>
    <t>TOTAL %_2020/2018</t>
  </si>
  <si>
    <t>Nu a furnizat informația solicitată</t>
  </si>
  <si>
    <t>Răspuns oferit potrivit cerințelor și termenilor legali</t>
  </si>
  <si>
    <t>Chestionar completat și recepționat</t>
  </si>
  <si>
    <t>Nu a fost completat chestionarul</t>
  </si>
  <si>
    <t>nu sînt informații pe web, dar accesul trebuie să fie asigurat conform cerințelor legale existente</t>
  </si>
  <si>
    <t>Does the official web page of the public authority contains the fields related to transparency in decision making process, where the information about the development and approval of decisions is placed?</t>
  </si>
  <si>
    <t>The web page contains information on contact details and work program of the President, Vice-Presidents and President of the region, including days and hours of district's President and Vice President audience?</t>
  </si>
  <si>
    <t>Is it available on the website the list of institutions established by the district administrative-territorial unit, the list of decentralized services operating in territorial-administrative unit, address information and contact details available on the website?</t>
  </si>
  <si>
    <t>Are the names and political affiliation of councilors available on the web-site?</t>
  </si>
  <si>
    <t>Did the announce of the public session made public to the citizens (at least 10 days before the ordinary meetings and at least 3 days before the extraordinary ones)?</t>
  </si>
  <si>
    <t>Does the public session announcement include the date, time and place of the meeting and its agenda?</t>
  </si>
  <si>
    <t>Were the draft decisions / provisions and relevant materials in 2019 made known for public before the public authority meeting?</t>
  </si>
  <si>
    <t>Is there any online tool that allows the public to follow its requests and complaints?</t>
  </si>
  <si>
    <t>Were any public consultations organized for the drafts of decisions/provisions for 2019?</t>
  </si>
  <si>
    <t>Is the announcement regarding the organization of public consultations made public by the public authority at least 10 days before the decision?</t>
  </si>
  <si>
    <t>Does the announcement regarding the organization of public consultations contains deadline for submitting recommendations, the method in which interested parties may send recommendations, contact details of the persons responsible for examining the recommendations (name, phone number, email address)?</t>
  </si>
  <si>
    <t>Are created by the public authorities  advisory boards, working groups, permanent or ad hoc working groups participating in the decision making process?</t>
  </si>
  <si>
    <t>Does the public authorities drafted, approved and announced the internal rules of informing, consultation and participation in the process of drafting and adoption of decisions?</t>
  </si>
  <si>
    <t>Is the information about the public consultation coordinator, responsible for ensuring the transparency of decision-making authority made public?</t>
  </si>
  <si>
    <t>After public consultations, does  the local authority compiled and published summaries of the recommendations received from stakeholders?</t>
  </si>
  <si>
    <t>Does the summary of recommendations includes public authorities' motivation of accepting or rejecting the recommendations?</t>
  </si>
  <si>
    <t>Does the public authorities draw up and make public annual reports on transparency in decision making?</t>
  </si>
  <si>
    <t>Can the public participate at all meetings of the special committees of the local council?</t>
  </si>
  <si>
    <t>Can the public participate at all meetings of the local council?</t>
  </si>
  <si>
    <t>Can the public have the word during the meeting of the district council at any point (subject) on the agenda, before the vote, even without prior approval by councilors?</t>
  </si>
  <si>
    <t>Are published the video/audio recordings of all meetings of the local council ?</t>
  </si>
  <si>
    <t>Are the approved decisions of the local public authority published on the web site?</t>
  </si>
  <si>
    <t>Are social networks used by local public authorities to involve citizens and disseminate public information?</t>
  </si>
  <si>
    <t>Are notices of intent (public procurement plans) made public?</t>
  </si>
  <si>
    <t>Are public procurement announcements made public?</t>
  </si>
  <si>
    <t>Is public informed about award notices (public procurement's results)?</t>
  </si>
  <si>
    <t>Are public procurement contracts published on the web?</t>
  </si>
  <si>
    <t>Are monitoring reports on the execution of public procurement contracts published on the official web page (quarterly/biannual and annual) and Annual report on low-value public procurement?</t>
  </si>
  <si>
    <t>Is published the announcements regarding auctions / contests / direct negotiations selling / renting / leasing property belonging to territorial-administrative unit?</t>
  </si>
  <si>
    <t>Is published the information on the results of auctions / contests / direct negotiations selling / renting / leasing property belonging to territorial-administrative unit?</t>
  </si>
  <si>
    <t>Are the documents on socio-economical development of the district (strategies, forecasts, plans, programs) available on the Web policy?</t>
  </si>
  <si>
    <t>Was the draft of the budget for 2020 consulted with the public?</t>
  </si>
  <si>
    <t>Is containing the draft budget for 2020 a description of all items (programs, subprograms and other parts of the budget), including a brief justification for each item in the income section and section of expenses?</t>
  </si>
  <si>
    <t>Are the projects submitted by the citizens within the participatory budgeting and the selected winning projects available on the website?</t>
  </si>
  <si>
    <t>Is available the current budget of the territorial-administrative unit on the website?</t>
  </si>
  <si>
    <t>Is the budget available on the website for at least the last three consecutive years (2018 - 2020)?</t>
  </si>
  <si>
    <t>Are the annual reports on budget execution for 2019 available on the official website?</t>
  </si>
  <si>
    <t>Were made public existing vacancies in the public service, including the job description for the vacant position and qualification requirements to candidates for vacancies?</t>
  </si>
  <si>
    <t>Were made public the number and names of the candidates who participated in the selection contests for vacancies in 2019?</t>
  </si>
  <si>
    <t>Were made public the the  results of the Minutes of committee for selection of candidates for the vacancy, including the assessment of the committee and the ranking of applicants?</t>
  </si>
  <si>
    <t>Is the archive of the the  results of the minutes of the selection procedures for the candidates for the vacant positions from at least the last 3 years available on the web?</t>
  </si>
  <si>
    <t>Is district's chairman resume available on the website, including information on: higher education, work experience, previous membership to companies and non-profit organizations?</t>
  </si>
  <si>
    <t>Are there published statements on income and property of the president, vice-presidents and public officials?</t>
  </si>
  <si>
    <t>Has the municipality developed and approved a code of conduct for the elected persons?</t>
  </si>
  <si>
    <t>Has the municipality developed, approved and published a ethics code for the employee of the city hall?</t>
  </si>
  <si>
    <t>Există elaborate și publicate planuri raionale anticorupție și alte documente privind asigurarea integrităţii în cadrul APL?</t>
  </si>
  <si>
    <t>Are district anti-corruption plan and other documents on ensuring institutional integrity developed and published?</t>
  </si>
  <si>
    <t xml:space="preserve">Is developoed a mechanism for reporting unethical behavior (telephone line, online form, etc.) within public authorities? </t>
  </si>
  <si>
    <t>Were made public the social assistant programs information about social services, administrative-territorial unit and how to apply for a potential beneficiary?</t>
  </si>
  <si>
    <t>Is it available on the website the list of social assistance institutions set up by the administrative-territorial unit?</t>
  </si>
  <si>
    <t>Is the number of beneficiaries of social aid and aid for the cold season of the year and the amounts paid?</t>
  </si>
  <si>
    <t>Are placed on web data on programs and projects, including technical assistance, whose beneficiaries performers are public authorities (name, goals and basic tasks beneficiaries and executors main program, terms and results of achieving the expected volume and sources financing)?</t>
  </si>
  <si>
    <t>Are publicly communicated the resumes of heads of all municipal enterprises and companies with the majority stake held by administrative - territorial unit, including information on: higher education, work experience, previous membership to companies and non-profit organizations?</t>
  </si>
  <si>
    <t>Is the list of municipal enterprises and companies with the majority stake held by administrative - territorial unit (either hold shares but are not majority) made public?</t>
  </si>
  <si>
    <t>Are made public the annual financial analyses of all municipal enterprises and companies with the majority stake held by administrative - territorial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</si>
</sst>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Times New Roman"/>
      <family val="1"/>
      <charset val="204"/>
    </font>
    <font>
      <sz val="10"/>
      <color theme="1"/>
      <name val="Times New Roman"/>
      <family val="1"/>
      <charset val="204"/>
    </font>
    <font>
      <b/>
      <sz val="11"/>
      <color theme="1"/>
      <name val="Times New Roman"/>
      <family val="1"/>
      <charset val="204"/>
    </font>
    <font>
      <u/>
      <sz val="11"/>
      <color theme="10"/>
      <name val="Calibri"/>
      <family val="2"/>
      <scheme val="minor"/>
    </font>
    <font>
      <b/>
      <sz val="12"/>
      <name val="Calibri"/>
      <family val="2"/>
      <charset val="204"/>
      <scheme val="minor"/>
    </font>
    <font>
      <b/>
      <sz val="12"/>
      <color theme="1"/>
      <name val="Calibri"/>
      <family val="2"/>
      <charset val="204"/>
      <scheme val="minor"/>
    </font>
    <font>
      <sz val="10"/>
      <color theme="1"/>
      <name val="Times New Roman"/>
      <family val="1"/>
    </font>
    <font>
      <sz val="11"/>
      <name val="Calibri"/>
      <family val="2"/>
      <scheme val="minor"/>
    </font>
    <font>
      <sz val="11"/>
      <color theme="1"/>
      <name val="Calibri"/>
      <family val="2"/>
      <scheme val="minor"/>
    </font>
    <font>
      <b/>
      <sz val="11"/>
      <color theme="1"/>
      <name val="Calibri"/>
      <family val="2"/>
      <charset val="238"/>
      <scheme val="minor"/>
    </font>
    <font>
      <sz val="12"/>
      <color theme="1"/>
      <name val="Calibri"/>
      <family val="2"/>
      <scheme val="minor"/>
    </font>
    <font>
      <sz val="12"/>
      <color theme="1"/>
      <name val="Times New Roman"/>
      <family val="1"/>
    </font>
    <font>
      <sz val="11"/>
      <name val="Calibri"/>
      <family val="2"/>
      <charset val="204"/>
      <scheme val="minor"/>
    </font>
    <font>
      <b/>
      <sz val="11"/>
      <name val="Times New Roman"/>
      <family val="1"/>
      <charset val="204"/>
    </font>
    <font>
      <sz val="9"/>
      <color indexed="81"/>
      <name val="Tahoma"/>
      <family val="2"/>
    </font>
    <font>
      <b/>
      <sz val="11"/>
      <color theme="1"/>
      <name val="Times New Roman"/>
      <family val="1"/>
      <charset val="238"/>
    </font>
    <font>
      <b/>
      <sz val="9"/>
      <color indexed="81"/>
      <name val="Segoe UI"/>
      <family val="2"/>
      <charset val="238"/>
    </font>
    <font>
      <sz val="9"/>
      <color indexed="81"/>
      <name val="Segoe UI"/>
      <family val="2"/>
      <charset val="238"/>
    </font>
    <font>
      <b/>
      <sz val="9"/>
      <color indexed="81"/>
      <name val="Tahoma"/>
      <family val="2"/>
    </font>
    <font>
      <sz val="11"/>
      <color theme="1"/>
      <name val="Times New Roman"/>
      <family val="1"/>
      <charset val="238"/>
    </font>
    <font>
      <sz val="9"/>
      <color indexed="81"/>
      <name val="Segoe UI"/>
      <family val="2"/>
    </font>
    <font>
      <b/>
      <sz val="9"/>
      <color indexed="81"/>
      <name val="Segoe UI"/>
      <family val="2"/>
    </font>
    <font>
      <sz val="11"/>
      <color rgb="FFFF0000"/>
      <name val="Calibri"/>
      <family val="2"/>
      <scheme val="minor"/>
    </font>
    <font>
      <sz val="11"/>
      <name val="Times New Roman"/>
      <family val="1"/>
      <charset val="204"/>
    </font>
    <font>
      <b/>
      <sz val="11"/>
      <name val="Calibri"/>
      <family val="2"/>
      <charset val="204"/>
      <scheme val="minor"/>
    </font>
    <font>
      <b/>
      <sz val="11"/>
      <color theme="1"/>
      <name val="Calibri"/>
      <family val="2"/>
      <charset val="204"/>
      <scheme val="minor"/>
    </font>
    <font>
      <sz val="11"/>
      <color theme="1"/>
      <name val="Times New Roman"/>
      <family val="1"/>
    </font>
  </fonts>
  <fills count="20">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6"/>
        <bgColor indexed="64"/>
      </patternFill>
    </fill>
    <fill>
      <patternFill patternType="solid">
        <fgColor theme="0" tint="-0.34998626667073579"/>
        <bgColor indexed="64"/>
      </patternFill>
    </fill>
    <fill>
      <patternFill patternType="solid">
        <fgColor rgb="FFFFFF00"/>
        <bgColor indexed="64"/>
      </patternFill>
    </fill>
    <fill>
      <patternFill patternType="solid">
        <fgColor rgb="FF0070C0"/>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rgb="FF92D050"/>
        <bgColor indexed="64"/>
      </patternFill>
    </fill>
    <fill>
      <patternFill patternType="solid">
        <fgColor theme="5" tint="0.39997558519241921"/>
        <bgColor indexed="64"/>
      </patternFill>
    </fill>
    <fill>
      <patternFill patternType="solid">
        <fgColor theme="2" tint="-0.499984740745262"/>
        <bgColor indexed="64"/>
      </patternFill>
    </fill>
    <fill>
      <patternFill patternType="solid">
        <fgColor rgb="FFFF0000"/>
        <bgColor indexed="64"/>
      </patternFill>
    </fill>
    <fill>
      <patternFill patternType="solid">
        <fgColor theme="0" tint="-0.249977111117893"/>
        <bgColor indexed="64"/>
      </patternFill>
    </fill>
    <fill>
      <patternFill patternType="solid">
        <fgColor rgb="FF00B05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s>
  <cellStyleXfs count="4">
    <xf numFmtId="0" fontId="0" fillId="0" borderId="0"/>
    <xf numFmtId="0" fontId="8" fillId="0" borderId="0" applyNumberFormat="0" applyFill="0" applyBorder="0" applyAlignment="0" applyProtection="0"/>
    <xf numFmtId="9" fontId="13" fillId="0" borderId="0" applyFont="0" applyFill="0" applyBorder="0" applyAlignment="0" applyProtection="0"/>
    <xf numFmtId="0" fontId="13" fillId="0" borderId="0"/>
  </cellStyleXfs>
  <cellXfs count="369">
    <xf numFmtId="0" fontId="0" fillId="0" borderId="0" xfId="0"/>
    <xf numFmtId="0" fontId="0" fillId="0" borderId="0" xfId="0" applyAlignment="1">
      <alignment vertical="top"/>
    </xf>
    <xf numFmtId="0" fontId="5" fillId="4" borderId="1" xfId="0" applyFont="1" applyFill="1" applyBorder="1" applyAlignment="1">
      <alignment vertical="top" wrapText="1"/>
    </xf>
    <xf numFmtId="0" fontId="5" fillId="0" borderId="0" xfId="0" applyFont="1" applyAlignment="1">
      <alignment vertical="top" wrapText="1"/>
    </xf>
    <xf numFmtId="0" fontId="5" fillId="4" borderId="1" xfId="0" applyFont="1" applyFill="1" applyBorder="1" applyAlignment="1">
      <alignment horizontal="center" vertical="center"/>
    </xf>
    <xf numFmtId="0" fontId="5" fillId="0" borderId="0" xfId="0" applyFont="1" applyAlignment="1">
      <alignment vertical="top"/>
    </xf>
    <xf numFmtId="0" fontId="5" fillId="5" borderId="1" xfId="0" applyFont="1" applyFill="1" applyBorder="1" applyAlignment="1">
      <alignment vertical="top" wrapText="1"/>
    </xf>
    <xf numFmtId="0" fontId="0" fillId="3" borderId="0" xfId="0" applyFill="1" applyBorder="1" applyAlignment="1">
      <alignment vertical="top"/>
    </xf>
    <xf numFmtId="0" fontId="0" fillId="3" borderId="0" xfId="0" applyFill="1" applyBorder="1"/>
    <xf numFmtId="0" fontId="0" fillId="0" borderId="3" xfId="0" applyBorder="1"/>
    <xf numFmtId="0" fontId="5" fillId="6" borderId="1" xfId="0" applyFont="1" applyFill="1" applyBorder="1" applyAlignment="1">
      <alignment vertical="top" wrapText="1"/>
    </xf>
    <xf numFmtId="0" fontId="5" fillId="7" borderId="1" xfId="0" applyFont="1" applyFill="1" applyBorder="1" applyAlignment="1">
      <alignment horizontal="center" vertical="center"/>
    </xf>
    <xf numFmtId="0" fontId="5" fillId="7" borderId="1" xfId="0" applyFont="1" applyFill="1" applyBorder="1" applyAlignment="1">
      <alignment vertical="top" wrapText="1"/>
    </xf>
    <xf numFmtId="0" fontId="5" fillId="8" borderId="1" xfId="0" applyFont="1" applyFill="1" applyBorder="1" applyAlignment="1">
      <alignment vertical="top" wrapText="1"/>
    </xf>
    <xf numFmtId="0" fontId="5" fillId="9" borderId="1" xfId="0" applyFont="1" applyFill="1" applyBorder="1" applyAlignment="1">
      <alignment vertical="top" wrapText="1"/>
    </xf>
    <xf numFmtId="0" fontId="5" fillId="10" borderId="1" xfId="0" applyFont="1" applyFill="1" applyBorder="1" applyAlignment="1">
      <alignment vertical="top" wrapText="1"/>
    </xf>
    <xf numFmtId="0" fontId="5" fillId="11" borderId="1" xfId="0" applyFont="1" applyFill="1" applyBorder="1" applyAlignment="1">
      <alignment vertical="top" wrapText="1"/>
    </xf>
    <xf numFmtId="0" fontId="5" fillId="12" borderId="1" xfId="0" applyFont="1" applyFill="1" applyBorder="1" applyAlignment="1">
      <alignment vertical="top" wrapText="1"/>
    </xf>
    <xf numFmtId="0" fontId="0" fillId="0" borderId="0" xfId="0" applyAlignment="1">
      <alignment vertical="center"/>
    </xf>
    <xf numFmtId="0" fontId="0" fillId="0" borderId="1" xfId="0" applyBorder="1" applyAlignment="1">
      <alignment horizontal="center" vertical="top" wrapText="1"/>
    </xf>
    <xf numFmtId="0" fontId="8" fillId="0" borderId="1" xfId="1" applyBorder="1" applyAlignment="1">
      <alignment horizontal="center" vertical="top" wrapText="1"/>
    </xf>
    <xf numFmtId="0" fontId="0" fillId="0" borderId="0" xfId="0" applyBorder="1"/>
    <xf numFmtId="2" fontId="0" fillId="0" borderId="0" xfId="0" applyNumberFormat="1"/>
    <xf numFmtId="0" fontId="0" fillId="10" borderId="0" xfId="0" applyFill="1"/>
    <xf numFmtId="0" fontId="10" fillId="0" borderId="0" xfId="0" applyFont="1" applyAlignment="1">
      <alignment horizontal="center" vertical="center"/>
    </xf>
    <xf numFmtId="0" fontId="8" fillId="0" borderId="1" xfId="1" applyBorder="1" applyAlignment="1">
      <alignment horizontal="center" vertical="center" wrapText="1"/>
    </xf>
    <xf numFmtId="0" fontId="10" fillId="0" borderId="1" xfId="0" applyFont="1" applyBorder="1" applyAlignment="1">
      <alignment horizontal="center" vertical="center"/>
    </xf>
    <xf numFmtId="0" fontId="4" fillId="0" borderId="1" xfId="0" applyFont="1" applyBorder="1" applyAlignment="1">
      <alignment vertical="center"/>
    </xf>
    <xf numFmtId="0" fontId="0" fillId="0" borderId="1" xfId="0" applyBorder="1"/>
    <xf numFmtId="0" fontId="5" fillId="0" borderId="1" xfId="0" applyFont="1" applyBorder="1" applyAlignment="1">
      <alignment horizontal="center" vertical="center" wrapText="1"/>
    </xf>
    <xf numFmtId="0" fontId="5" fillId="0" borderId="1" xfId="0" applyFont="1" applyBorder="1" applyAlignment="1">
      <alignment vertical="top" wrapText="1"/>
    </xf>
    <xf numFmtId="0" fontId="5" fillId="3" borderId="1" xfId="0" applyFont="1" applyFill="1" applyBorder="1" applyAlignment="1">
      <alignment vertical="top" wrapText="1"/>
    </xf>
    <xf numFmtId="0" fontId="0" fillId="3" borderId="1" xfId="0" applyFill="1" applyBorder="1"/>
    <xf numFmtId="0" fontId="0" fillId="0" borderId="1" xfId="0" applyBorder="1" applyAlignment="1">
      <alignment vertical="center"/>
    </xf>
    <xf numFmtId="0" fontId="5" fillId="0" borderId="1" xfId="0" applyFont="1" applyBorder="1" applyAlignment="1">
      <alignment vertical="top"/>
    </xf>
    <xf numFmtId="0" fontId="5" fillId="3" borderId="1" xfId="0" applyFont="1" applyFill="1" applyBorder="1" applyAlignment="1">
      <alignment vertical="top"/>
    </xf>
    <xf numFmtId="0" fontId="0" fillId="0" borderId="1" xfId="0" applyBorder="1" applyAlignment="1">
      <alignment vertical="top"/>
    </xf>
    <xf numFmtId="0" fontId="0" fillId="3" borderId="1" xfId="0" applyFill="1" applyBorder="1" applyAlignment="1">
      <alignment vertical="top"/>
    </xf>
    <xf numFmtId="0" fontId="12" fillId="0" borderId="1" xfId="0" applyFont="1" applyBorder="1" applyAlignment="1">
      <alignment horizontal="center" vertical="top" wrapText="1"/>
    </xf>
    <xf numFmtId="0" fontId="12" fillId="0" borderId="0" xfId="0" applyFont="1"/>
    <xf numFmtId="2" fontId="4" fillId="0" borderId="1" xfId="0" applyNumberFormat="1" applyFont="1" applyBorder="1" applyAlignment="1">
      <alignment vertical="center"/>
    </xf>
    <xf numFmtId="10" fontId="0" fillId="0" borderId="1" xfId="2" applyNumberFormat="1" applyFont="1" applyBorder="1"/>
    <xf numFmtId="10" fontId="0" fillId="0" borderId="0" xfId="2" applyNumberFormat="1" applyFont="1"/>
    <xf numFmtId="0" fontId="9" fillId="2" borderId="1" xfId="3" applyFont="1" applyFill="1" applyBorder="1" applyAlignment="1">
      <alignment horizontal="center" vertical="center"/>
    </xf>
    <xf numFmtId="0" fontId="9" fillId="0" borderId="5" xfId="3" applyFont="1" applyBorder="1" applyAlignment="1">
      <alignment horizontal="center" vertical="center"/>
    </xf>
    <xf numFmtId="0" fontId="9" fillId="0" borderId="6" xfId="3" applyFont="1" applyBorder="1" applyAlignment="1">
      <alignment horizontal="center" vertical="center" wrapText="1"/>
    </xf>
    <xf numFmtId="0" fontId="9" fillId="0" borderId="5" xfId="3" applyFont="1" applyBorder="1" applyAlignment="1">
      <alignment horizontal="center" vertical="center" wrapText="1"/>
    </xf>
    <xf numFmtId="0" fontId="9" fillId="0" borderId="5" xfId="3" applyFont="1" applyBorder="1" applyAlignment="1">
      <alignment horizontal="center" wrapText="1"/>
    </xf>
    <xf numFmtId="0" fontId="9" fillId="2" borderId="5" xfId="3" applyFont="1" applyFill="1" applyBorder="1" applyAlignment="1">
      <alignment vertical="center" wrapText="1"/>
    </xf>
    <xf numFmtId="0" fontId="9" fillId="2" borderId="7" xfId="3" applyFont="1" applyFill="1" applyBorder="1" applyAlignment="1">
      <alignment vertical="center" wrapText="1"/>
    </xf>
    <xf numFmtId="0" fontId="9" fillId="0" borderId="6" xfId="3" applyFont="1" applyBorder="1" applyAlignment="1">
      <alignment vertical="center" wrapText="1"/>
    </xf>
    <xf numFmtId="0" fontId="9" fillId="0" borderId="5" xfId="3" applyFont="1" applyBorder="1" applyAlignment="1">
      <alignment vertical="center" wrapText="1"/>
    </xf>
    <xf numFmtId="0" fontId="10" fillId="3" borderId="5" xfId="3" applyFont="1" applyFill="1" applyBorder="1" applyAlignment="1">
      <alignment vertical="center" wrapText="1"/>
    </xf>
    <xf numFmtId="0" fontId="10" fillId="0" borderId="5" xfId="3" applyFont="1" applyBorder="1" applyAlignment="1">
      <alignment horizontal="center" vertical="center" wrapText="1"/>
    </xf>
    <xf numFmtId="0" fontId="10" fillId="0" borderId="8" xfId="3" applyFont="1" applyBorder="1" applyAlignment="1">
      <alignment horizontal="center" vertical="center" wrapText="1"/>
    </xf>
    <xf numFmtId="0" fontId="7" fillId="4" borderId="4" xfId="3" applyFont="1" applyFill="1" applyBorder="1" applyAlignment="1">
      <alignment horizontal="center" vertical="center"/>
    </xf>
    <xf numFmtId="0" fontId="5" fillId="4" borderId="1" xfId="3" applyFont="1" applyFill="1" applyBorder="1" applyAlignment="1">
      <alignment horizontal="center" vertical="center" wrapText="1"/>
    </xf>
    <xf numFmtId="0" fontId="16" fillId="4" borderId="1" xfId="0" applyFont="1" applyFill="1" applyBorder="1" applyAlignment="1">
      <alignment horizontal="center" vertical="center" wrapText="1"/>
    </xf>
    <xf numFmtId="0" fontId="13" fillId="13" borderId="1" xfId="3" applyFill="1" applyBorder="1" applyAlignment="1">
      <alignment horizontal="center" vertical="center" wrapText="1"/>
    </xf>
    <xf numFmtId="0" fontId="13" fillId="0" borderId="1" xfId="3" applyBorder="1" applyAlignment="1">
      <alignment horizontal="center" vertical="top" wrapText="1"/>
    </xf>
    <xf numFmtId="0" fontId="13" fillId="4" borderId="1" xfId="3" applyFill="1" applyBorder="1" applyAlignment="1">
      <alignment vertical="center" wrapText="1"/>
    </xf>
    <xf numFmtId="0" fontId="13" fillId="4" borderId="1" xfId="3" applyFill="1" applyBorder="1" applyAlignment="1">
      <alignment horizontal="center" vertical="center" wrapText="1"/>
    </xf>
    <xf numFmtId="0" fontId="7" fillId="7" borderId="4" xfId="3" applyFont="1" applyFill="1" applyBorder="1" applyAlignment="1">
      <alignment horizontal="center" vertical="center"/>
    </xf>
    <xf numFmtId="0" fontId="5" fillId="7" borderId="1" xfId="3" applyFont="1" applyFill="1" applyBorder="1" applyAlignment="1">
      <alignment horizontal="center" vertical="center" wrapText="1"/>
    </xf>
    <xf numFmtId="0" fontId="16" fillId="7" borderId="1" xfId="0" applyFont="1" applyFill="1" applyBorder="1" applyAlignment="1">
      <alignment horizontal="center" vertical="center" wrapText="1"/>
    </xf>
    <xf numFmtId="0" fontId="7" fillId="7" borderId="4" xfId="3" applyFont="1" applyFill="1" applyBorder="1" applyAlignment="1">
      <alignment horizontal="center" vertical="center" wrapText="1"/>
    </xf>
    <xf numFmtId="0" fontId="7" fillId="14" borderId="4" xfId="3" applyFont="1" applyFill="1" applyBorder="1" applyAlignment="1">
      <alignment horizontal="center" vertical="center" wrapText="1"/>
    </xf>
    <xf numFmtId="0" fontId="15" fillId="14" borderId="1" xfId="0" applyFont="1" applyFill="1" applyBorder="1" applyAlignment="1">
      <alignment horizontal="center" vertical="center" wrapText="1"/>
    </xf>
    <xf numFmtId="0" fontId="5" fillId="14" borderId="1" xfId="3" applyFont="1" applyFill="1" applyBorder="1" applyAlignment="1">
      <alignment horizontal="center" vertical="center" wrapText="1"/>
    </xf>
    <xf numFmtId="0" fontId="16" fillId="14" borderId="1" xfId="0" applyFont="1" applyFill="1" applyBorder="1" applyAlignment="1">
      <alignment horizontal="center" vertical="center" wrapText="1"/>
    </xf>
    <xf numFmtId="0" fontId="7" fillId="9" borderId="4" xfId="3" applyFont="1" applyFill="1" applyBorder="1" applyAlignment="1">
      <alignment horizontal="center" vertical="center" wrapText="1"/>
    </xf>
    <xf numFmtId="0" fontId="5" fillId="9" borderId="1" xfId="3" applyFont="1" applyFill="1" applyBorder="1" applyAlignment="1">
      <alignment horizontal="center" vertical="center" wrapText="1"/>
    </xf>
    <xf numFmtId="0" fontId="16" fillId="9" borderId="1" xfId="0" applyFont="1" applyFill="1" applyBorder="1" applyAlignment="1">
      <alignment horizontal="center" vertical="center" wrapText="1"/>
    </xf>
    <xf numFmtId="0" fontId="17" fillId="0" borderId="1" xfId="0" applyFont="1" applyBorder="1" applyAlignment="1">
      <alignment horizontal="center" vertical="top" wrapText="1"/>
    </xf>
    <xf numFmtId="0" fontId="7" fillId="9" borderId="4" xfId="3" applyFont="1" applyFill="1" applyBorder="1" applyAlignment="1">
      <alignment horizontal="center" vertical="center"/>
    </xf>
    <xf numFmtId="0" fontId="6" fillId="0" borderId="1" xfId="3" applyFont="1" applyBorder="1" applyAlignment="1">
      <alignment horizontal="center" vertical="center" wrapText="1"/>
    </xf>
    <xf numFmtId="0" fontId="7" fillId="10" borderId="4" xfId="3" applyFont="1" applyFill="1" applyBorder="1" applyAlignment="1">
      <alignment horizontal="center" vertical="center" wrapText="1"/>
    </xf>
    <xf numFmtId="0" fontId="5" fillId="10" borderId="1" xfId="3" applyFont="1" applyFill="1" applyBorder="1" applyAlignment="1">
      <alignment horizontal="center" vertical="center" wrapText="1"/>
    </xf>
    <xf numFmtId="0" fontId="16" fillId="10" borderId="1" xfId="0" applyFont="1" applyFill="1" applyBorder="1" applyAlignment="1">
      <alignment horizontal="center" vertical="center" wrapText="1"/>
    </xf>
    <xf numFmtId="0" fontId="7" fillId="11" borderId="4" xfId="3" applyFont="1" applyFill="1" applyBorder="1" applyAlignment="1">
      <alignment horizontal="center" vertical="center" wrapText="1"/>
    </xf>
    <xf numFmtId="0" fontId="15" fillId="11" borderId="1" xfId="0" applyFont="1" applyFill="1" applyBorder="1" applyAlignment="1">
      <alignment horizontal="center" vertical="center" wrapText="1"/>
    </xf>
    <xf numFmtId="0" fontId="5" fillId="11" borderId="1" xfId="3" applyFont="1" applyFill="1" applyBorder="1" applyAlignment="1">
      <alignment horizontal="center" vertical="center" wrapText="1"/>
    </xf>
    <xf numFmtId="0" fontId="16" fillId="11" borderId="1" xfId="0" applyFont="1" applyFill="1" applyBorder="1" applyAlignment="1">
      <alignment horizontal="center" vertical="center" wrapText="1"/>
    </xf>
    <xf numFmtId="0" fontId="7" fillId="15" borderId="4" xfId="3" applyFont="1" applyFill="1" applyBorder="1" applyAlignment="1">
      <alignment horizontal="center" vertical="center" wrapText="1"/>
    </xf>
    <xf numFmtId="0" fontId="5" fillId="15" borderId="1" xfId="3" applyFont="1" applyFill="1" applyBorder="1" applyAlignment="1">
      <alignment horizontal="center" vertical="center" wrapText="1"/>
    </xf>
    <xf numFmtId="0" fontId="16" fillId="15" borderId="1" xfId="0" applyFont="1" applyFill="1" applyBorder="1" applyAlignment="1">
      <alignment horizontal="center" vertical="center" wrapText="1"/>
    </xf>
    <xf numFmtId="0" fontId="7" fillId="16" borderId="4" xfId="3" applyFont="1" applyFill="1" applyBorder="1" applyAlignment="1">
      <alignment horizontal="center" vertical="center" wrapText="1"/>
    </xf>
    <xf numFmtId="0" fontId="5" fillId="16" borderId="1" xfId="3" applyFont="1" applyFill="1" applyBorder="1" applyAlignment="1">
      <alignment horizontal="center" vertical="center" wrapText="1"/>
    </xf>
    <xf numFmtId="0" fontId="16" fillId="16" borderId="1" xfId="0" applyFont="1" applyFill="1" applyBorder="1" applyAlignment="1">
      <alignment horizontal="center" vertical="center" wrapText="1"/>
    </xf>
    <xf numFmtId="0" fontId="13" fillId="16" borderId="1" xfId="3" applyFill="1" applyBorder="1" applyAlignment="1">
      <alignment horizontal="center" vertical="center" wrapText="1"/>
    </xf>
    <xf numFmtId="0" fontId="13" fillId="16" borderId="1" xfId="3" applyFont="1" applyFill="1" applyBorder="1" applyAlignment="1">
      <alignment horizontal="center" vertical="center" wrapText="1"/>
    </xf>
    <xf numFmtId="0" fontId="13" fillId="13" borderId="1" xfId="3" applyFill="1" applyBorder="1" applyAlignment="1">
      <alignment horizontal="center" vertical="top" wrapText="1"/>
    </xf>
    <xf numFmtId="0" fontId="0" fillId="13" borderId="1" xfId="0" applyFill="1" applyBorder="1" applyAlignment="1">
      <alignment horizontal="center" vertical="top" wrapText="1"/>
    </xf>
    <xf numFmtId="0" fontId="8" fillId="13" borderId="1" xfId="1" applyFill="1" applyBorder="1" applyAlignment="1">
      <alignment horizontal="center" vertical="top" wrapText="1"/>
    </xf>
    <xf numFmtId="0" fontId="18" fillId="5" borderId="4" xfId="3" applyFont="1" applyFill="1" applyBorder="1" applyAlignment="1">
      <alignment horizontal="center" vertical="center" wrapText="1"/>
    </xf>
    <xf numFmtId="0" fontId="13" fillId="5" borderId="1" xfId="3" applyFont="1" applyFill="1" applyBorder="1" applyAlignment="1">
      <alignment horizontal="center" vertical="center" wrapText="1"/>
    </xf>
    <xf numFmtId="0" fontId="13" fillId="5" borderId="1" xfId="3" applyFill="1" applyBorder="1" applyAlignment="1">
      <alignment horizontal="center" vertical="center" wrapText="1"/>
    </xf>
    <xf numFmtId="0" fontId="16" fillId="5" borderId="1" xfId="0" applyFont="1" applyFill="1" applyBorder="1" applyAlignment="1">
      <alignment horizontal="center" vertical="center" wrapText="1"/>
    </xf>
    <xf numFmtId="0" fontId="5" fillId="5" borderId="1" xfId="3" applyFont="1" applyFill="1" applyBorder="1" applyAlignment="1">
      <alignment horizontal="center" vertical="center" wrapText="1"/>
    </xf>
    <xf numFmtId="0" fontId="10" fillId="0" borderId="5" xfId="3" applyFont="1" applyBorder="1" applyAlignment="1">
      <alignment horizontal="left" vertical="center" wrapText="1"/>
    </xf>
    <xf numFmtId="0" fontId="10" fillId="0" borderId="8" xfId="3" applyFont="1" applyBorder="1" applyAlignment="1">
      <alignment horizontal="left" vertical="center" wrapText="1"/>
    </xf>
    <xf numFmtId="0" fontId="10" fillId="0" borderId="1" xfId="0" applyFont="1" applyBorder="1" applyAlignment="1">
      <alignment horizontal="left" wrapText="1"/>
    </xf>
    <xf numFmtId="0" fontId="10" fillId="0" borderId="1" xfId="0" applyFont="1" applyBorder="1" applyAlignment="1">
      <alignment horizontal="left" vertical="top" wrapText="1"/>
    </xf>
    <xf numFmtId="0" fontId="10" fillId="0" borderId="2" xfId="0" applyFont="1" applyBorder="1" applyAlignment="1">
      <alignment horizontal="left" vertical="top" wrapText="1"/>
    </xf>
    <xf numFmtId="0" fontId="10" fillId="3" borderId="1" xfId="0" applyFont="1" applyFill="1" applyBorder="1" applyAlignment="1">
      <alignment horizontal="left" vertical="top" wrapText="1"/>
    </xf>
    <xf numFmtId="0" fontId="0" fillId="0" borderId="1" xfId="0" applyBorder="1" applyAlignment="1">
      <alignment horizontal="left"/>
    </xf>
    <xf numFmtId="0" fontId="14" fillId="0" borderId="1" xfId="0" applyFont="1" applyBorder="1" applyAlignment="1">
      <alignment horizontal="center"/>
    </xf>
    <xf numFmtId="0" fontId="20" fillId="3" borderId="1" xfId="0" applyFont="1" applyFill="1" applyBorder="1" applyAlignment="1">
      <alignment horizontal="center" vertical="top" wrapText="1"/>
    </xf>
    <xf numFmtId="0" fontId="20" fillId="3" borderId="1" xfId="0" applyFont="1" applyFill="1" applyBorder="1" applyAlignment="1">
      <alignment horizontal="center" vertical="top"/>
    </xf>
    <xf numFmtId="0" fontId="20" fillId="4" borderId="1" xfId="0" applyFont="1" applyFill="1" applyBorder="1" applyAlignment="1">
      <alignment horizontal="center" vertical="top" wrapText="1"/>
    </xf>
    <xf numFmtId="0" fontId="20" fillId="7" borderId="1" xfId="0" applyFont="1" applyFill="1" applyBorder="1" applyAlignment="1">
      <alignment horizontal="center" vertical="top" wrapText="1"/>
    </xf>
    <xf numFmtId="0" fontId="20" fillId="5" borderId="1" xfId="0" applyFont="1" applyFill="1" applyBorder="1" applyAlignment="1">
      <alignment horizontal="center" vertical="top" wrapText="1"/>
    </xf>
    <xf numFmtId="0" fontId="20" fillId="8" borderId="1" xfId="0" applyFont="1" applyFill="1" applyBorder="1" applyAlignment="1">
      <alignment horizontal="center" vertical="top" wrapText="1"/>
    </xf>
    <xf numFmtId="0" fontId="20" fillId="9" borderId="1" xfId="0" applyFont="1" applyFill="1" applyBorder="1" applyAlignment="1">
      <alignment horizontal="center" vertical="top" wrapText="1"/>
    </xf>
    <xf numFmtId="0" fontId="20" fillId="10" borderId="1" xfId="0" applyFont="1" applyFill="1" applyBorder="1" applyAlignment="1">
      <alignment horizontal="center" vertical="top" wrapText="1"/>
    </xf>
    <xf numFmtId="0" fontId="20" fillId="11" borderId="1" xfId="0" applyFont="1" applyFill="1" applyBorder="1" applyAlignment="1">
      <alignment horizontal="center" vertical="top" wrapText="1"/>
    </xf>
    <xf numFmtId="0" fontId="20" fillId="12" borderId="1" xfId="0" applyFont="1" applyFill="1" applyBorder="1" applyAlignment="1">
      <alignment horizontal="center" vertical="top" wrapText="1"/>
    </xf>
    <xf numFmtId="0" fontId="20" fillId="6" borderId="1" xfId="0" applyFont="1" applyFill="1" applyBorder="1" applyAlignment="1">
      <alignment horizontal="center" vertical="top" wrapText="1"/>
    </xf>
    <xf numFmtId="0" fontId="14" fillId="0" borderId="0" xfId="0" applyFont="1" applyBorder="1" applyAlignment="1">
      <alignment horizontal="center"/>
    </xf>
    <xf numFmtId="0" fontId="14" fillId="3" borderId="1" xfId="0" applyFont="1" applyFill="1" applyBorder="1" applyAlignment="1">
      <alignment horizontal="center" vertical="top"/>
    </xf>
    <xf numFmtId="0" fontId="14" fillId="3" borderId="1" xfId="0" applyFont="1" applyFill="1" applyBorder="1" applyAlignment="1">
      <alignment horizontal="center"/>
    </xf>
    <xf numFmtId="0" fontId="9" fillId="2" borderId="5" xfId="3" applyFont="1" applyFill="1" applyBorder="1" applyAlignment="1">
      <alignment horizontal="center" vertical="center" wrapText="1"/>
    </xf>
    <xf numFmtId="0" fontId="5" fillId="0" borderId="1" xfId="0" applyFont="1" applyBorder="1" applyAlignment="1">
      <alignment horizontal="center" vertical="top" wrapText="1"/>
    </xf>
    <xf numFmtId="0" fontId="5" fillId="0" borderId="1" xfId="0" applyFont="1" applyBorder="1" applyAlignment="1">
      <alignment horizontal="center" vertical="top"/>
    </xf>
    <xf numFmtId="0" fontId="0" fillId="0" borderId="1" xfId="0" applyBorder="1" applyAlignment="1">
      <alignment horizontal="center" vertical="top"/>
    </xf>
    <xf numFmtId="0" fontId="0" fillId="0" borderId="1" xfId="0" applyBorder="1" applyAlignment="1">
      <alignment horizontal="center"/>
    </xf>
    <xf numFmtId="0" fontId="5" fillId="4" borderId="1" xfId="3" applyFont="1" applyFill="1" applyBorder="1" applyAlignment="1">
      <alignment horizontal="center" vertical="top" wrapText="1"/>
    </xf>
    <xf numFmtId="0" fontId="5" fillId="7" borderId="1" xfId="3" applyFont="1" applyFill="1" applyBorder="1" applyAlignment="1">
      <alignment horizontal="center" vertical="top" wrapText="1"/>
    </xf>
    <xf numFmtId="0" fontId="5" fillId="14" borderId="1" xfId="3" applyFont="1" applyFill="1" applyBorder="1" applyAlignment="1">
      <alignment horizontal="center" vertical="top" wrapText="1"/>
    </xf>
    <xf numFmtId="0" fontId="5" fillId="9" borderId="1" xfId="3" applyFont="1" applyFill="1" applyBorder="1" applyAlignment="1">
      <alignment horizontal="center" vertical="top" wrapText="1"/>
    </xf>
    <xf numFmtId="0" fontId="5" fillId="10" borderId="1" xfId="3" applyFont="1" applyFill="1" applyBorder="1" applyAlignment="1">
      <alignment horizontal="center" vertical="top" wrapText="1"/>
    </xf>
    <xf numFmtId="0" fontId="5" fillId="11" borderId="1" xfId="3" applyFont="1" applyFill="1" applyBorder="1" applyAlignment="1">
      <alignment horizontal="center" vertical="top" wrapText="1"/>
    </xf>
    <xf numFmtId="0" fontId="5" fillId="15" borderId="1" xfId="3" applyFont="1" applyFill="1" applyBorder="1" applyAlignment="1">
      <alignment horizontal="center" vertical="top" wrapText="1"/>
    </xf>
    <xf numFmtId="0" fontId="5" fillId="16" borderId="1" xfId="3" applyFont="1" applyFill="1" applyBorder="1" applyAlignment="1">
      <alignment horizontal="center" vertical="top" wrapText="1"/>
    </xf>
    <xf numFmtId="0" fontId="5" fillId="5" borderId="1" xfId="3" applyFont="1" applyFill="1" applyBorder="1" applyAlignment="1">
      <alignment horizontal="center" vertical="top" wrapText="1"/>
    </xf>
    <xf numFmtId="0" fontId="0" fillId="13" borderId="1" xfId="3" applyFont="1" applyFill="1" applyBorder="1" applyAlignment="1">
      <alignment horizontal="center" vertical="center" wrapText="1"/>
    </xf>
    <xf numFmtId="0" fontId="10" fillId="0" borderId="0" xfId="0" applyFont="1" applyFill="1" applyBorder="1" applyAlignment="1">
      <alignment horizontal="left" vertical="top" wrapText="1"/>
    </xf>
    <xf numFmtId="0" fontId="7" fillId="5" borderId="4" xfId="3"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7" borderId="4" xfId="3" applyFont="1" applyFill="1" applyBorder="1" applyAlignment="1">
      <alignment horizontal="center" vertical="center" wrapText="1"/>
    </xf>
    <xf numFmtId="0" fontId="5" fillId="14" borderId="4" xfId="3" applyFont="1" applyFill="1" applyBorder="1" applyAlignment="1">
      <alignment horizontal="center" vertical="center" wrapText="1"/>
    </xf>
    <xf numFmtId="0" fontId="10" fillId="0" borderId="5" xfId="0" applyFont="1" applyBorder="1" applyAlignment="1">
      <alignment wrapText="1"/>
    </xf>
    <xf numFmtId="0" fontId="10" fillId="0" borderId="5" xfId="0" applyFont="1" applyBorder="1" applyAlignment="1">
      <alignment horizontal="center" wrapText="1"/>
    </xf>
    <xf numFmtId="0" fontId="10" fillId="0" borderId="5" xfId="0" applyFont="1" applyBorder="1" applyAlignment="1">
      <alignment horizontal="center" vertical="top" wrapText="1"/>
    </xf>
    <xf numFmtId="0" fontId="10" fillId="0" borderId="5" xfId="0" applyFont="1" applyBorder="1" applyAlignment="1">
      <alignment horizontal="left" vertical="top" wrapText="1"/>
    </xf>
    <xf numFmtId="0" fontId="10" fillId="0" borderId="8" xfId="0" applyFont="1" applyBorder="1" applyAlignment="1">
      <alignment horizontal="center" vertical="top" wrapText="1"/>
    </xf>
    <xf numFmtId="0" fontId="10" fillId="0" borderId="6" xfId="0" applyFont="1" applyBorder="1" applyAlignment="1">
      <alignment horizontal="center" vertical="top" wrapText="1"/>
    </xf>
    <xf numFmtId="0" fontId="10" fillId="3" borderId="5" xfId="0" applyFont="1" applyFill="1" applyBorder="1" applyAlignment="1">
      <alignment horizontal="center" vertical="top" wrapText="1"/>
    </xf>
    <xf numFmtId="0" fontId="6" fillId="0" borderId="1" xfId="3" applyFont="1" applyBorder="1" applyAlignment="1">
      <alignment horizontal="center" wrapText="1"/>
    </xf>
    <xf numFmtId="0" fontId="11" fillId="0" borderId="1" xfId="0" applyFont="1" applyBorder="1"/>
    <xf numFmtId="0" fontId="6" fillId="0" borderId="1" xfId="0" applyFont="1" applyBorder="1" applyAlignment="1">
      <alignment horizontal="center" vertical="top" wrapText="1"/>
    </xf>
    <xf numFmtId="0" fontId="5" fillId="4" borderId="4" xfId="3" applyFont="1" applyFill="1" applyBorder="1" applyAlignment="1">
      <alignment horizontal="center" vertical="top" wrapText="1"/>
    </xf>
    <xf numFmtId="0" fontId="5" fillId="7" borderId="4" xfId="3" applyFont="1" applyFill="1" applyBorder="1" applyAlignment="1">
      <alignment horizontal="center" vertical="top" wrapText="1"/>
    </xf>
    <xf numFmtId="0" fontId="5" fillId="14" borderId="4" xfId="3" applyFont="1" applyFill="1" applyBorder="1" applyAlignment="1">
      <alignment horizontal="center" vertical="top" wrapText="1"/>
    </xf>
    <xf numFmtId="0" fontId="5" fillId="9" borderId="4" xfId="3" applyFont="1" applyFill="1" applyBorder="1" applyAlignment="1">
      <alignment horizontal="center" vertical="top" wrapText="1"/>
    </xf>
    <xf numFmtId="0" fontId="5" fillId="10" borderId="4" xfId="3" applyFont="1" applyFill="1" applyBorder="1" applyAlignment="1">
      <alignment horizontal="center" vertical="top" wrapText="1"/>
    </xf>
    <xf numFmtId="0" fontId="5" fillId="11" borderId="4" xfId="3" applyFont="1" applyFill="1" applyBorder="1" applyAlignment="1">
      <alignment horizontal="center" vertical="top" wrapText="1"/>
    </xf>
    <xf numFmtId="0" fontId="5" fillId="15" borderId="4" xfId="3" applyFont="1" applyFill="1" applyBorder="1" applyAlignment="1">
      <alignment horizontal="center" vertical="top" wrapText="1"/>
    </xf>
    <xf numFmtId="0" fontId="5" fillId="16" borderId="4" xfId="3" applyFont="1" applyFill="1" applyBorder="1" applyAlignment="1">
      <alignment horizontal="center" vertical="top" wrapText="1"/>
    </xf>
    <xf numFmtId="0" fontId="5" fillId="5" borderId="4" xfId="3" applyFont="1" applyFill="1" applyBorder="1" applyAlignment="1">
      <alignment horizontal="center" vertical="top" wrapText="1"/>
    </xf>
    <xf numFmtId="0" fontId="11" fillId="0" borderId="0" xfId="0" applyFont="1"/>
    <xf numFmtId="0" fontId="0" fillId="0" borderId="1" xfId="3" applyFont="1" applyBorder="1" applyAlignment="1">
      <alignment horizontal="center" vertical="top" wrapText="1"/>
    </xf>
    <xf numFmtId="0" fontId="11" fillId="0" borderId="0" xfId="0" applyFont="1" applyAlignment="1">
      <alignment wrapText="1"/>
    </xf>
    <xf numFmtId="0" fontId="0" fillId="13" borderId="1" xfId="3" applyFont="1" applyFill="1" applyBorder="1" applyAlignment="1">
      <alignment horizontal="center" vertical="top" wrapText="1"/>
    </xf>
    <xf numFmtId="0" fontId="11" fillId="0" borderId="1" xfId="0" applyFont="1" applyBorder="1" applyAlignment="1">
      <alignment wrapText="1"/>
    </xf>
    <xf numFmtId="0" fontId="8" fillId="0" borderId="0" xfId="1" applyAlignment="1">
      <alignment wrapText="1"/>
    </xf>
    <xf numFmtId="0" fontId="12" fillId="13" borderId="1" xfId="3" applyFont="1" applyFill="1" applyBorder="1" applyAlignment="1">
      <alignment horizontal="center" vertical="center" wrapText="1"/>
    </xf>
    <xf numFmtId="0" fontId="12" fillId="3" borderId="1" xfId="0" applyFont="1" applyFill="1" applyBorder="1" applyAlignment="1">
      <alignment horizontal="center" vertical="top" wrapText="1"/>
    </xf>
    <xf numFmtId="0" fontId="10" fillId="0" borderId="1" xfId="3" applyFont="1" applyBorder="1" applyAlignment="1">
      <alignment horizontal="left" vertical="center" wrapText="1"/>
    </xf>
    <xf numFmtId="0" fontId="10" fillId="0" borderId="8" xfId="0" applyFont="1" applyBorder="1" applyAlignment="1">
      <alignment horizontal="left" vertical="top" wrapText="1"/>
    </xf>
    <xf numFmtId="0" fontId="9" fillId="2" borderId="5" xfId="3" applyFont="1" applyFill="1" applyBorder="1" applyAlignment="1">
      <alignment horizontal="center" vertical="center"/>
    </xf>
    <xf numFmtId="0" fontId="15" fillId="4" borderId="1" xfId="0" applyFont="1" applyFill="1" applyBorder="1" applyAlignment="1">
      <alignment horizontal="left" vertical="center" wrapText="1"/>
    </xf>
    <xf numFmtId="0" fontId="15" fillId="7" borderId="1" xfId="0" applyFont="1" applyFill="1" applyBorder="1" applyAlignment="1">
      <alignment horizontal="left" vertical="center" wrapText="1"/>
    </xf>
    <xf numFmtId="0" fontId="15" fillId="14" borderId="1" xfId="0" applyFont="1" applyFill="1" applyBorder="1" applyAlignment="1">
      <alignment horizontal="left" vertical="center" wrapText="1"/>
    </xf>
    <xf numFmtId="0" fontId="15" fillId="9" borderId="1" xfId="0" applyFont="1" applyFill="1" applyBorder="1" applyAlignment="1">
      <alignment horizontal="left" vertical="center" wrapText="1"/>
    </xf>
    <xf numFmtId="0" fontId="15" fillId="10" borderId="1" xfId="0" applyFont="1" applyFill="1" applyBorder="1" applyAlignment="1">
      <alignment horizontal="left" vertical="center" wrapText="1"/>
    </xf>
    <xf numFmtId="0" fontId="15" fillId="11" borderId="1" xfId="0" applyFont="1" applyFill="1" applyBorder="1" applyAlignment="1">
      <alignment horizontal="left" vertical="center" wrapText="1"/>
    </xf>
    <xf numFmtId="0" fontId="15" fillId="15" borderId="1" xfId="0" applyFont="1" applyFill="1" applyBorder="1" applyAlignment="1">
      <alignment horizontal="left" vertical="center" wrapText="1"/>
    </xf>
    <xf numFmtId="0" fontId="15" fillId="16" borderId="1" xfId="0" applyFont="1" applyFill="1" applyBorder="1" applyAlignment="1">
      <alignment horizontal="left" vertical="center" wrapText="1"/>
    </xf>
    <xf numFmtId="0" fontId="15" fillId="5" borderId="1" xfId="0" applyFont="1" applyFill="1" applyBorder="1" applyAlignment="1">
      <alignment horizontal="left" vertical="center" wrapText="1"/>
    </xf>
    <xf numFmtId="0" fontId="16" fillId="17" borderId="1" xfId="0" applyFont="1" applyFill="1" applyBorder="1" applyAlignment="1">
      <alignment horizontal="center" vertical="center" wrapText="1"/>
    </xf>
    <xf numFmtId="0" fontId="7" fillId="4" borderId="1" xfId="3" applyFont="1" applyFill="1" applyBorder="1" applyAlignment="1">
      <alignment horizontal="center" vertical="center" wrapText="1"/>
    </xf>
    <xf numFmtId="0" fontId="7" fillId="7" borderId="1" xfId="3" applyFont="1" applyFill="1" applyBorder="1" applyAlignment="1">
      <alignment horizontal="center" vertical="center" wrapText="1"/>
    </xf>
    <xf numFmtId="0" fontId="7" fillId="14" borderId="1" xfId="3" applyFont="1" applyFill="1" applyBorder="1" applyAlignment="1">
      <alignment horizontal="center" vertical="center" wrapText="1"/>
    </xf>
    <xf numFmtId="0" fontId="7" fillId="9" borderId="1" xfId="3" applyFont="1" applyFill="1" applyBorder="1" applyAlignment="1">
      <alignment horizontal="center" vertical="center" wrapText="1"/>
    </xf>
    <xf numFmtId="0" fontId="7" fillId="10" borderId="1" xfId="3" applyFont="1" applyFill="1" applyBorder="1" applyAlignment="1">
      <alignment horizontal="center" vertical="center" wrapText="1"/>
    </xf>
    <xf numFmtId="0" fontId="7" fillId="11" borderId="1" xfId="3" applyFont="1" applyFill="1" applyBorder="1" applyAlignment="1">
      <alignment horizontal="center" vertical="center" wrapText="1"/>
    </xf>
    <xf numFmtId="0" fontId="7" fillId="15" borderId="1" xfId="3" applyFont="1" applyFill="1" applyBorder="1" applyAlignment="1">
      <alignment horizontal="center" vertical="center" wrapText="1"/>
    </xf>
    <xf numFmtId="0" fontId="7" fillId="16" borderId="1" xfId="3" applyFont="1" applyFill="1" applyBorder="1" applyAlignment="1">
      <alignment horizontal="center" vertical="center" wrapText="1"/>
    </xf>
    <xf numFmtId="0" fontId="7" fillId="5" borderId="1" xfId="3" applyFont="1" applyFill="1" applyBorder="1" applyAlignment="1">
      <alignment horizontal="center" vertical="center" wrapText="1"/>
    </xf>
    <xf numFmtId="0" fontId="13" fillId="4" borderId="1" xfId="3" applyFont="1" applyFill="1" applyBorder="1" applyAlignment="1">
      <alignment horizontal="center" vertical="center" wrapText="1"/>
    </xf>
    <xf numFmtId="0" fontId="20" fillId="4" borderId="1" xfId="3" applyFont="1" applyFill="1" applyBorder="1" applyAlignment="1">
      <alignment horizontal="center" vertical="center" wrapText="1"/>
    </xf>
    <xf numFmtId="0" fontId="20" fillId="7" borderId="1" xfId="3" applyFont="1" applyFill="1" applyBorder="1" applyAlignment="1">
      <alignment horizontal="center" vertical="center" wrapText="1"/>
    </xf>
    <xf numFmtId="0" fontId="20" fillId="14" borderId="1" xfId="3" applyFont="1" applyFill="1" applyBorder="1" applyAlignment="1">
      <alignment horizontal="center" vertical="center" wrapText="1"/>
    </xf>
    <xf numFmtId="0" fontId="20" fillId="9" borderId="1" xfId="3" applyFont="1" applyFill="1" applyBorder="1" applyAlignment="1">
      <alignment horizontal="center" vertical="center" wrapText="1"/>
    </xf>
    <xf numFmtId="0" fontId="20" fillId="10" borderId="1" xfId="3" applyFont="1" applyFill="1" applyBorder="1" applyAlignment="1">
      <alignment horizontal="center" vertical="center" wrapText="1"/>
    </xf>
    <xf numFmtId="0" fontId="20" fillId="11" borderId="1" xfId="3" applyFont="1" applyFill="1" applyBorder="1" applyAlignment="1">
      <alignment horizontal="center" vertical="center" wrapText="1"/>
    </xf>
    <xf numFmtId="0" fontId="20" fillId="15" borderId="1" xfId="3" applyFont="1" applyFill="1" applyBorder="1" applyAlignment="1">
      <alignment horizontal="center" vertical="center" wrapText="1"/>
    </xf>
    <xf numFmtId="0" fontId="20" fillId="16" borderId="1" xfId="3" applyFont="1" applyFill="1" applyBorder="1" applyAlignment="1">
      <alignment horizontal="center" vertical="center" wrapText="1"/>
    </xf>
    <xf numFmtId="0" fontId="20" fillId="5" borderId="1" xfId="3" applyFont="1" applyFill="1" applyBorder="1" applyAlignment="1">
      <alignment horizontal="center" vertical="center" wrapText="1"/>
    </xf>
    <xf numFmtId="0" fontId="20" fillId="4" borderId="1" xfId="3" applyFont="1" applyFill="1" applyBorder="1" applyAlignment="1">
      <alignment horizontal="center" vertical="top" wrapText="1"/>
    </xf>
    <xf numFmtId="0" fontId="20" fillId="7" borderId="1" xfId="3" applyFont="1" applyFill="1" applyBorder="1" applyAlignment="1">
      <alignment horizontal="center" vertical="top" wrapText="1"/>
    </xf>
    <xf numFmtId="0" fontId="20" fillId="14" borderId="1" xfId="3" applyFont="1" applyFill="1" applyBorder="1" applyAlignment="1">
      <alignment horizontal="center" vertical="top" wrapText="1"/>
    </xf>
    <xf numFmtId="0" fontId="20" fillId="9" borderId="1" xfId="3" applyFont="1" applyFill="1" applyBorder="1" applyAlignment="1">
      <alignment horizontal="center" vertical="top" wrapText="1"/>
    </xf>
    <xf numFmtId="0" fontId="20" fillId="10" borderId="1" xfId="3" applyFont="1" applyFill="1" applyBorder="1" applyAlignment="1">
      <alignment horizontal="center" vertical="top" wrapText="1"/>
    </xf>
    <xf numFmtId="0" fontId="20" fillId="11" borderId="1" xfId="3" applyFont="1" applyFill="1" applyBorder="1" applyAlignment="1">
      <alignment horizontal="center" vertical="top" wrapText="1"/>
    </xf>
    <xf numFmtId="0" fontId="20" fillId="15" borderId="1" xfId="3" applyFont="1" applyFill="1" applyBorder="1" applyAlignment="1">
      <alignment horizontal="center" vertical="top" wrapText="1"/>
    </xf>
    <xf numFmtId="0" fontId="20" fillId="16" borderId="1" xfId="3" applyFont="1" applyFill="1" applyBorder="1" applyAlignment="1">
      <alignment horizontal="center" vertical="top" wrapText="1"/>
    </xf>
    <xf numFmtId="0" fontId="20" fillId="5" borderId="1" xfId="3" applyFont="1" applyFill="1" applyBorder="1" applyAlignment="1">
      <alignment horizontal="center" vertical="top" wrapText="1"/>
    </xf>
    <xf numFmtId="0" fontId="24" fillId="4" borderId="1" xfId="3" applyFont="1" applyFill="1" applyBorder="1" applyAlignment="1">
      <alignment horizontal="center" vertical="top" wrapText="1"/>
    </xf>
    <xf numFmtId="0" fontId="24" fillId="4" borderId="1" xfId="3" applyFont="1" applyFill="1" applyBorder="1" applyAlignment="1">
      <alignment horizontal="center" vertical="center" wrapText="1"/>
    </xf>
    <xf numFmtId="0" fontId="24" fillId="7" borderId="1" xfId="3" applyFont="1" applyFill="1" applyBorder="1" applyAlignment="1">
      <alignment horizontal="center" vertical="top" wrapText="1"/>
    </xf>
    <xf numFmtId="0" fontId="24" fillId="7" borderId="1" xfId="3" applyFont="1" applyFill="1" applyBorder="1" applyAlignment="1">
      <alignment horizontal="center" vertical="center" wrapText="1"/>
    </xf>
    <xf numFmtId="0" fontId="24" fillId="14" borderId="1" xfId="3" applyFont="1" applyFill="1" applyBorder="1" applyAlignment="1">
      <alignment horizontal="center" vertical="center" wrapText="1"/>
    </xf>
    <xf numFmtId="0" fontId="24" fillId="14" borderId="1" xfId="3" applyFont="1" applyFill="1" applyBorder="1" applyAlignment="1">
      <alignment horizontal="center" vertical="top" wrapText="1"/>
    </xf>
    <xf numFmtId="0" fontId="24" fillId="9" borderId="1" xfId="3" applyFont="1" applyFill="1" applyBorder="1" applyAlignment="1">
      <alignment horizontal="center" vertical="top" wrapText="1"/>
    </xf>
    <xf numFmtId="0" fontId="24" fillId="10" borderId="1" xfId="3" applyFont="1" applyFill="1" applyBorder="1" applyAlignment="1">
      <alignment horizontal="center" vertical="top" wrapText="1"/>
    </xf>
    <xf numFmtId="0" fontId="24" fillId="11" borderId="1" xfId="3" applyFont="1" applyFill="1" applyBorder="1" applyAlignment="1">
      <alignment horizontal="center" vertical="top" wrapText="1"/>
    </xf>
    <xf numFmtId="0" fontId="24" fillId="15" borderId="1" xfId="3" applyFont="1" applyFill="1" applyBorder="1" applyAlignment="1">
      <alignment horizontal="center" vertical="top" wrapText="1"/>
    </xf>
    <xf numFmtId="0" fontId="24" fillId="16" borderId="1" xfId="3" applyFont="1" applyFill="1" applyBorder="1" applyAlignment="1">
      <alignment horizontal="center" vertical="top" wrapText="1"/>
    </xf>
    <xf numFmtId="0" fontId="24" fillId="5" borderId="1" xfId="3" applyFont="1" applyFill="1" applyBorder="1" applyAlignment="1">
      <alignment horizontal="center" vertical="top" wrapText="1"/>
    </xf>
    <xf numFmtId="0" fontId="24" fillId="5" borderId="1" xfId="3" applyFont="1" applyFill="1" applyBorder="1" applyAlignment="1">
      <alignment horizontal="center" vertical="center" wrapText="1"/>
    </xf>
    <xf numFmtId="0" fontId="3" fillId="0" borderId="1" xfId="0" applyFont="1" applyBorder="1" applyAlignment="1">
      <alignment vertical="center"/>
    </xf>
    <xf numFmtId="0" fontId="9" fillId="2" borderId="7" xfId="3" applyFont="1" applyFill="1" applyBorder="1" applyAlignment="1">
      <alignment horizontal="center" vertical="center" wrapText="1"/>
    </xf>
    <xf numFmtId="0" fontId="13" fillId="4" borderId="1" xfId="3" applyFont="1" applyFill="1" applyBorder="1" applyAlignment="1">
      <alignment horizontal="center" wrapText="1"/>
    </xf>
    <xf numFmtId="0" fontId="10" fillId="3" borderId="5" xfId="3" applyFont="1" applyFill="1" applyBorder="1" applyAlignment="1">
      <alignment horizontal="center" vertical="center" wrapText="1"/>
    </xf>
    <xf numFmtId="0" fontId="5" fillId="3" borderId="1" xfId="0" applyFont="1" applyFill="1" applyBorder="1" applyAlignment="1">
      <alignment horizontal="center" vertical="top" wrapText="1"/>
    </xf>
    <xf numFmtId="0" fontId="5" fillId="3" borderId="1" xfId="0" applyFont="1" applyFill="1" applyBorder="1" applyAlignment="1">
      <alignment horizontal="center" vertical="top"/>
    </xf>
    <xf numFmtId="0" fontId="5" fillId="4" borderId="1" xfId="0" applyFont="1" applyFill="1" applyBorder="1" applyAlignment="1">
      <alignment horizontal="center" vertical="top" wrapText="1"/>
    </xf>
    <xf numFmtId="0" fontId="5" fillId="7" borderId="1" xfId="0" applyFont="1" applyFill="1" applyBorder="1" applyAlignment="1">
      <alignment horizontal="center" vertical="top" wrapText="1"/>
    </xf>
    <xf numFmtId="0" fontId="5" fillId="5" borderId="1" xfId="0" applyFont="1" applyFill="1" applyBorder="1" applyAlignment="1">
      <alignment horizontal="center" vertical="top" wrapText="1"/>
    </xf>
    <xf numFmtId="0" fontId="5" fillId="8"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10" borderId="1" xfId="0" applyFont="1" applyFill="1" applyBorder="1" applyAlignment="1">
      <alignment horizontal="center" vertical="top" wrapText="1"/>
    </xf>
    <xf numFmtId="0" fontId="5" fillId="11" borderId="1" xfId="0" applyFont="1" applyFill="1" applyBorder="1" applyAlignment="1">
      <alignment horizontal="center" vertical="top" wrapText="1"/>
    </xf>
    <xf numFmtId="0" fontId="5" fillId="12" borderId="1" xfId="0" applyFont="1" applyFill="1" applyBorder="1" applyAlignment="1">
      <alignment horizontal="center" vertical="top" wrapText="1"/>
    </xf>
    <xf numFmtId="0" fontId="5" fillId="6" borderId="1" xfId="0" applyFont="1" applyFill="1" applyBorder="1" applyAlignment="1">
      <alignment horizontal="center" vertical="top" wrapText="1"/>
    </xf>
    <xf numFmtId="0" fontId="0" fillId="0" borderId="0" xfId="0" applyBorder="1" applyAlignment="1">
      <alignment horizontal="center"/>
    </xf>
    <xf numFmtId="0" fontId="0" fillId="3" borderId="1" xfId="0" applyFill="1" applyBorder="1" applyAlignment="1">
      <alignment horizontal="center" vertical="top"/>
    </xf>
    <xf numFmtId="0" fontId="0" fillId="3" borderId="1" xfId="0" applyFill="1" applyBorder="1" applyAlignment="1">
      <alignment horizontal="center"/>
    </xf>
    <xf numFmtId="0" fontId="5" fillId="17" borderId="0" xfId="0" applyFont="1" applyFill="1" applyAlignment="1">
      <alignment vertical="top" wrapText="1"/>
    </xf>
    <xf numFmtId="0" fontId="14" fillId="10" borderId="0" xfId="0" applyFont="1" applyFill="1"/>
    <xf numFmtId="2" fontId="14" fillId="10" borderId="0" xfId="0" applyNumberFormat="1" applyFont="1" applyFill="1"/>
    <xf numFmtId="0" fontId="15" fillId="4"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9" borderId="1" xfId="0" applyFont="1" applyFill="1" applyBorder="1" applyAlignment="1">
      <alignment horizontal="center" vertical="center" wrapText="1"/>
    </xf>
    <xf numFmtId="0" fontId="15" fillId="10" borderId="1" xfId="0" applyFont="1" applyFill="1" applyBorder="1" applyAlignment="1">
      <alignment horizontal="center" vertical="center" wrapText="1"/>
    </xf>
    <xf numFmtId="0" fontId="15" fillId="15" borderId="1"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0" fillId="0" borderId="0" xfId="0" applyAlignment="1">
      <alignment horizontal="center"/>
    </xf>
    <xf numFmtId="0" fontId="5" fillId="17" borderId="1" xfId="0" applyFont="1" applyFill="1" applyBorder="1" applyAlignment="1">
      <alignment horizontal="center" vertical="center" wrapText="1"/>
    </xf>
    <xf numFmtId="0" fontId="0" fillId="10" borderId="1" xfId="3" applyFont="1" applyFill="1" applyBorder="1" applyAlignment="1">
      <alignment horizontal="center" vertical="center" wrapText="1"/>
    </xf>
    <xf numFmtId="0" fontId="14" fillId="3" borderId="1" xfId="0" applyFont="1" applyFill="1" applyBorder="1"/>
    <xf numFmtId="0" fontId="14" fillId="0" borderId="1" xfId="0" applyFont="1" applyBorder="1"/>
    <xf numFmtId="0" fontId="14" fillId="10" borderId="1" xfId="0" applyFont="1" applyFill="1" applyBorder="1"/>
    <xf numFmtId="0" fontId="12" fillId="17" borderId="1" xfId="0" applyFont="1" applyFill="1" applyBorder="1"/>
    <xf numFmtId="0" fontId="15" fillId="4" borderId="1" xfId="0" applyFont="1" applyFill="1" applyBorder="1" applyAlignment="1">
      <alignment horizontal="justify" vertical="center" wrapText="1"/>
    </xf>
    <xf numFmtId="0" fontId="5" fillId="4" borderId="1" xfId="3" applyFont="1" applyFill="1" applyBorder="1" applyAlignment="1">
      <alignment vertical="top" wrapText="1"/>
    </xf>
    <xf numFmtId="0" fontId="5" fillId="4" borderId="4" xfId="3" applyFont="1" applyFill="1" applyBorder="1" applyAlignment="1">
      <alignment vertical="top" wrapText="1"/>
    </xf>
    <xf numFmtId="0" fontId="13" fillId="4" borderId="1" xfId="3" applyFill="1" applyBorder="1" applyAlignment="1">
      <alignment wrapText="1"/>
    </xf>
    <xf numFmtId="0" fontId="15" fillId="7" borderId="1" xfId="0" applyFont="1" applyFill="1" applyBorder="1" applyAlignment="1">
      <alignment horizontal="justify" vertical="center" wrapText="1"/>
    </xf>
    <xf numFmtId="0" fontId="5" fillId="7" borderId="4" xfId="3" applyFont="1" applyFill="1" applyBorder="1" applyAlignment="1">
      <alignment vertical="top" wrapText="1"/>
    </xf>
    <xf numFmtId="0" fontId="5" fillId="7" borderId="1" xfId="3" applyFont="1" applyFill="1" applyBorder="1" applyAlignment="1">
      <alignment vertical="top" wrapText="1"/>
    </xf>
    <xf numFmtId="0" fontId="27" fillId="10" borderId="1" xfId="3" applyFont="1" applyFill="1" applyBorder="1" applyAlignment="1">
      <alignment horizontal="center" vertical="center" wrapText="1"/>
    </xf>
    <xf numFmtId="0" fontId="27" fillId="10" borderId="1" xfId="0" applyFont="1" applyFill="1" applyBorder="1" applyAlignment="1">
      <alignment horizontal="center" vertical="top" wrapText="1"/>
    </xf>
    <xf numFmtId="0" fontId="5" fillId="14" borderId="1" xfId="3" applyFont="1" applyFill="1" applyBorder="1" applyAlignment="1">
      <alignment vertical="top" wrapText="1"/>
    </xf>
    <xf numFmtId="0" fontId="5" fillId="14" borderId="4" xfId="3" applyFont="1" applyFill="1" applyBorder="1" applyAlignment="1">
      <alignment vertical="top" wrapText="1"/>
    </xf>
    <xf numFmtId="0" fontId="15" fillId="9" borderId="1" xfId="0" applyFont="1" applyFill="1" applyBorder="1" applyAlignment="1">
      <alignment horizontal="justify" vertical="center" wrapText="1"/>
    </xf>
    <xf numFmtId="0" fontId="5" fillId="9" borderId="4" xfId="3" applyFont="1" applyFill="1" applyBorder="1" applyAlignment="1">
      <alignment vertical="top" wrapText="1"/>
    </xf>
    <xf numFmtId="0" fontId="5" fillId="9" borderId="1" xfId="3" applyFont="1" applyFill="1" applyBorder="1" applyAlignment="1">
      <alignment vertical="top" wrapText="1"/>
    </xf>
    <xf numFmtId="0" fontId="15" fillId="10" borderId="1" xfId="0" applyFont="1" applyFill="1" applyBorder="1" applyAlignment="1">
      <alignment horizontal="justify" vertical="center" wrapText="1"/>
    </xf>
    <xf numFmtId="0" fontId="5" fillId="10" borderId="4" xfId="3" applyFont="1" applyFill="1" applyBorder="1" applyAlignment="1">
      <alignment vertical="top" wrapText="1"/>
    </xf>
    <xf numFmtId="0" fontId="5" fillId="10" borderId="1" xfId="3" applyFont="1" applyFill="1" applyBorder="1" applyAlignment="1">
      <alignment vertical="top" wrapText="1"/>
    </xf>
    <xf numFmtId="0" fontId="5" fillId="11" borderId="1" xfId="3" applyFont="1" applyFill="1" applyBorder="1" applyAlignment="1">
      <alignment vertical="top" wrapText="1"/>
    </xf>
    <xf numFmtId="0" fontId="5" fillId="11" borderId="4" xfId="3" applyFont="1" applyFill="1" applyBorder="1" applyAlignment="1">
      <alignment vertical="top" wrapText="1"/>
    </xf>
    <xf numFmtId="0" fontId="15" fillId="15" borderId="1" xfId="0" applyFont="1" applyFill="1" applyBorder="1" applyAlignment="1">
      <alignment horizontal="justify" vertical="center" wrapText="1"/>
    </xf>
    <xf numFmtId="0" fontId="5" fillId="15" borderId="1" xfId="3" applyFont="1" applyFill="1" applyBorder="1" applyAlignment="1">
      <alignment vertical="top" wrapText="1"/>
    </xf>
    <xf numFmtId="0" fontId="5" fillId="15" borderId="4" xfId="3" applyFont="1" applyFill="1" applyBorder="1" applyAlignment="1">
      <alignment vertical="top" wrapText="1"/>
    </xf>
    <xf numFmtId="0" fontId="15" fillId="16" borderId="1" xfId="0" applyFont="1" applyFill="1" applyBorder="1" applyAlignment="1">
      <alignment horizontal="justify" vertical="center" wrapText="1"/>
    </xf>
    <xf numFmtId="0" fontId="5" fillId="16" borderId="1" xfId="3" applyFont="1" applyFill="1" applyBorder="1" applyAlignment="1">
      <alignment vertical="top" wrapText="1"/>
    </xf>
    <xf numFmtId="0" fontId="5" fillId="16" borderId="4" xfId="3" applyFont="1" applyFill="1" applyBorder="1" applyAlignment="1">
      <alignment vertical="top" wrapText="1"/>
    </xf>
    <xf numFmtId="0" fontId="15" fillId="5" borderId="1" xfId="0" applyFont="1" applyFill="1" applyBorder="1" applyAlignment="1">
      <alignment horizontal="justify" vertical="center" wrapText="1"/>
    </xf>
    <xf numFmtId="0" fontId="5" fillId="5" borderId="1" xfId="3" applyFont="1" applyFill="1" applyBorder="1" applyAlignment="1">
      <alignment vertical="top" wrapText="1"/>
    </xf>
    <xf numFmtId="0" fontId="5" fillId="5" borderId="4" xfId="3" applyFont="1" applyFill="1" applyBorder="1" applyAlignment="1">
      <alignment vertical="top" wrapText="1"/>
    </xf>
    <xf numFmtId="0" fontId="28" fillId="5" borderId="1" xfId="3" applyFont="1" applyFill="1" applyBorder="1" applyAlignment="1">
      <alignment vertical="top" wrapText="1"/>
    </xf>
    <xf numFmtId="0" fontId="5" fillId="3" borderId="0" xfId="0" applyFont="1" applyFill="1" applyBorder="1" applyAlignment="1">
      <alignment vertical="top" wrapText="1"/>
    </xf>
    <xf numFmtId="0" fontId="5" fillId="3" borderId="0" xfId="0" applyFont="1" applyFill="1" applyBorder="1" applyAlignment="1">
      <alignment vertical="top"/>
    </xf>
    <xf numFmtId="0" fontId="30" fillId="0" borderId="1" xfId="0" applyFont="1" applyBorder="1" applyAlignment="1">
      <alignment horizontal="center" vertical="top" wrapText="1"/>
    </xf>
    <xf numFmtId="0" fontId="30" fillId="0" borderId="1" xfId="0" applyFont="1" applyBorder="1" applyAlignment="1">
      <alignment horizontal="left" vertical="top" wrapText="1"/>
    </xf>
    <xf numFmtId="0" fontId="30" fillId="3" borderId="1" xfId="0" applyFont="1" applyFill="1" applyBorder="1" applyAlignment="1">
      <alignment horizontal="center" vertical="top" wrapText="1"/>
    </xf>
    <xf numFmtId="0" fontId="8" fillId="0" borderId="1" xfId="1" applyFont="1" applyBorder="1" applyAlignment="1">
      <alignment horizontal="center" vertical="top" wrapText="1"/>
    </xf>
    <xf numFmtId="0" fontId="13" fillId="0" borderId="1" xfId="0" applyFont="1" applyBorder="1" applyAlignment="1">
      <alignment horizontal="center" vertical="top" wrapText="1"/>
    </xf>
    <xf numFmtId="0" fontId="13" fillId="0" borderId="1" xfId="3" applyFont="1" applyBorder="1" applyAlignment="1">
      <alignment horizontal="center" vertical="top" wrapText="1"/>
    </xf>
    <xf numFmtId="0" fontId="13" fillId="13" borderId="1" xfId="3" applyFont="1" applyFill="1" applyBorder="1" applyAlignment="1">
      <alignment horizontal="center" vertical="top" wrapText="1"/>
    </xf>
    <xf numFmtId="0" fontId="13" fillId="13" borderId="1" xfId="0" applyFont="1" applyFill="1" applyBorder="1" applyAlignment="1">
      <alignment horizontal="center" vertical="top" wrapText="1"/>
    </xf>
    <xf numFmtId="0" fontId="8" fillId="13" borderId="1" xfId="1" applyFont="1" applyFill="1" applyBorder="1" applyAlignment="1">
      <alignment horizontal="center" vertical="top" wrapText="1"/>
    </xf>
    <xf numFmtId="0" fontId="29" fillId="2" borderId="1" xfId="3" applyFont="1" applyFill="1" applyBorder="1" applyAlignment="1">
      <alignment horizontal="center" vertical="top"/>
    </xf>
    <xf numFmtId="0" fontId="29" fillId="0" borderId="1" xfId="3" applyFont="1" applyBorder="1" applyAlignment="1">
      <alignment horizontal="center" vertical="top"/>
    </xf>
    <xf numFmtId="0" fontId="29" fillId="0" borderId="1" xfId="3" applyFont="1" applyBorder="1" applyAlignment="1">
      <alignment horizontal="center" vertical="top" wrapText="1"/>
    </xf>
    <xf numFmtId="0" fontId="29" fillId="2" borderId="1" xfId="3" applyFont="1" applyFill="1" applyBorder="1" applyAlignment="1">
      <alignment vertical="top" wrapText="1"/>
    </xf>
    <xf numFmtId="0" fontId="29" fillId="0" borderId="1" xfId="3" applyFont="1" applyBorder="1" applyAlignment="1">
      <alignment vertical="top" wrapText="1"/>
    </xf>
    <xf numFmtId="0" fontId="30" fillId="3" borderId="1" xfId="3" applyFont="1" applyFill="1" applyBorder="1" applyAlignment="1">
      <alignment vertical="top" wrapText="1"/>
    </xf>
    <xf numFmtId="0" fontId="30" fillId="0" borderId="1" xfId="3" applyFont="1" applyBorder="1" applyAlignment="1">
      <alignment horizontal="center" vertical="top" wrapText="1"/>
    </xf>
    <xf numFmtId="0" fontId="30" fillId="0" borderId="1" xfId="0" applyFont="1" applyBorder="1" applyAlignment="1">
      <alignment vertical="top" wrapText="1"/>
    </xf>
    <xf numFmtId="0" fontId="14" fillId="0" borderId="1" xfId="0" applyFont="1" applyBorder="1" applyAlignment="1">
      <alignment vertical="top"/>
    </xf>
    <xf numFmtId="0" fontId="14" fillId="0" borderId="1" xfId="0" applyFont="1" applyBorder="1" applyAlignment="1">
      <alignment horizontal="left" vertical="top"/>
    </xf>
    <xf numFmtId="0" fontId="7" fillId="18" borderId="1" xfId="3" applyFont="1" applyFill="1" applyBorder="1" applyAlignment="1">
      <alignment horizontal="left" vertical="top"/>
    </xf>
    <xf numFmtId="0" fontId="14" fillId="19" borderId="1" xfId="0" applyFont="1" applyFill="1" applyBorder="1" applyAlignment="1">
      <alignment horizontal="left" vertical="top"/>
    </xf>
    <xf numFmtId="0" fontId="14" fillId="18" borderId="1" xfId="3" applyFont="1" applyFill="1" applyBorder="1" applyAlignment="1">
      <alignment horizontal="left" vertical="top"/>
    </xf>
    <xf numFmtId="0" fontId="13" fillId="0" borderId="0" xfId="0" applyFont="1" applyAlignment="1">
      <alignment vertical="top"/>
    </xf>
    <xf numFmtId="0" fontId="7" fillId="4" borderId="1" xfId="3" applyFont="1" applyFill="1" applyBorder="1" applyAlignment="1">
      <alignment horizontal="center" vertical="top"/>
    </xf>
    <xf numFmtId="0" fontId="13" fillId="4" borderId="1" xfId="0" applyFont="1" applyFill="1" applyBorder="1" applyAlignment="1">
      <alignment horizontal="center" vertical="top" wrapText="1"/>
    </xf>
    <xf numFmtId="0" fontId="13" fillId="4" borderId="1" xfId="0" applyFont="1" applyFill="1" applyBorder="1" applyAlignment="1">
      <alignment horizontal="left" vertical="top" wrapText="1"/>
    </xf>
    <xf numFmtId="0" fontId="31" fillId="4" borderId="1" xfId="0" applyFont="1" applyFill="1" applyBorder="1" applyAlignment="1">
      <alignment horizontal="center" vertical="top" wrapText="1"/>
    </xf>
    <xf numFmtId="0" fontId="7" fillId="4" borderId="1" xfId="3" applyFont="1" applyFill="1" applyBorder="1" applyAlignment="1">
      <alignment horizontal="center" vertical="top" wrapText="1"/>
    </xf>
    <xf numFmtId="0" fontId="31" fillId="0" borderId="1" xfId="0" applyFont="1" applyBorder="1" applyAlignment="1">
      <alignment vertical="top"/>
    </xf>
    <xf numFmtId="0" fontId="13" fillId="0" borderId="1" xfId="0" applyFont="1" applyBorder="1" applyAlignment="1">
      <alignment vertical="top"/>
    </xf>
    <xf numFmtId="10" fontId="13" fillId="0" borderId="1" xfId="2" applyNumberFormat="1" applyFont="1" applyBorder="1" applyAlignment="1">
      <alignment vertical="top"/>
    </xf>
    <xf numFmtId="10" fontId="13" fillId="0" borderId="1" xfId="0" applyNumberFormat="1" applyFont="1" applyBorder="1" applyAlignment="1">
      <alignment vertical="top"/>
    </xf>
    <xf numFmtId="0" fontId="8" fillId="0" borderId="1" xfId="1" applyFont="1" applyBorder="1" applyAlignment="1">
      <alignment vertical="top" wrapText="1"/>
    </xf>
    <xf numFmtId="0" fontId="13" fillId="4" borderId="1" xfId="3" applyFont="1" applyFill="1" applyBorder="1" applyAlignment="1">
      <alignment vertical="top" wrapText="1"/>
    </xf>
    <xf numFmtId="0" fontId="13" fillId="4" borderId="1" xfId="3" applyFont="1" applyFill="1" applyBorder="1" applyAlignment="1">
      <alignment horizontal="center" vertical="top" wrapText="1"/>
    </xf>
    <xf numFmtId="0" fontId="2" fillId="4" borderId="1" xfId="3" applyFont="1" applyFill="1" applyBorder="1" applyAlignment="1">
      <alignment horizontal="center" vertical="top" wrapText="1"/>
    </xf>
    <xf numFmtId="0" fontId="5" fillId="0" borderId="1" xfId="3" applyFont="1" applyBorder="1" applyAlignment="1">
      <alignment horizontal="center" vertical="top" wrapText="1"/>
    </xf>
    <xf numFmtId="0" fontId="31" fillId="0" borderId="1" xfId="0" applyFont="1" applyBorder="1" applyAlignment="1">
      <alignment vertical="top" wrapText="1"/>
    </xf>
    <xf numFmtId="0" fontId="31" fillId="17" borderId="1" xfId="0" applyFont="1" applyFill="1" applyBorder="1" applyAlignment="1">
      <alignment horizontal="center" vertical="top" wrapText="1"/>
    </xf>
    <xf numFmtId="0" fontId="13" fillId="10" borderId="1" xfId="3" applyFont="1" applyFill="1" applyBorder="1" applyAlignment="1">
      <alignment horizontal="center" vertical="top" wrapText="1"/>
    </xf>
    <xf numFmtId="0" fontId="7" fillId="7" borderId="1" xfId="3" applyFont="1" applyFill="1" applyBorder="1" applyAlignment="1">
      <alignment horizontal="center" vertical="top"/>
    </xf>
    <xf numFmtId="0" fontId="13" fillId="7" borderId="1" xfId="0" applyFont="1" applyFill="1" applyBorder="1" applyAlignment="1">
      <alignment horizontal="center" vertical="top" wrapText="1"/>
    </xf>
    <xf numFmtId="0" fontId="13" fillId="7" borderId="1" xfId="0" applyFont="1" applyFill="1" applyBorder="1" applyAlignment="1">
      <alignment horizontal="left" vertical="top" wrapText="1"/>
    </xf>
    <xf numFmtId="0" fontId="31" fillId="7" borderId="1" xfId="0" applyFont="1" applyFill="1" applyBorder="1" applyAlignment="1">
      <alignment horizontal="center" vertical="top" wrapText="1"/>
    </xf>
    <xf numFmtId="0" fontId="7" fillId="7" borderId="1" xfId="3" applyFont="1" applyFill="1" applyBorder="1" applyAlignment="1">
      <alignment horizontal="center" vertical="top" wrapText="1"/>
    </xf>
    <xf numFmtId="0" fontId="12" fillId="13" borderId="1" xfId="3" applyFont="1" applyFill="1" applyBorder="1" applyAlignment="1">
      <alignment horizontal="center" vertical="top" wrapText="1"/>
    </xf>
    <xf numFmtId="0" fontId="7" fillId="14" borderId="1" xfId="3" applyFont="1" applyFill="1" applyBorder="1" applyAlignment="1">
      <alignment horizontal="center" vertical="top" wrapText="1"/>
    </xf>
    <xf numFmtId="0" fontId="13" fillId="14" borderId="1" xfId="0" applyFont="1" applyFill="1" applyBorder="1" applyAlignment="1">
      <alignment horizontal="center" vertical="top" wrapText="1"/>
    </xf>
    <xf numFmtId="0" fontId="13" fillId="14" borderId="1" xfId="0" applyFont="1" applyFill="1" applyBorder="1" applyAlignment="1">
      <alignment horizontal="left" vertical="top" wrapText="1"/>
    </xf>
    <xf numFmtId="0" fontId="31" fillId="14" borderId="1" xfId="0" applyFont="1" applyFill="1" applyBorder="1" applyAlignment="1">
      <alignment horizontal="center" vertical="top" wrapText="1"/>
    </xf>
    <xf numFmtId="0" fontId="7" fillId="9" borderId="1" xfId="3" applyFont="1" applyFill="1" applyBorder="1" applyAlignment="1">
      <alignment horizontal="center" vertical="top" wrapText="1"/>
    </xf>
    <xf numFmtId="0" fontId="13" fillId="9" borderId="1" xfId="0" applyFont="1" applyFill="1" applyBorder="1" applyAlignment="1">
      <alignment horizontal="center" vertical="top" wrapText="1"/>
    </xf>
    <xf numFmtId="0" fontId="13" fillId="9" borderId="1" xfId="0" applyFont="1" applyFill="1" applyBorder="1" applyAlignment="1">
      <alignment horizontal="left" vertical="top" wrapText="1"/>
    </xf>
    <xf numFmtId="0" fontId="31" fillId="9" borderId="1" xfId="0" applyFont="1" applyFill="1" applyBorder="1" applyAlignment="1">
      <alignment horizontal="center" vertical="top" wrapText="1"/>
    </xf>
    <xf numFmtId="0" fontId="7" fillId="9" borderId="1" xfId="3" applyFont="1" applyFill="1" applyBorder="1" applyAlignment="1">
      <alignment horizontal="center" vertical="top"/>
    </xf>
    <xf numFmtId="0" fontId="7" fillId="10" borderId="1" xfId="3" applyFont="1" applyFill="1" applyBorder="1" applyAlignment="1">
      <alignment horizontal="center" vertical="top" wrapText="1"/>
    </xf>
    <xf numFmtId="0" fontId="13" fillId="10" borderId="1" xfId="0" applyFont="1" applyFill="1" applyBorder="1" applyAlignment="1">
      <alignment horizontal="center" vertical="top" wrapText="1"/>
    </xf>
    <xf numFmtId="0" fontId="13" fillId="10" borderId="1" xfId="0" applyFont="1" applyFill="1" applyBorder="1" applyAlignment="1">
      <alignment horizontal="left" vertical="top" wrapText="1"/>
    </xf>
    <xf numFmtId="0" fontId="31" fillId="10" borderId="1" xfId="0" applyFont="1" applyFill="1" applyBorder="1" applyAlignment="1">
      <alignment horizontal="center" vertical="top" wrapText="1"/>
    </xf>
    <xf numFmtId="0" fontId="7" fillId="11" borderId="1" xfId="3" applyFont="1" applyFill="1" applyBorder="1" applyAlignment="1">
      <alignment horizontal="center" vertical="top" wrapText="1"/>
    </xf>
    <xf numFmtId="0" fontId="13" fillId="11" borderId="1" xfId="0" applyFont="1" applyFill="1" applyBorder="1" applyAlignment="1">
      <alignment horizontal="center" vertical="top" wrapText="1"/>
    </xf>
    <xf numFmtId="0" fontId="13" fillId="11" borderId="1" xfId="0" applyFont="1" applyFill="1" applyBorder="1" applyAlignment="1">
      <alignment horizontal="left" vertical="top" wrapText="1"/>
    </xf>
    <xf numFmtId="0" fontId="31" fillId="11" borderId="1" xfId="0" applyFont="1" applyFill="1" applyBorder="1" applyAlignment="1">
      <alignment horizontal="center" vertical="top" wrapText="1"/>
    </xf>
    <xf numFmtId="0" fontId="7" fillId="15" borderId="1" xfId="3" applyFont="1" applyFill="1" applyBorder="1" applyAlignment="1">
      <alignment horizontal="center" vertical="top" wrapText="1"/>
    </xf>
    <xf numFmtId="0" fontId="13" fillId="15" borderId="1" xfId="0" applyFont="1" applyFill="1" applyBorder="1" applyAlignment="1">
      <alignment horizontal="center" vertical="top" wrapText="1"/>
    </xf>
    <xf numFmtId="0" fontId="13" fillId="15" borderId="1" xfId="0" applyFont="1" applyFill="1" applyBorder="1" applyAlignment="1">
      <alignment horizontal="left" vertical="top" wrapText="1"/>
    </xf>
    <xf numFmtId="0" fontId="31" fillId="15" borderId="1" xfId="0" applyFont="1" applyFill="1" applyBorder="1" applyAlignment="1">
      <alignment horizontal="center" vertical="top" wrapText="1"/>
    </xf>
    <xf numFmtId="0" fontId="7" fillId="16" borderId="1" xfId="3" applyFont="1" applyFill="1" applyBorder="1" applyAlignment="1">
      <alignment horizontal="center" vertical="top" wrapText="1"/>
    </xf>
    <xf numFmtId="0" fontId="13" fillId="16" borderId="1" xfId="0" applyFont="1" applyFill="1" applyBorder="1" applyAlignment="1">
      <alignment horizontal="center" vertical="top" wrapText="1"/>
    </xf>
    <xf numFmtId="0" fontId="13" fillId="16" borderId="1" xfId="0" applyFont="1" applyFill="1" applyBorder="1" applyAlignment="1">
      <alignment horizontal="left" vertical="top" wrapText="1"/>
    </xf>
    <xf numFmtId="0" fontId="31" fillId="16" borderId="1" xfId="0" applyFont="1" applyFill="1" applyBorder="1" applyAlignment="1">
      <alignment horizontal="center" vertical="top" wrapText="1"/>
    </xf>
    <xf numFmtId="0" fontId="13" fillId="16" borderId="1" xfId="3" applyFont="1" applyFill="1" applyBorder="1" applyAlignment="1">
      <alignment horizontal="center" vertical="top" wrapText="1"/>
    </xf>
    <xf numFmtId="0" fontId="7" fillId="5" borderId="1" xfId="3" applyFont="1" applyFill="1" applyBorder="1" applyAlignment="1">
      <alignment horizontal="center" vertical="top" wrapText="1"/>
    </xf>
    <xf numFmtId="0" fontId="13" fillId="5" borderId="1" xfId="0" applyFont="1" applyFill="1" applyBorder="1" applyAlignment="1">
      <alignment horizontal="center" vertical="top" wrapText="1"/>
    </xf>
    <xf numFmtId="0" fontId="13" fillId="5" borderId="1" xfId="0" applyFont="1" applyFill="1" applyBorder="1" applyAlignment="1">
      <alignment horizontal="left" vertical="top" wrapText="1"/>
    </xf>
    <xf numFmtId="0" fontId="13" fillId="5" borderId="1" xfId="3" applyFont="1" applyFill="1" applyBorder="1" applyAlignment="1">
      <alignment horizontal="center" vertical="top" wrapText="1"/>
    </xf>
    <xf numFmtId="0" fontId="31" fillId="5" borderId="1" xfId="0" applyFont="1" applyFill="1" applyBorder="1" applyAlignment="1">
      <alignment horizontal="center" vertical="top" wrapText="1"/>
    </xf>
    <xf numFmtId="0" fontId="18" fillId="5" borderId="1" xfId="3" applyFont="1" applyFill="1" applyBorder="1" applyAlignment="1">
      <alignment horizontal="center" vertical="top" wrapText="1"/>
    </xf>
    <xf numFmtId="2" fontId="0" fillId="10" borderId="0" xfId="0" applyNumberFormat="1" applyFill="1"/>
    <xf numFmtId="0" fontId="1" fillId="4" borderId="1" xfId="3" applyFont="1" applyFill="1" applyBorder="1" applyAlignment="1">
      <alignment horizontal="center" vertical="center" wrapText="1"/>
    </xf>
  </cellXfs>
  <cellStyles count="4">
    <cellStyle name="Normal 2" xfId="3"/>
    <cellStyle name="Гиперссылка" xfId="1" builtinId="8"/>
    <cellStyle name="Обычный" xfId="0" builtinId="0"/>
    <cellStyle name="Процентный" xfId="2" builtinId="5"/>
  </cellStyles>
  <dxfs count="102">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edinet.md/convocare-consiliu-raional/" TargetMode="External"/><Relationship Id="rId13" Type="http://schemas.openxmlformats.org/officeDocument/2006/relationships/comments" Target="../comments1.xml"/><Relationship Id="rId3" Type="http://schemas.openxmlformats.org/officeDocument/2006/relationships/hyperlink" Target="http://basarabeasca.md/ro/proiecte-de-decizii/" TargetMode="External"/><Relationship Id="rId7" Type="http://schemas.openxmlformats.org/officeDocument/2006/relationships/hyperlink" Target="http://edinet.md/convocare-consiliu-raional/" TargetMode="External"/><Relationship Id="rId12" Type="http://schemas.openxmlformats.org/officeDocument/2006/relationships/vmlDrawing" Target="../drawings/vmlDrawing1.vml"/><Relationship Id="rId2" Type="http://schemas.openxmlformats.org/officeDocument/2006/relationships/hyperlink" Target="http://basarabeasca.md/ro/proiecte-de-decizii/" TargetMode="External"/><Relationship Id="rId1" Type="http://schemas.openxmlformats.org/officeDocument/2006/relationships/hyperlink" Target="http://basarabeasca.md/ro/contacte/" TargetMode="External"/><Relationship Id="rId6" Type="http://schemas.openxmlformats.org/officeDocument/2006/relationships/hyperlink" Target="http://raioncimislia.md/proiecte-de-decizii/" TargetMode="External"/><Relationship Id="rId11" Type="http://schemas.openxmlformats.org/officeDocument/2006/relationships/printerSettings" Target="../printerSettings/printerSettings1.bin"/><Relationship Id="rId5" Type="http://schemas.openxmlformats.org/officeDocument/2006/relationships/hyperlink" Target="http://www.calarasi.md/index.php/transparenta-decizionala/998-regulilor-interne-de-organizare-a-procedurilor-de-asigurare-a-transparentei-in-procesul-de-elaborare-si-adoptare-a-deciziilor-consiliului-raional-calarasi" TargetMode="External"/><Relationship Id="rId10" Type="http://schemas.openxmlformats.org/officeDocument/2006/relationships/hyperlink" Target="https://stefan-voda.md/vasile-gherman/" TargetMode="External"/><Relationship Id="rId4" Type="http://schemas.openxmlformats.org/officeDocument/2006/relationships/hyperlink" Target="http://cahul.md/anunturi-privind-organizarea-consultarii-publice/" TargetMode="External"/><Relationship Id="rId9" Type="http://schemas.openxmlformats.org/officeDocument/2006/relationships/hyperlink" Target="http://edinet.md/invitatii-de-participare/"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X85"/>
  <sheetViews>
    <sheetView tabSelected="1" zoomScale="70" zoomScaleNormal="70" workbookViewId="0">
      <pane xSplit="1" ySplit="1" topLeftCell="B2" activePane="bottomRight" state="frozen"/>
      <selection pane="topRight" activeCell="B1" sqref="B1"/>
      <selection pane="bottomLeft" activeCell="A2" sqref="A2"/>
      <selection pane="bottomRight" activeCell="E57" sqref="E57"/>
    </sheetView>
  </sheetViews>
  <sheetFormatPr defaultRowHeight="14.5" x14ac:dyDescent="0.35"/>
  <cols>
    <col min="1" max="1" width="12" customWidth="1"/>
    <col min="2" max="2" width="12" style="251" customWidth="1"/>
    <col min="3" max="3" width="5.08984375" bestFit="1" customWidth="1"/>
    <col min="4" max="4" width="87.08984375" style="9" customWidth="1"/>
    <col min="5" max="5" width="21.90625" style="21" customWidth="1"/>
    <col min="6" max="6" width="5" style="21" bestFit="1" customWidth="1"/>
    <col min="7" max="7" width="13.54296875" customWidth="1"/>
    <col min="8" max="8" width="14" customWidth="1"/>
    <col min="9" max="9" width="11.90625" customWidth="1"/>
    <col min="10" max="10" width="10.54296875" customWidth="1"/>
    <col min="11" max="11" width="10.90625" customWidth="1"/>
    <col min="12" max="26" width="9.08984375" customWidth="1"/>
    <col min="27" max="29" width="8.54296875" customWidth="1"/>
    <col min="30" max="35" width="9.08984375" customWidth="1"/>
    <col min="36" max="38" width="9.08984375" style="8" customWidth="1"/>
    <col min="39" max="39" width="12.453125" customWidth="1"/>
    <col min="40" max="40" width="20" customWidth="1"/>
    <col min="41" max="41" width="9.08984375" style="18" customWidth="1"/>
    <col min="42" max="42" width="25.453125" customWidth="1"/>
    <col min="43" max="43" width="9.54296875" style="39" customWidth="1"/>
    <col min="44" max="44" width="20.54296875" style="39" customWidth="1"/>
    <col min="45" max="45" width="9.08984375" customWidth="1"/>
    <col min="46" max="46" width="23" customWidth="1"/>
    <col min="47" max="47" width="9.08984375" customWidth="1"/>
    <col min="48" max="48" width="22" customWidth="1"/>
    <col min="49" max="49" width="9.08984375" customWidth="1"/>
    <col min="50" max="50" width="17.453125" customWidth="1"/>
    <col min="51" max="51" width="12.08984375" customWidth="1"/>
    <col min="52" max="52" width="23.90625" customWidth="1"/>
    <col min="53" max="53" width="9.08984375" customWidth="1"/>
    <col min="54" max="54" width="23.453125" customWidth="1"/>
    <col min="55" max="55" width="10.08984375" customWidth="1"/>
    <col min="56" max="56" width="19.08984375" customWidth="1"/>
    <col min="57" max="57" width="9.08984375" customWidth="1"/>
    <col min="58" max="58" width="27.90625" customWidth="1"/>
    <col min="59" max="59" width="9.08984375" customWidth="1"/>
    <col min="60" max="60" width="22.08984375" customWidth="1"/>
    <col min="61" max="61" width="9.08984375" customWidth="1"/>
    <col min="62" max="62" width="18.08984375" customWidth="1"/>
    <col min="63" max="63" width="9.08984375" customWidth="1"/>
    <col min="64" max="64" width="19.54296875" customWidth="1"/>
    <col min="65" max="65" width="10.08984375" customWidth="1"/>
    <col min="66" max="66" width="21.90625" customWidth="1"/>
    <col min="67" max="67" width="9.08984375" customWidth="1"/>
    <col min="68" max="68" width="19.08984375" customWidth="1"/>
    <col min="69" max="69" width="9.08984375" customWidth="1"/>
    <col min="70" max="70" width="19.54296875" customWidth="1"/>
    <col min="71" max="71" width="9.08984375" customWidth="1"/>
    <col min="72" max="72" width="19.08984375" customWidth="1"/>
    <col min="73" max="73" width="9.08984375" customWidth="1"/>
    <col min="74" max="74" width="21" customWidth="1"/>
    <col min="75" max="75" width="9.08984375" customWidth="1"/>
    <col min="76" max="76" width="18.08984375" customWidth="1"/>
    <col min="77" max="77" width="9.08984375" customWidth="1"/>
    <col min="78" max="78" width="31.90625" customWidth="1"/>
    <col min="79" max="79" width="9.08984375" customWidth="1"/>
    <col min="80" max="80" width="21.08984375" customWidth="1"/>
    <col min="81" max="81" width="9.08984375" customWidth="1"/>
    <col min="82" max="82" width="19.453125" customWidth="1"/>
    <col min="83" max="83" width="9.08984375" customWidth="1"/>
    <col min="84" max="84" width="22.453125" customWidth="1"/>
    <col min="85" max="85" width="9.08984375" customWidth="1"/>
    <col min="86" max="86" width="18.08984375" customWidth="1"/>
    <col min="87" max="87" width="12.90625" customWidth="1"/>
    <col min="88" max="88" width="24" customWidth="1"/>
    <col min="89" max="89" width="9.08984375" customWidth="1"/>
    <col min="90" max="90" width="18.90625" customWidth="1"/>
    <col min="91" max="91" width="9.08984375" customWidth="1"/>
    <col min="92" max="92" width="24.90625" customWidth="1"/>
    <col min="93" max="93" width="9.08984375" customWidth="1"/>
    <col min="94" max="94" width="19.453125" customWidth="1"/>
    <col min="95" max="95" width="9.08984375" customWidth="1"/>
    <col min="96" max="96" width="19.54296875" customWidth="1"/>
    <col min="97" max="97" width="9.08984375" customWidth="1"/>
    <col min="98" max="98" width="17.54296875" customWidth="1"/>
    <col min="99" max="99" width="9.08984375" customWidth="1"/>
    <col min="100" max="100" width="22.08984375" customWidth="1"/>
    <col min="101" max="101" width="9.08984375" customWidth="1"/>
    <col min="102" max="102" width="21" customWidth="1"/>
  </cols>
  <sheetData>
    <row r="1" spans="1:102" s="24" customFormat="1" ht="15" customHeight="1" x14ac:dyDescent="0.35">
      <c r="A1" s="43" t="s">
        <v>0</v>
      </c>
      <c r="B1" s="171" t="s">
        <v>1192</v>
      </c>
      <c r="C1" s="171" t="s">
        <v>1200</v>
      </c>
      <c r="D1" s="44" t="s">
        <v>1</v>
      </c>
      <c r="E1" s="44" t="s">
        <v>238</v>
      </c>
      <c r="F1" s="44"/>
      <c r="G1" s="45" t="s">
        <v>21</v>
      </c>
      <c r="H1" s="46" t="s">
        <v>22</v>
      </c>
      <c r="I1" s="47" t="s">
        <v>2</v>
      </c>
      <c r="J1" s="48" t="s">
        <v>3</v>
      </c>
      <c r="K1" s="48" t="s">
        <v>4</v>
      </c>
      <c r="L1" s="48" t="s">
        <v>5</v>
      </c>
      <c r="M1" s="48" t="s">
        <v>6</v>
      </c>
      <c r="N1" s="48" t="s">
        <v>7</v>
      </c>
      <c r="O1" s="48" t="s">
        <v>8</v>
      </c>
      <c r="P1" s="48" t="s">
        <v>9</v>
      </c>
      <c r="Q1" s="48" t="s">
        <v>10</v>
      </c>
      <c r="R1" s="48" t="s">
        <v>11</v>
      </c>
      <c r="S1" s="48" t="s">
        <v>12</v>
      </c>
      <c r="T1" s="48" t="s">
        <v>13</v>
      </c>
      <c r="U1" s="48" t="s">
        <v>14</v>
      </c>
      <c r="V1" s="48" t="s">
        <v>215</v>
      </c>
      <c r="W1" s="48" t="s">
        <v>216</v>
      </c>
      <c r="X1" s="48" t="s">
        <v>217</v>
      </c>
      <c r="Y1" s="48" t="s">
        <v>218</v>
      </c>
      <c r="Z1" s="48" t="s">
        <v>219</v>
      </c>
      <c r="AA1" s="49" t="s">
        <v>220</v>
      </c>
      <c r="AB1" s="49" t="s">
        <v>1201</v>
      </c>
      <c r="AC1" s="49" t="s">
        <v>1202</v>
      </c>
      <c r="AD1" s="50" t="s">
        <v>15</v>
      </c>
      <c r="AE1" s="51" t="s">
        <v>16</v>
      </c>
      <c r="AF1" s="51" t="s">
        <v>17</v>
      </c>
      <c r="AG1" s="51" t="s">
        <v>18</v>
      </c>
      <c r="AH1" s="51" t="s">
        <v>19</v>
      </c>
      <c r="AI1" s="51" t="s">
        <v>20</v>
      </c>
      <c r="AJ1" s="52" t="s">
        <v>221</v>
      </c>
      <c r="AK1" s="52" t="s">
        <v>222</v>
      </c>
      <c r="AL1" s="52" t="s">
        <v>223</v>
      </c>
      <c r="AM1" s="53" t="s">
        <v>80</v>
      </c>
      <c r="AN1" s="53" t="s">
        <v>81</v>
      </c>
      <c r="AO1" s="53" t="s">
        <v>73</v>
      </c>
      <c r="AP1" s="54" t="s">
        <v>270</v>
      </c>
      <c r="AQ1" s="142" t="s">
        <v>78</v>
      </c>
      <c r="AR1" s="143" t="s">
        <v>79</v>
      </c>
      <c r="AS1" s="144" t="s">
        <v>56</v>
      </c>
      <c r="AT1" s="144" t="s">
        <v>57</v>
      </c>
      <c r="AU1" s="145" t="s">
        <v>344</v>
      </c>
      <c r="AV1" s="144" t="s">
        <v>271</v>
      </c>
      <c r="AW1" s="144" t="s">
        <v>272</v>
      </c>
      <c r="AX1" s="144" t="s">
        <v>273</v>
      </c>
      <c r="AY1" s="144" t="s">
        <v>274</v>
      </c>
      <c r="AZ1" s="144" t="s">
        <v>275</v>
      </c>
      <c r="BA1" s="144" t="s">
        <v>276</v>
      </c>
      <c r="BB1" s="144" t="s">
        <v>277</v>
      </c>
      <c r="BC1" s="144" t="s">
        <v>82</v>
      </c>
      <c r="BD1" s="146" t="s">
        <v>83</v>
      </c>
      <c r="BE1" s="144" t="s">
        <v>278</v>
      </c>
      <c r="BF1" s="144" t="s">
        <v>279</v>
      </c>
      <c r="BG1" s="147" t="s">
        <v>239</v>
      </c>
      <c r="BH1" s="144" t="s">
        <v>64</v>
      </c>
      <c r="BI1" s="144" t="s">
        <v>280</v>
      </c>
      <c r="BJ1" s="144" t="s">
        <v>281</v>
      </c>
      <c r="BK1" s="144" t="s">
        <v>282</v>
      </c>
      <c r="BL1" s="144" t="s">
        <v>283</v>
      </c>
      <c r="BM1" s="144" t="s">
        <v>284</v>
      </c>
      <c r="BN1" s="144" t="s">
        <v>285</v>
      </c>
      <c r="BO1" s="148" t="s">
        <v>286</v>
      </c>
      <c r="BP1" s="144" t="s">
        <v>287</v>
      </c>
      <c r="BQ1" s="144" t="s">
        <v>74</v>
      </c>
      <c r="BR1" s="144" t="s">
        <v>75</v>
      </c>
      <c r="BS1" s="144" t="s">
        <v>288</v>
      </c>
      <c r="BT1" s="144" t="s">
        <v>289</v>
      </c>
      <c r="BU1" s="144" t="s">
        <v>65</v>
      </c>
      <c r="BV1" s="144" t="s">
        <v>66</v>
      </c>
      <c r="BW1" s="144" t="s">
        <v>76</v>
      </c>
      <c r="BX1" s="144" t="s">
        <v>77</v>
      </c>
      <c r="BY1" s="144" t="s">
        <v>69</v>
      </c>
      <c r="BZ1" s="144" t="s">
        <v>70</v>
      </c>
      <c r="CA1" s="144" t="s">
        <v>290</v>
      </c>
      <c r="CB1" s="144" t="s">
        <v>291</v>
      </c>
      <c r="CC1" s="144" t="s">
        <v>62</v>
      </c>
      <c r="CD1" s="144" t="s">
        <v>63</v>
      </c>
      <c r="CE1" s="144" t="s">
        <v>71</v>
      </c>
      <c r="CF1" s="144" t="s">
        <v>72</v>
      </c>
      <c r="CG1" s="144" t="s">
        <v>292</v>
      </c>
      <c r="CH1" s="144" t="s">
        <v>293</v>
      </c>
      <c r="CI1" s="144" t="s">
        <v>294</v>
      </c>
      <c r="CJ1" s="144" t="s">
        <v>295</v>
      </c>
      <c r="CK1" s="144" t="s">
        <v>296</v>
      </c>
      <c r="CL1" s="144" t="s">
        <v>297</v>
      </c>
      <c r="CM1" s="144" t="s">
        <v>60</v>
      </c>
      <c r="CN1" s="144" t="s">
        <v>61</v>
      </c>
      <c r="CO1" s="144" t="s">
        <v>298</v>
      </c>
      <c r="CP1" s="144" t="s">
        <v>299</v>
      </c>
      <c r="CQ1" s="144" t="s">
        <v>300</v>
      </c>
      <c r="CR1" s="144" t="s">
        <v>301</v>
      </c>
      <c r="CS1" s="144" t="s">
        <v>67</v>
      </c>
      <c r="CT1" s="144" t="s">
        <v>68</v>
      </c>
      <c r="CU1" s="144" t="s">
        <v>250</v>
      </c>
      <c r="CV1" s="144" t="s">
        <v>251</v>
      </c>
      <c r="CW1" s="144" t="s">
        <v>58</v>
      </c>
      <c r="CX1" s="144" t="s">
        <v>59</v>
      </c>
    </row>
    <row r="2" spans="1:102" ht="15" customHeight="1" x14ac:dyDescent="0.35">
      <c r="A2" s="55" t="s">
        <v>23</v>
      </c>
      <c r="B2" s="244" t="s">
        <v>1137</v>
      </c>
      <c r="C2" s="172">
        <v>2</v>
      </c>
      <c r="D2" s="172" t="s">
        <v>302</v>
      </c>
      <c r="E2" s="172" t="s">
        <v>1723</v>
      </c>
      <c r="F2" s="56" t="s">
        <v>256</v>
      </c>
      <c r="G2" s="56" t="s">
        <v>113</v>
      </c>
      <c r="H2" s="56" t="s">
        <v>114</v>
      </c>
      <c r="I2" s="57">
        <v>1</v>
      </c>
      <c r="J2" s="56" t="s">
        <v>207</v>
      </c>
      <c r="K2" s="56" t="s">
        <v>208</v>
      </c>
      <c r="L2" s="56" t="s">
        <v>209</v>
      </c>
      <c r="M2" s="56" t="s">
        <v>210</v>
      </c>
      <c r="N2" s="56" t="s">
        <v>224</v>
      </c>
      <c r="O2" s="56" t="s">
        <v>225</v>
      </c>
      <c r="P2" s="192" t="str">
        <f>"---"</f>
        <v>---</v>
      </c>
      <c r="Q2" s="192" t="str">
        <f t="shared" ref="Q2:W11" si="0">"---"</f>
        <v>---</v>
      </c>
      <c r="R2" s="192" t="str">
        <f t="shared" si="0"/>
        <v>---</v>
      </c>
      <c r="S2" s="192" t="str">
        <f t="shared" si="0"/>
        <v>---</v>
      </c>
      <c r="T2" s="192" t="str">
        <f t="shared" si="0"/>
        <v>---</v>
      </c>
      <c r="U2" s="192" t="str">
        <f t="shared" si="0"/>
        <v>---</v>
      </c>
      <c r="V2" s="192" t="str">
        <f t="shared" si="0"/>
        <v>---</v>
      </c>
      <c r="W2" s="192" t="str">
        <f t="shared" si="0"/>
        <v>---</v>
      </c>
      <c r="X2" s="56" t="s">
        <v>267</v>
      </c>
      <c r="Y2" s="56" t="s">
        <v>267</v>
      </c>
      <c r="Z2" s="182" t="str">
        <f t="shared" ref="Z2:AA17" si="1">"---"</f>
        <v>---</v>
      </c>
      <c r="AA2" s="182" t="str">
        <f t="shared" si="1"/>
        <v>---</v>
      </c>
      <c r="AB2" s="56" t="str">
        <f>J2</f>
        <v>da</v>
      </c>
      <c r="AC2" s="56" t="str">
        <f>L2</f>
        <v>nu</v>
      </c>
      <c r="AD2" s="56">
        <f>I2</f>
        <v>1</v>
      </c>
      <c r="AE2" s="56">
        <v>0</v>
      </c>
      <c r="AF2" s="56">
        <f>AD2/2</f>
        <v>0.5</v>
      </c>
      <c r="AG2" s="201" t="str">
        <f t="shared" ref="AG2:AJ5" si="2">"---"</f>
        <v>---</v>
      </c>
      <c r="AH2" s="201" t="str">
        <f t="shared" si="2"/>
        <v>---</v>
      </c>
      <c r="AI2" s="201" t="str">
        <f t="shared" si="2"/>
        <v>---</v>
      </c>
      <c r="AJ2" s="201" t="str">
        <f t="shared" si="2"/>
        <v>---</v>
      </c>
      <c r="AK2" s="210" t="s">
        <v>267</v>
      </c>
      <c r="AL2" s="201" t="str">
        <f t="shared" ref="AL2:AL57" si="3">"---"</f>
        <v>---</v>
      </c>
      <c r="AM2" s="135" t="s">
        <v>209</v>
      </c>
      <c r="AN2" s="161" t="s">
        <v>471</v>
      </c>
      <c r="AO2" s="135" t="s">
        <v>207</v>
      </c>
      <c r="AP2" s="25" t="s">
        <v>360</v>
      </c>
      <c r="AQ2" s="135" t="s">
        <v>224</v>
      </c>
      <c r="AR2" s="20" t="s">
        <v>394</v>
      </c>
      <c r="AS2" s="135" t="s">
        <v>207</v>
      </c>
      <c r="AT2" s="20" t="s">
        <v>419</v>
      </c>
      <c r="AU2" s="135" t="s">
        <v>224</v>
      </c>
      <c r="AV2" s="19" t="s">
        <v>426</v>
      </c>
      <c r="AW2" s="135" t="s">
        <v>209</v>
      </c>
      <c r="AX2" s="19" t="s">
        <v>471</v>
      </c>
      <c r="AY2" s="135" t="s">
        <v>207</v>
      </c>
      <c r="AZ2" s="20" t="s">
        <v>444</v>
      </c>
      <c r="BA2" s="135" t="s">
        <v>207</v>
      </c>
      <c r="BB2" s="20" t="s">
        <v>461</v>
      </c>
      <c r="BC2" s="135" t="s">
        <v>207</v>
      </c>
      <c r="BD2" s="20" t="s">
        <v>492</v>
      </c>
      <c r="BE2" s="135" t="s">
        <v>207</v>
      </c>
      <c r="BF2" s="20" t="s">
        <v>508</v>
      </c>
      <c r="BG2" s="135" t="s">
        <v>224</v>
      </c>
      <c r="BH2" s="20" t="s">
        <v>534</v>
      </c>
      <c r="BI2" s="135" t="s">
        <v>207</v>
      </c>
      <c r="BJ2" s="20" t="s">
        <v>541</v>
      </c>
      <c r="BK2" s="135" t="s">
        <v>207</v>
      </c>
      <c r="BL2" s="20" t="s">
        <v>554</v>
      </c>
      <c r="BM2" s="135" t="s">
        <v>207</v>
      </c>
      <c r="BN2" s="20" t="s">
        <v>592</v>
      </c>
      <c r="BO2" s="135" t="s">
        <v>207</v>
      </c>
      <c r="BP2" s="20" t="s">
        <v>599</v>
      </c>
      <c r="BQ2" s="135" t="s">
        <v>224</v>
      </c>
      <c r="BR2" s="19" t="s">
        <v>611</v>
      </c>
      <c r="BS2" s="135" t="s">
        <v>207</v>
      </c>
      <c r="BT2" s="20" t="s">
        <v>627</v>
      </c>
      <c r="BU2" s="135" t="s">
        <v>224</v>
      </c>
      <c r="BV2" s="19" t="s">
        <v>644</v>
      </c>
      <c r="BW2" s="135" t="s">
        <v>207</v>
      </c>
      <c r="BX2" s="20" t="s">
        <v>658</v>
      </c>
      <c r="BY2" s="135" t="s">
        <v>209</v>
      </c>
      <c r="BZ2" s="19" t="s">
        <v>471</v>
      </c>
      <c r="CA2" s="135" t="s">
        <v>224</v>
      </c>
      <c r="CB2" s="19" t="s">
        <v>699</v>
      </c>
      <c r="CC2" s="135" t="s">
        <v>207</v>
      </c>
      <c r="CD2" s="20" t="s">
        <v>701</v>
      </c>
      <c r="CE2" s="135" t="s">
        <v>209</v>
      </c>
      <c r="CF2" s="20" t="s">
        <v>471</v>
      </c>
      <c r="CG2" s="135" t="s">
        <v>207</v>
      </c>
      <c r="CH2" s="19" t="s">
        <v>756</v>
      </c>
      <c r="CI2" s="135" t="s">
        <v>207</v>
      </c>
      <c r="CJ2" s="20" t="s">
        <v>768</v>
      </c>
      <c r="CK2" s="135" t="s">
        <v>207</v>
      </c>
      <c r="CL2" s="20" t="s">
        <v>803</v>
      </c>
      <c r="CM2" s="135" t="s">
        <v>207</v>
      </c>
      <c r="CN2" s="20" t="s">
        <v>827</v>
      </c>
      <c r="CO2" s="135" t="s">
        <v>207</v>
      </c>
      <c r="CP2" s="20" t="s">
        <v>847</v>
      </c>
      <c r="CQ2" s="135" t="s">
        <v>207</v>
      </c>
      <c r="CR2" s="20" t="s">
        <v>872</v>
      </c>
      <c r="CS2" s="135" t="s">
        <v>209</v>
      </c>
      <c r="CT2" s="20" t="s">
        <v>471</v>
      </c>
      <c r="CU2" s="135" t="s">
        <v>207</v>
      </c>
      <c r="CV2" s="20" t="s">
        <v>906</v>
      </c>
      <c r="CW2" s="135" t="s">
        <v>207</v>
      </c>
      <c r="CX2" s="20" t="s">
        <v>932</v>
      </c>
    </row>
    <row r="3" spans="1:102" ht="15" customHeight="1" x14ac:dyDescent="0.35">
      <c r="A3" s="55" t="s">
        <v>24</v>
      </c>
      <c r="B3" s="244" t="s">
        <v>1138</v>
      </c>
      <c r="C3" s="172">
        <v>3</v>
      </c>
      <c r="D3" s="172" t="s">
        <v>388</v>
      </c>
      <c r="E3" s="172" t="s">
        <v>1724</v>
      </c>
      <c r="F3" s="56" t="s">
        <v>256</v>
      </c>
      <c r="G3" s="56" t="s">
        <v>115</v>
      </c>
      <c r="H3" s="56" t="s">
        <v>116</v>
      </c>
      <c r="I3" s="57">
        <v>1</v>
      </c>
      <c r="J3" s="56" t="s">
        <v>207</v>
      </c>
      <c r="K3" s="56" t="s">
        <v>208</v>
      </c>
      <c r="L3" s="56" t="s">
        <v>209</v>
      </c>
      <c r="M3" s="56" t="s">
        <v>210</v>
      </c>
      <c r="N3" s="56" t="s">
        <v>224</v>
      </c>
      <c r="O3" s="56" t="s">
        <v>225</v>
      </c>
      <c r="P3" s="192" t="str">
        <f t="shared" ref="P3:P11" si="4">"---"</f>
        <v>---</v>
      </c>
      <c r="Q3" s="192" t="str">
        <f t="shared" si="0"/>
        <v>---</v>
      </c>
      <c r="R3" s="192" t="str">
        <f t="shared" si="0"/>
        <v>---</v>
      </c>
      <c r="S3" s="192" t="str">
        <f t="shared" si="0"/>
        <v>---</v>
      </c>
      <c r="T3" s="192" t="str">
        <f t="shared" si="0"/>
        <v>---</v>
      </c>
      <c r="U3" s="192" t="str">
        <f t="shared" si="0"/>
        <v>---</v>
      </c>
      <c r="V3" s="192" t="str">
        <f t="shared" si="0"/>
        <v>---</v>
      </c>
      <c r="W3" s="192" t="str">
        <f t="shared" si="0"/>
        <v>---</v>
      </c>
      <c r="X3" s="56" t="s">
        <v>267</v>
      </c>
      <c r="Y3" s="56" t="s">
        <v>267</v>
      </c>
      <c r="Z3" s="182" t="str">
        <f t="shared" si="1"/>
        <v>---</v>
      </c>
      <c r="AA3" s="182" t="str">
        <f t="shared" si="1"/>
        <v>---</v>
      </c>
      <c r="AB3" s="56" t="str">
        <f t="shared" ref="AB3:AB57" si="5">J3</f>
        <v>da</v>
      </c>
      <c r="AC3" s="56" t="str">
        <f t="shared" ref="AC3:AC57" si="6">L3</f>
        <v>nu</v>
      </c>
      <c r="AD3" s="56">
        <f t="shared" ref="AD3:AD57" si="7">I3</f>
        <v>1</v>
      </c>
      <c r="AE3" s="56">
        <v>0</v>
      </c>
      <c r="AF3" s="56">
        <f t="shared" ref="AF3:AF57" si="8">AD3/2</f>
        <v>0.5</v>
      </c>
      <c r="AG3" s="201" t="str">
        <f t="shared" si="2"/>
        <v>---</v>
      </c>
      <c r="AH3" s="201" t="str">
        <f t="shared" si="2"/>
        <v>---</v>
      </c>
      <c r="AI3" s="201" t="str">
        <f t="shared" si="2"/>
        <v>---</v>
      </c>
      <c r="AJ3" s="201" t="str">
        <f t="shared" si="2"/>
        <v>---</v>
      </c>
      <c r="AK3" s="210" t="s">
        <v>267</v>
      </c>
      <c r="AL3" s="201" t="str">
        <f t="shared" si="3"/>
        <v>---</v>
      </c>
      <c r="AM3" s="135" t="s">
        <v>224</v>
      </c>
      <c r="AN3" s="162" t="s">
        <v>936</v>
      </c>
      <c r="AO3" s="135" t="s">
        <v>207</v>
      </c>
      <c r="AP3" s="166" t="s">
        <v>377</v>
      </c>
      <c r="AQ3" s="135" t="s">
        <v>207</v>
      </c>
      <c r="AR3" s="19" t="s">
        <v>389</v>
      </c>
      <c r="AS3" s="135" t="s">
        <v>224</v>
      </c>
      <c r="AT3" s="19" t="s">
        <v>403</v>
      </c>
      <c r="AU3" s="135" t="s">
        <v>224</v>
      </c>
      <c r="AV3" s="20" t="s">
        <v>423</v>
      </c>
      <c r="AW3" s="135" t="s">
        <v>224</v>
      </c>
      <c r="AX3" s="20" t="s">
        <v>431</v>
      </c>
      <c r="AY3" s="135" t="s">
        <v>224</v>
      </c>
      <c r="AZ3" s="19" t="s">
        <v>453</v>
      </c>
      <c r="BA3" s="135" t="s">
        <v>207</v>
      </c>
      <c r="BB3" s="19" t="s">
        <v>473</v>
      </c>
      <c r="BC3" s="135" t="s">
        <v>224</v>
      </c>
      <c r="BD3" s="20" t="s">
        <v>485</v>
      </c>
      <c r="BE3" s="135" t="s">
        <v>224</v>
      </c>
      <c r="BF3" s="20" t="s">
        <v>517</v>
      </c>
      <c r="BG3" s="135" t="s">
        <v>224</v>
      </c>
      <c r="BH3" s="19" t="s">
        <v>527</v>
      </c>
      <c r="BI3" s="135" t="s">
        <v>207</v>
      </c>
      <c r="BJ3" s="19" t="s">
        <v>543</v>
      </c>
      <c r="BK3" s="135" t="s">
        <v>224</v>
      </c>
      <c r="BL3" s="19" t="s">
        <v>565</v>
      </c>
      <c r="BM3" s="135" t="s">
        <v>224</v>
      </c>
      <c r="BN3" s="20" t="s">
        <v>572</v>
      </c>
      <c r="BO3" s="135" t="s">
        <v>207</v>
      </c>
      <c r="BP3" s="20" t="s">
        <v>605</v>
      </c>
      <c r="BQ3" s="135" t="s">
        <v>207</v>
      </c>
      <c r="BR3" s="19" t="s">
        <v>617</v>
      </c>
      <c r="BS3" s="135" t="s">
        <v>207</v>
      </c>
      <c r="BT3" s="19" t="s">
        <v>629</v>
      </c>
      <c r="BU3" s="135" t="s">
        <v>207</v>
      </c>
      <c r="BV3" s="19" t="s">
        <v>647</v>
      </c>
      <c r="BW3" s="135" t="s">
        <v>207</v>
      </c>
      <c r="BX3" s="20" t="s">
        <v>659</v>
      </c>
      <c r="BY3" s="135" t="s">
        <v>207</v>
      </c>
      <c r="BZ3" s="19" t="s">
        <v>684</v>
      </c>
      <c r="CA3" s="135" t="s">
        <v>224</v>
      </c>
      <c r="CB3" s="19" t="s">
        <v>690</v>
      </c>
      <c r="CC3" s="135" t="s">
        <v>224</v>
      </c>
      <c r="CD3" s="19" t="s">
        <v>701</v>
      </c>
      <c r="CE3" s="135" t="s">
        <v>224</v>
      </c>
      <c r="CF3" s="19" t="s">
        <v>732</v>
      </c>
      <c r="CG3" s="135" t="s">
        <v>224</v>
      </c>
      <c r="CH3" s="19" t="s">
        <v>739</v>
      </c>
      <c r="CI3" s="135" t="s">
        <v>207</v>
      </c>
      <c r="CJ3" s="19" t="s">
        <v>782</v>
      </c>
      <c r="CK3" s="135" t="s">
        <v>207</v>
      </c>
      <c r="CL3" s="20" t="s">
        <v>788</v>
      </c>
      <c r="CM3" s="135" t="s">
        <v>207</v>
      </c>
      <c r="CN3" s="19" t="s">
        <v>804</v>
      </c>
      <c r="CO3" s="135" t="s">
        <v>207</v>
      </c>
      <c r="CP3" s="166" t="s">
        <v>830</v>
      </c>
      <c r="CQ3" s="135" t="s">
        <v>207</v>
      </c>
      <c r="CR3" s="19" t="s">
        <v>848</v>
      </c>
      <c r="CS3" s="135" t="s">
        <v>209</v>
      </c>
      <c r="CT3" s="20" t="s">
        <v>471</v>
      </c>
      <c r="CU3" s="135" t="s">
        <v>224</v>
      </c>
      <c r="CV3" s="20" t="s">
        <v>898</v>
      </c>
      <c r="CW3" s="135" t="s">
        <v>207</v>
      </c>
      <c r="CX3" s="19" t="s">
        <v>913</v>
      </c>
    </row>
    <row r="4" spans="1:102" ht="15" customHeight="1" x14ac:dyDescent="0.35">
      <c r="A4" s="55" t="s">
        <v>25</v>
      </c>
      <c r="B4" s="244" t="s">
        <v>1139</v>
      </c>
      <c r="C4" s="172">
        <v>4</v>
      </c>
      <c r="D4" s="172" t="s">
        <v>303</v>
      </c>
      <c r="E4" s="172" t="s">
        <v>1725</v>
      </c>
      <c r="F4" s="56" t="s">
        <v>256</v>
      </c>
      <c r="G4" s="56" t="s">
        <v>117</v>
      </c>
      <c r="H4" s="56" t="s">
        <v>118</v>
      </c>
      <c r="I4" s="57">
        <v>1</v>
      </c>
      <c r="J4" s="56" t="s">
        <v>207</v>
      </c>
      <c r="K4" s="56" t="s">
        <v>208</v>
      </c>
      <c r="L4" s="56" t="s">
        <v>209</v>
      </c>
      <c r="M4" s="56" t="s">
        <v>210</v>
      </c>
      <c r="N4" s="56" t="s">
        <v>224</v>
      </c>
      <c r="O4" s="60" t="s">
        <v>225</v>
      </c>
      <c r="P4" s="191" t="str">
        <f t="shared" si="4"/>
        <v>---</v>
      </c>
      <c r="Q4" s="191" t="str">
        <f t="shared" si="0"/>
        <v>---</v>
      </c>
      <c r="R4" s="191" t="str">
        <f t="shared" si="0"/>
        <v>---</v>
      </c>
      <c r="S4" s="191" t="str">
        <f t="shared" si="0"/>
        <v>---</v>
      </c>
      <c r="T4" s="191" t="str">
        <f t="shared" si="0"/>
        <v>---</v>
      </c>
      <c r="U4" s="191" t="str">
        <f t="shared" si="0"/>
        <v>---</v>
      </c>
      <c r="V4" s="191" t="str">
        <f t="shared" si="0"/>
        <v>---</v>
      </c>
      <c r="W4" s="191" t="str">
        <f t="shared" si="0"/>
        <v>---</v>
      </c>
      <c r="X4" s="191" t="s">
        <v>267</v>
      </c>
      <c r="Y4" s="191" t="s">
        <v>267</v>
      </c>
      <c r="Z4" s="368" t="str">
        <f t="shared" si="1"/>
        <v>---</v>
      </c>
      <c r="AA4" s="368" t="str">
        <f t="shared" si="1"/>
        <v>---</v>
      </c>
      <c r="AB4" s="368" t="str">
        <f t="shared" si="5"/>
        <v>da</v>
      </c>
      <c r="AC4" s="368" t="str">
        <f t="shared" si="6"/>
        <v>nu</v>
      </c>
      <c r="AD4" s="368">
        <f t="shared" si="7"/>
        <v>1</v>
      </c>
      <c r="AE4" s="61">
        <v>0</v>
      </c>
      <c r="AF4" s="56">
        <f t="shared" si="8"/>
        <v>0.5</v>
      </c>
      <c r="AG4" s="201" t="str">
        <f t="shared" si="2"/>
        <v>---</v>
      </c>
      <c r="AH4" s="201" t="str">
        <f t="shared" si="2"/>
        <v>---</v>
      </c>
      <c r="AI4" s="201" t="str">
        <f t="shared" si="2"/>
        <v>---</v>
      </c>
      <c r="AJ4" s="201" t="str">
        <f t="shared" si="2"/>
        <v>---</v>
      </c>
      <c r="AK4" s="210" t="s">
        <v>267</v>
      </c>
      <c r="AL4" s="201" t="str">
        <f t="shared" si="3"/>
        <v>---</v>
      </c>
      <c r="AM4" s="135" t="s">
        <v>224</v>
      </c>
      <c r="AN4" s="75" t="s">
        <v>934</v>
      </c>
      <c r="AO4" s="135" t="s">
        <v>207</v>
      </c>
      <c r="AP4" s="20" t="s">
        <v>362</v>
      </c>
      <c r="AQ4" s="135" t="s">
        <v>209</v>
      </c>
      <c r="AR4" s="19" t="s">
        <v>471</v>
      </c>
      <c r="AS4" s="135" t="s">
        <v>209</v>
      </c>
      <c r="AT4" s="19" t="s">
        <v>471</v>
      </c>
      <c r="AU4" s="135" t="s">
        <v>209</v>
      </c>
      <c r="AV4" s="19" t="s">
        <v>471</v>
      </c>
      <c r="AW4" s="135" t="s">
        <v>224</v>
      </c>
      <c r="AX4" s="19" t="s">
        <v>433</v>
      </c>
      <c r="AY4" s="135" t="s">
        <v>209</v>
      </c>
      <c r="AZ4" s="19" t="s">
        <v>471</v>
      </c>
      <c r="BA4" s="135" t="s">
        <v>224</v>
      </c>
      <c r="BB4" s="20" t="s">
        <v>461</v>
      </c>
      <c r="BC4" s="135" t="s">
        <v>207</v>
      </c>
      <c r="BD4" s="19" t="s">
        <v>491</v>
      </c>
      <c r="BE4" s="135" t="s">
        <v>224</v>
      </c>
      <c r="BF4" s="20" t="s">
        <v>518</v>
      </c>
      <c r="BG4" s="135" t="s">
        <v>224</v>
      </c>
      <c r="BH4" s="20" t="s">
        <v>530</v>
      </c>
      <c r="BI4" s="135" t="s">
        <v>207</v>
      </c>
      <c r="BJ4" s="20" t="s">
        <v>544</v>
      </c>
      <c r="BK4" s="135" t="s">
        <v>207</v>
      </c>
      <c r="BL4" s="19" t="s">
        <v>563</v>
      </c>
      <c r="BM4" s="135" t="s">
        <v>224</v>
      </c>
      <c r="BN4" s="19" t="s">
        <v>574</v>
      </c>
      <c r="BO4" s="135" t="s">
        <v>224</v>
      </c>
      <c r="BP4" s="20" t="s">
        <v>608</v>
      </c>
      <c r="BQ4" s="135" t="s">
        <v>224</v>
      </c>
      <c r="BR4" s="20" t="s">
        <v>615</v>
      </c>
      <c r="BS4" s="135" t="s">
        <v>224</v>
      </c>
      <c r="BT4" s="20" t="s">
        <v>628</v>
      </c>
      <c r="BU4" s="135" t="s">
        <v>224</v>
      </c>
      <c r="BV4" s="20" t="s">
        <v>654</v>
      </c>
      <c r="BW4" s="135" t="s">
        <v>209</v>
      </c>
      <c r="BX4" s="19" t="s">
        <v>471</v>
      </c>
      <c r="BY4" s="135" t="s">
        <v>207</v>
      </c>
      <c r="BZ4" s="20" t="s">
        <v>683</v>
      </c>
      <c r="CA4" s="135" t="s">
        <v>209</v>
      </c>
      <c r="CB4" s="19" t="s">
        <v>471</v>
      </c>
      <c r="CC4" s="135" t="s">
        <v>207</v>
      </c>
      <c r="CD4" s="19" t="s">
        <v>711</v>
      </c>
      <c r="CE4" s="135" t="s">
        <v>224</v>
      </c>
      <c r="CF4" s="20" t="s">
        <v>723</v>
      </c>
      <c r="CG4" s="135" t="s">
        <v>224</v>
      </c>
      <c r="CH4" s="20" t="s">
        <v>748</v>
      </c>
      <c r="CI4" s="135" t="s">
        <v>207</v>
      </c>
      <c r="CJ4" s="19" t="s">
        <v>784</v>
      </c>
      <c r="CK4" s="135" t="s">
        <v>224</v>
      </c>
      <c r="CL4" s="20" t="s">
        <v>790</v>
      </c>
      <c r="CM4" s="135" t="s">
        <v>224</v>
      </c>
      <c r="CN4" s="19" t="s">
        <v>806</v>
      </c>
      <c r="CO4" s="135" t="s">
        <v>207</v>
      </c>
      <c r="CP4" s="19" t="s">
        <v>828</v>
      </c>
      <c r="CQ4" s="135" t="s">
        <v>224</v>
      </c>
      <c r="CR4" s="20" t="s">
        <v>870</v>
      </c>
      <c r="CS4" s="135" t="s">
        <v>209</v>
      </c>
      <c r="CT4" s="20" t="s">
        <v>471</v>
      </c>
      <c r="CU4" s="135" t="s">
        <v>224</v>
      </c>
      <c r="CV4" s="20" t="s">
        <v>900</v>
      </c>
      <c r="CW4" s="135" t="s">
        <v>207</v>
      </c>
      <c r="CX4" s="20" t="s">
        <v>920</v>
      </c>
    </row>
    <row r="5" spans="1:102" ht="15" customHeight="1" x14ac:dyDescent="0.35">
      <c r="A5" s="55" t="s">
        <v>26</v>
      </c>
      <c r="B5" s="244" t="s">
        <v>1140</v>
      </c>
      <c r="C5" s="172">
        <v>5</v>
      </c>
      <c r="D5" s="172" t="s">
        <v>346</v>
      </c>
      <c r="E5" s="172" t="s">
        <v>1726</v>
      </c>
      <c r="F5" s="56" t="s">
        <v>256</v>
      </c>
      <c r="G5" s="56" t="s">
        <v>119</v>
      </c>
      <c r="H5" s="56" t="s">
        <v>120</v>
      </c>
      <c r="I5" s="57">
        <v>1</v>
      </c>
      <c r="J5" s="56" t="s">
        <v>207</v>
      </c>
      <c r="K5" s="56" t="s">
        <v>208</v>
      </c>
      <c r="L5" s="56" t="s">
        <v>209</v>
      </c>
      <c r="M5" s="56" t="s">
        <v>210</v>
      </c>
      <c r="N5" s="56" t="s">
        <v>224</v>
      </c>
      <c r="O5" s="60" t="s">
        <v>225</v>
      </c>
      <c r="P5" s="191" t="str">
        <f t="shared" si="4"/>
        <v>---</v>
      </c>
      <c r="Q5" s="191" t="str">
        <f t="shared" si="0"/>
        <v>---</v>
      </c>
      <c r="R5" s="191" t="str">
        <f t="shared" si="0"/>
        <v>---</v>
      </c>
      <c r="S5" s="191" t="str">
        <f t="shared" si="0"/>
        <v>---</v>
      </c>
      <c r="T5" s="191" t="str">
        <f t="shared" si="0"/>
        <v>---</v>
      </c>
      <c r="U5" s="191" t="str">
        <f t="shared" si="0"/>
        <v>---</v>
      </c>
      <c r="V5" s="191" t="str">
        <f t="shared" si="0"/>
        <v>---</v>
      </c>
      <c r="W5" s="191" t="str">
        <f t="shared" si="0"/>
        <v>---</v>
      </c>
      <c r="X5" s="191" t="s">
        <v>267</v>
      </c>
      <c r="Y5" s="191" t="s">
        <v>267</v>
      </c>
      <c r="Z5" s="368" t="str">
        <f t="shared" si="1"/>
        <v>---</v>
      </c>
      <c r="AA5" s="368" t="str">
        <f t="shared" si="1"/>
        <v>---</v>
      </c>
      <c r="AB5" s="368" t="str">
        <f t="shared" si="5"/>
        <v>da</v>
      </c>
      <c r="AC5" s="368" t="str">
        <f t="shared" si="6"/>
        <v>nu</v>
      </c>
      <c r="AD5" s="368">
        <f t="shared" si="7"/>
        <v>1</v>
      </c>
      <c r="AE5" s="56">
        <v>0</v>
      </c>
      <c r="AF5" s="56">
        <f t="shared" si="8"/>
        <v>0.5</v>
      </c>
      <c r="AG5" s="201" t="str">
        <f t="shared" si="2"/>
        <v>---</v>
      </c>
      <c r="AH5" s="201" t="str">
        <f t="shared" si="2"/>
        <v>---</v>
      </c>
      <c r="AI5" s="201" t="str">
        <f t="shared" si="2"/>
        <v>---</v>
      </c>
      <c r="AJ5" s="201" t="str">
        <f t="shared" si="2"/>
        <v>---</v>
      </c>
      <c r="AK5" s="210" t="s">
        <v>267</v>
      </c>
      <c r="AL5" s="201" t="str">
        <f t="shared" si="3"/>
        <v>---</v>
      </c>
      <c r="AM5" s="135" t="s">
        <v>224</v>
      </c>
      <c r="AN5" s="163" t="s">
        <v>935</v>
      </c>
      <c r="AO5" s="135" t="s">
        <v>224</v>
      </c>
      <c r="AP5" s="20" t="s">
        <v>363</v>
      </c>
      <c r="AQ5" s="135" t="s">
        <v>224</v>
      </c>
      <c r="AR5" s="20" t="s">
        <v>390</v>
      </c>
      <c r="AS5" s="135" t="s">
        <v>224</v>
      </c>
      <c r="AT5" s="20" t="s">
        <v>401</v>
      </c>
      <c r="AU5" s="135" t="s">
        <v>224</v>
      </c>
      <c r="AV5" s="20" t="s">
        <v>420</v>
      </c>
      <c r="AW5" s="135" t="s">
        <v>207</v>
      </c>
      <c r="AX5" s="20" t="s">
        <v>435</v>
      </c>
      <c r="AY5" s="135" t="s">
        <v>209</v>
      </c>
      <c r="AZ5" s="20" t="s">
        <v>471</v>
      </c>
      <c r="BA5" s="135" t="s">
        <v>224</v>
      </c>
      <c r="BB5" s="20" t="s">
        <v>477</v>
      </c>
      <c r="BC5" s="135" t="s">
        <v>224</v>
      </c>
      <c r="BD5" s="20" t="s">
        <v>486</v>
      </c>
      <c r="BE5" s="135" t="s">
        <v>224</v>
      </c>
      <c r="BF5" s="20" t="s">
        <v>519</v>
      </c>
      <c r="BG5" s="135" t="s">
        <v>209</v>
      </c>
      <c r="BH5" s="20" t="s">
        <v>471</v>
      </c>
      <c r="BI5" s="135" t="s">
        <v>224</v>
      </c>
      <c r="BJ5" s="20" t="s">
        <v>549</v>
      </c>
      <c r="BK5" s="135" t="s">
        <v>209</v>
      </c>
      <c r="BL5" s="20" t="s">
        <v>471</v>
      </c>
      <c r="BM5" s="135" t="s">
        <v>224</v>
      </c>
      <c r="BN5" s="20" t="s">
        <v>573</v>
      </c>
      <c r="BO5" s="135" t="s">
        <v>209</v>
      </c>
      <c r="BP5" s="20" t="s">
        <v>471</v>
      </c>
      <c r="BQ5" s="135" t="s">
        <v>224</v>
      </c>
      <c r="BR5" s="20" t="s">
        <v>619</v>
      </c>
      <c r="BS5" s="135" t="s">
        <v>207</v>
      </c>
      <c r="BT5" s="19" t="s">
        <v>642</v>
      </c>
      <c r="BU5" s="135" t="s">
        <v>224</v>
      </c>
      <c r="BV5" s="20" t="s">
        <v>646</v>
      </c>
      <c r="BW5" s="135" t="s">
        <v>224</v>
      </c>
      <c r="BX5" s="20" t="s">
        <v>668</v>
      </c>
      <c r="BY5" s="135" t="s">
        <v>224</v>
      </c>
      <c r="BZ5" s="20" t="s">
        <v>685</v>
      </c>
      <c r="CA5" s="135" t="s">
        <v>224</v>
      </c>
      <c r="CB5" s="20" t="s">
        <v>691</v>
      </c>
      <c r="CC5" s="135" t="s">
        <v>224</v>
      </c>
      <c r="CD5" s="20" t="s">
        <v>710</v>
      </c>
      <c r="CE5" s="135" t="s">
        <v>224</v>
      </c>
      <c r="CF5" s="20" t="s">
        <v>721</v>
      </c>
      <c r="CG5" s="135" t="s">
        <v>224</v>
      </c>
      <c r="CH5" s="20" t="s">
        <v>740</v>
      </c>
      <c r="CI5" s="135" t="s">
        <v>224</v>
      </c>
      <c r="CJ5" s="20" t="s">
        <v>783</v>
      </c>
      <c r="CK5" s="135" t="s">
        <v>224</v>
      </c>
      <c r="CL5" s="20" t="s">
        <v>789</v>
      </c>
      <c r="CM5" s="135" t="s">
        <v>224</v>
      </c>
      <c r="CN5" s="20" t="s">
        <v>805</v>
      </c>
      <c r="CO5" s="135" t="s">
        <v>224</v>
      </c>
      <c r="CP5" s="20" t="s">
        <v>829</v>
      </c>
      <c r="CQ5" s="135" t="s">
        <v>224</v>
      </c>
      <c r="CR5" s="20" t="s">
        <v>849</v>
      </c>
      <c r="CS5" s="135" t="s">
        <v>224</v>
      </c>
      <c r="CT5" s="20" t="s">
        <v>887</v>
      </c>
      <c r="CU5" s="135" t="s">
        <v>224</v>
      </c>
      <c r="CV5" s="20" t="s">
        <v>903</v>
      </c>
      <c r="CW5" s="135" t="s">
        <v>224</v>
      </c>
      <c r="CX5" s="20" t="s">
        <v>914</v>
      </c>
    </row>
    <row r="6" spans="1:102" ht="15" customHeight="1" x14ac:dyDescent="0.35">
      <c r="A6" s="55" t="s">
        <v>27</v>
      </c>
      <c r="B6" s="244" t="s">
        <v>1141</v>
      </c>
      <c r="C6" s="172">
        <v>6</v>
      </c>
      <c r="D6" s="172" t="s">
        <v>304</v>
      </c>
      <c r="E6" s="172" t="s">
        <v>1727</v>
      </c>
      <c r="F6" s="56" t="s">
        <v>256</v>
      </c>
      <c r="G6" s="56" t="s">
        <v>121</v>
      </c>
      <c r="H6" s="56" t="s">
        <v>122</v>
      </c>
      <c r="I6" s="57">
        <v>1</v>
      </c>
      <c r="J6" s="56" t="s">
        <v>207</v>
      </c>
      <c r="K6" s="56" t="s">
        <v>208</v>
      </c>
      <c r="L6" s="56" t="s">
        <v>209</v>
      </c>
      <c r="M6" s="56" t="s">
        <v>210</v>
      </c>
      <c r="N6" s="56" t="s">
        <v>305</v>
      </c>
      <c r="O6" s="56" t="s">
        <v>306</v>
      </c>
      <c r="P6" s="56" t="s">
        <v>211</v>
      </c>
      <c r="Q6" s="56" t="s">
        <v>211</v>
      </c>
      <c r="R6" s="56" t="s">
        <v>212</v>
      </c>
      <c r="S6" s="56" t="s">
        <v>212</v>
      </c>
      <c r="T6" s="56" t="s">
        <v>213</v>
      </c>
      <c r="U6" s="56" t="s">
        <v>213</v>
      </c>
      <c r="V6" s="56" t="s">
        <v>214</v>
      </c>
      <c r="W6" s="56" t="s">
        <v>214</v>
      </c>
      <c r="X6" s="56" t="s">
        <v>267</v>
      </c>
      <c r="Y6" s="56" t="s">
        <v>267</v>
      </c>
      <c r="Z6" s="182" t="str">
        <f t="shared" si="1"/>
        <v>---</v>
      </c>
      <c r="AA6" s="182" t="str">
        <f t="shared" si="1"/>
        <v>---</v>
      </c>
      <c r="AB6" s="56" t="str">
        <f t="shared" si="5"/>
        <v>da</v>
      </c>
      <c r="AC6" s="56" t="str">
        <f t="shared" si="6"/>
        <v>nu</v>
      </c>
      <c r="AD6" s="56">
        <f t="shared" si="7"/>
        <v>1</v>
      </c>
      <c r="AE6" s="56">
        <v>0</v>
      </c>
      <c r="AF6" s="56">
        <f t="shared" si="8"/>
        <v>0.5</v>
      </c>
      <c r="AG6" s="210">
        <f>$AD6*(1/5)</f>
        <v>0.2</v>
      </c>
      <c r="AH6" s="210">
        <f>$AD6*(2/5)</f>
        <v>0.4</v>
      </c>
      <c r="AI6" s="210">
        <f>$AD6*(3/5)</f>
        <v>0.6</v>
      </c>
      <c r="AJ6" s="210">
        <f>$AD6*(4/5)</f>
        <v>0.8</v>
      </c>
      <c r="AK6" s="210" t="s">
        <v>267</v>
      </c>
      <c r="AL6" s="201" t="str">
        <f t="shared" si="3"/>
        <v>---</v>
      </c>
      <c r="AM6" s="135" t="s">
        <v>209</v>
      </c>
      <c r="AN6" s="59" t="s">
        <v>471</v>
      </c>
      <c r="AO6" s="135" t="s">
        <v>207</v>
      </c>
      <c r="AP6" s="20" t="s">
        <v>368</v>
      </c>
      <c r="AQ6" s="135" t="s">
        <v>209</v>
      </c>
      <c r="AR6" s="19" t="s">
        <v>471</v>
      </c>
      <c r="AS6" s="135" t="s">
        <v>305</v>
      </c>
      <c r="AT6" s="19" t="s">
        <v>417</v>
      </c>
      <c r="AU6" s="135" t="s">
        <v>207</v>
      </c>
      <c r="AV6" s="19" t="s">
        <v>429</v>
      </c>
      <c r="AW6" s="135" t="s">
        <v>209</v>
      </c>
      <c r="AX6" s="19" t="s">
        <v>471</v>
      </c>
      <c r="AY6" s="135" t="s">
        <v>212</v>
      </c>
      <c r="AZ6" s="20" t="s">
        <v>449</v>
      </c>
      <c r="BA6" s="135" t="s">
        <v>207</v>
      </c>
      <c r="BB6" s="20" t="s">
        <v>472</v>
      </c>
      <c r="BC6" s="135" t="s">
        <v>207</v>
      </c>
      <c r="BD6" s="20" t="s">
        <v>502</v>
      </c>
      <c r="BE6" s="135" t="s">
        <v>213</v>
      </c>
      <c r="BF6" s="20" t="s">
        <v>511</v>
      </c>
      <c r="BG6" s="135" t="s">
        <v>211</v>
      </c>
      <c r="BH6" s="20" t="s">
        <v>525</v>
      </c>
      <c r="BI6" s="135" t="s">
        <v>207</v>
      </c>
      <c r="BJ6" s="20" t="s">
        <v>537</v>
      </c>
      <c r="BK6" s="135" t="s">
        <v>207</v>
      </c>
      <c r="BL6" s="166" t="s">
        <v>561</v>
      </c>
      <c r="BM6" s="135" t="s">
        <v>207</v>
      </c>
      <c r="BN6" s="19" t="s">
        <v>584</v>
      </c>
      <c r="BO6" s="135" t="s">
        <v>207</v>
      </c>
      <c r="BP6" s="19" t="s">
        <v>601</v>
      </c>
      <c r="BQ6" s="135" t="s">
        <v>213</v>
      </c>
      <c r="BR6" s="20" t="s">
        <v>612</v>
      </c>
      <c r="BS6" s="135" t="s">
        <v>207</v>
      </c>
      <c r="BT6" s="20" t="s">
        <v>635</v>
      </c>
      <c r="BU6" s="135" t="s">
        <v>207</v>
      </c>
      <c r="BV6" s="19" t="s">
        <v>657</v>
      </c>
      <c r="BW6" s="135" t="s">
        <v>207</v>
      </c>
      <c r="BX6" s="20" t="s">
        <v>678</v>
      </c>
      <c r="BY6" s="135" t="s">
        <v>209</v>
      </c>
      <c r="BZ6" s="20" t="s">
        <v>471</v>
      </c>
      <c r="CA6" s="135" t="s">
        <v>211</v>
      </c>
      <c r="CB6" s="19" t="s">
        <v>697</v>
      </c>
      <c r="CC6" s="135" t="s">
        <v>207</v>
      </c>
      <c r="CD6" s="20" t="s">
        <v>718</v>
      </c>
      <c r="CE6" s="135" t="s">
        <v>207</v>
      </c>
      <c r="CF6" s="20" t="s">
        <v>727</v>
      </c>
      <c r="CG6" s="135" t="s">
        <v>214</v>
      </c>
      <c r="CH6" s="20" t="s">
        <v>754</v>
      </c>
      <c r="CI6" s="135" t="s">
        <v>207</v>
      </c>
      <c r="CJ6" s="20" t="s">
        <v>773</v>
      </c>
      <c r="CK6" s="135" t="s">
        <v>207</v>
      </c>
      <c r="CL6" s="20" t="s">
        <v>802</v>
      </c>
      <c r="CM6" s="135" t="s">
        <v>207</v>
      </c>
      <c r="CN6" s="19" t="s">
        <v>815</v>
      </c>
      <c r="CO6" s="135" t="s">
        <v>207</v>
      </c>
      <c r="CP6" s="20" t="s">
        <v>842</v>
      </c>
      <c r="CQ6" s="135" t="s">
        <v>207</v>
      </c>
      <c r="CR6" s="20" t="s">
        <v>861</v>
      </c>
      <c r="CS6" s="135" t="s">
        <v>211</v>
      </c>
      <c r="CT6" s="20" t="s">
        <v>893</v>
      </c>
      <c r="CU6" s="135" t="s">
        <v>213</v>
      </c>
      <c r="CV6" s="20" t="s">
        <v>911</v>
      </c>
      <c r="CW6" s="135" t="s">
        <v>207</v>
      </c>
      <c r="CX6" s="20" t="s">
        <v>927</v>
      </c>
    </row>
    <row r="7" spans="1:102" ht="15" customHeight="1" x14ac:dyDescent="0.35">
      <c r="A7" s="55" t="s">
        <v>28</v>
      </c>
      <c r="B7" s="244" t="s">
        <v>1142</v>
      </c>
      <c r="C7" s="172">
        <v>7</v>
      </c>
      <c r="D7" s="172" t="s">
        <v>307</v>
      </c>
      <c r="E7" s="172" t="s">
        <v>1728</v>
      </c>
      <c r="F7" s="56" t="s">
        <v>256</v>
      </c>
      <c r="G7" s="56" t="s">
        <v>123</v>
      </c>
      <c r="H7" s="56" t="s">
        <v>124</v>
      </c>
      <c r="I7" s="57">
        <v>1</v>
      </c>
      <c r="J7" s="56" t="s">
        <v>207</v>
      </c>
      <c r="K7" s="56" t="s">
        <v>208</v>
      </c>
      <c r="L7" s="56" t="s">
        <v>209</v>
      </c>
      <c r="M7" s="56" t="s">
        <v>210</v>
      </c>
      <c r="N7" s="56" t="s">
        <v>224</v>
      </c>
      <c r="O7" s="56" t="s">
        <v>225</v>
      </c>
      <c r="P7" s="192" t="str">
        <f t="shared" si="4"/>
        <v>---</v>
      </c>
      <c r="Q7" s="192" t="str">
        <f t="shared" si="0"/>
        <v>---</v>
      </c>
      <c r="R7" s="192" t="str">
        <f t="shared" si="0"/>
        <v>---</v>
      </c>
      <c r="S7" s="192" t="str">
        <f t="shared" si="0"/>
        <v>---</v>
      </c>
      <c r="T7" s="192" t="str">
        <f t="shared" si="0"/>
        <v>---</v>
      </c>
      <c r="U7" s="192" t="str">
        <f t="shared" si="0"/>
        <v>---</v>
      </c>
      <c r="V7" s="192" t="str">
        <f t="shared" si="0"/>
        <v>---</v>
      </c>
      <c r="W7" s="192" t="str">
        <f t="shared" si="0"/>
        <v>---</v>
      </c>
      <c r="X7" s="56" t="s">
        <v>267</v>
      </c>
      <c r="Y7" s="56" t="s">
        <v>267</v>
      </c>
      <c r="Z7" s="182" t="str">
        <f t="shared" si="1"/>
        <v>---</v>
      </c>
      <c r="AA7" s="182" t="str">
        <f t="shared" si="1"/>
        <v>---</v>
      </c>
      <c r="AB7" s="56" t="str">
        <f t="shared" si="5"/>
        <v>da</v>
      </c>
      <c r="AC7" s="56" t="str">
        <f t="shared" si="6"/>
        <v>nu</v>
      </c>
      <c r="AD7" s="56">
        <f t="shared" si="7"/>
        <v>1</v>
      </c>
      <c r="AE7" s="56">
        <v>0</v>
      </c>
      <c r="AF7" s="56">
        <f t="shared" si="8"/>
        <v>0.5</v>
      </c>
      <c r="AG7" s="201" t="str">
        <f>"---"</f>
        <v>---</v>
      </c>
      <c r="AH7" s="201" t="str">
        <f>"---"</f>
        <v>---</v>
      </c>
      <c r="AI7" s="201" t="str">
        <f>"---"</f>
        <v>---</v>
      </c>
      <c r="AJ7" s="201" t="str">
        <f>"---"</f>
        <v>---</v>
      </c>
      <c r="AK7" s="210" t="s">
        <v>267</v>
      </c>
      <c r="AL7" s="201" t="str">
        <f t="shared" si="3"/>
        <v>---</v>
      </c>
      <c r="AM7" s="135" t="s">
        <v>209</v>
      </c>
      <c r="AN7" s="59" t="s">
        <v>471</v>
      </c>
      <c r="AO7" s="135" t="s">
        <v>207</v>
      </c>
      <c r="AP7" s="20" t="s">
        <v>368</v>
      </c>
      <c r="AQ7" s="135" t="s">
        <v>209</v>
      </c>
      <c r="AR7" s="19" t="s">
        <v>471</v>
      </c>
      <c r="AS7" s="135" t="s">
        <v>224</v>
      </c>
      <c r="AT7" s="20" t="s">
        <v>417</v>
      </c>
      <c r="AU7" s="135" t="s">
        <v>207</v>
      </c>
      <c r="AV7" s="20" t="s">
        <v>429</v>
      </c>
      <c r="AW7" s="135" t="s">
        <v>209</v>
      </c>
      <c r="AX7" s="19" t="s">
        <v>471</v>
      </c>
      <c r="AY7" s="135" t="s">
        <v>207</v>
      </c>
      <c r="AZ7" s="20" t="s">
        <v>449</v>
      </c>
      <c r="BA7" s="135" t="s">
        <v>207</v>
      </c>
      <c r="BB7" s="20" t="s">
        <v>472</v>
      </c>
      <c r="BC7" s="135" t="s">
        <v>207</v>
      </c>
      <c r="BD7" s="20" t="s">
        <v>502</v>
      </c>
      <c r="BE7" s="135" t="s">
        <v>207</v>
      </c>
      <c r="BF7" s="20" t="s">
        <v>511</v>
      </c>
      <c r="BG7" s="135" t="s">
        <v>207</v>
      </c>
      <c r="BH7" s="20" t="s">
        <v>525</v>
      </c>
      <c r="BI7" s="135" t="s">
        <v>207</v>
      </c>
      <c r="BJ7" s="20" t="s">
        <v>538</v>
      </c>
      <c r="BK7" s="135" t="s">
        <v>207</v>
      </c>
      <c r="BL7" s="166" t="s">
        <v>561</v>
      </c>
      <c r="BM7" s="135" t="s">
        <v>207</v>
      </c>
      <c r="BN7" s="20" t="s">
        <v>584</v>
      </c>
      <c r="BO7" s="135" t="s">
        <v>207</v>
      </c>
      <c r="BP7" s="20" t="s">
        <v>601</v>
      </c>
      <c r="BQ7" s="135" t="s">
        <v>224</v>
      </c>
      <c r="BR7" s="20" t="s">
        <v>612</v>
      </c>
      <c r="BS7" s="135" t="s">
        <v>207</v>
      </c>
      <c r="BT7" s="20" t="s">
        <v>635</v>
      </c>
      <c r="BU7" s="135" t="s">
        <v>207</v>
      </c>
      <c r="BV7" s="20" t="s">
        <v>657</v>
      </c>
      <c r="BW7" s="135" t="s">
        <v>207</v>
      </c>
      <c r="BX7" s="20" t="s">
        <v>678</v>
      </c>
      <c r="BY7" s="135" t="s">
        <v>209</v>
      </c>
      <c r="BZ7" s="20" t="s">
        <v>471</v>
      </c>
      <c r="CA7" s="135" t="s">
        <v>224</v>
      </c>
      <c r="CB7" s="20" t="s">
        <v>697</v>
      </c>
      <c r="CC7" s="135" t="s">
        <v>207</v>
      </c>
      <c r="CD7" s="20" t="s">
        <v>718</v>
      </c>
      <c r="CE7" s="135" t="s">
        <v>207</v>
      </c>
      <c r="CF7" s="20" t="s">
        <v>727</v>
      </c>
      <c r="CG7" s="135" t="s">
        <v>207</v>
      </c>
      <c r="CH7" s="20" t="s">
        <v>755</v>
      </c>
      <c r="CI7" s="135" t="s">
        <v>207</v>
      </c>
      <c r="CJ7" s="20" t="s">
        <v>773</v>
      </c>
      <c r="CK7" s="135" t="s">
        <v>207</v>
      </c>
      <c r="CL7" s="20" t="s">
        <v>802</v>
      </c>
      <c r="CM7" s="135" t="s">
        <v>207</v>
      </c>
      <c r="CN7" s="20" t="s">
        <v>815</v>
      </c>
      <c r="CO7" s="135" t="s">
        <v>207</v>
      </c>
      <c r="CP7" s="20" t="s">
        <v>842</v>
      </c>
      <c r="CQ7" s="135" t="s">
        <v>207</v>
      </c>
      <c r="CR7" s="20" t="s">
        <v>861</v>
      </c>
      <c r="CS7" s="135" t="s">
        <v>207</v>
      </c>
      <c r="CT7" s="20" t="s">
        <v>894</v>
      </c>
      <c r="CU7" s="135" t="s">
        <v>207</v>
      </c>
      <c r="CV7" s="20" t="s">
        <v>911</v>
      </c>
      <c r="CW7" s="135" t="s">
        <v>207</v>
      </c>
      <c r="CX7" s="20" t="s">
        <v>927</v>
      </c>
    </row>
    <row r="8" spans="1:102" ht="15" customHeight="1" x14ac:dyDescent="0.35">
      <c r="A8" s="55" t="s">
        <v>29</v>
      </c>
      <c r="B8" s="244" t="s">
        <v>1143</v>
      </c>
      <c r="C8" s="172">
        <v>8</v>
      </c>
      <c r="D8" s="172" t="s">
        <v>359</v>
      </c>
      <c r="E8" s="172" t="s">
        <v>1729</v>
      </c>
      <c r="F8" s="56" t="s">
        <v>256</v>
      </c>
      <c r="G8" s="56" t="s">
        <v>125</v>
      </c>
      <c r="H8" s="56" t="s">
        <v>126</v>
      </c>
      <c r="I8" s="57">
        <v>1</v>
      </c>
      <c r="J8" s="56" t="s">
        <v>207</v>
      </c>
      <c r="K8" s="56" t="s">
        <v>208</v>
      </c>
      <c r="L8" s="56" t="s">
        <v>209</v>
      </c>
      <c r="M8" s="56" t="s">
        <v>210</v>
      </c>
      <c r="N8" s="56" t="s">
        <v>305</v>
      </c>
      <c r="O8" s="56" t="s">
        <v>306</v>
      </c>
      <c r="P8" s="56" t="s">
        <v>211</v>
      </c>
      <c r="Q8" s="56" t="s">
        <v>211</v>
      </c>
      <c r="R8" s="56" t="s">
        <v>212</v>
      </c>
      <c r="S8" s="56" t="s">
        <v>212</v>
      </c>
      <c r="T8" s="56" t="s">
        <v>213</v>
      </c>
      <c r="U8" s="56" t="s">
        <v>213</v>
      </c>
      <c r="V8" s="56" t="s">
        <v>214</v>
      </c>
      <c r="W8" s="56" t="s">
        <v>214</v>
      </c>
      <c r="X8" s="56" t="s">
        <v>267</v>
      </c>
      <c r="Y8" s="56" t="s">
        <v>267</v>
      </c>
      <c r="Z8" s="182" t="str">
        <f t="shared" si="1"/>
        <v>---</v>
      </c>
      <c r="AA8" s="182" t="str">
        <f t="shared" si="1"/>
        <v>---</v>
      </c>
      <c r="AB8" s="56" t="str">
        <f t="shared" si="5"/>
        <v>da</v>
      </c>
      <c r="AC8" s="56" t="str">
        <f t="shared" si="6"/>
        <v>nu</v>
      </c>
      <c r="AD8" s="56">
        <f t="shared" si="7"/>
        <v>1</v>
      </c>
      <c r="AE8" s="56">
        <v>0</v>
      </c>
      <c r="AF8" s="56">
        <f t="shared" si="8"/>
        <v>0.5</v>
      </c>
      <c r="AG8" s="210">
        <f>$AD8*(1/5)</f>
        <v>0.2</v>
      </c>
      <c r="AH8" s="210">
        <f>$AD8*(2/5)</f>
        <v>0.4</v>
      </c>
      <c r="AI8" s="210">
        <f>$AD8*(3/5)</f>
        <v>0.6</v>
      </c>
      <c r="AJ8" s="210">
        <f>$AD8*(4/5)</f>
        <v>0.8</v>
      </c>
      <c r="AK8" s="210" t="s">
        <v>267</v>
      </c>
      <c r="AL8" s="201" t="str">
        <f t="shared" si="3"/>
        <v>---</v>
      </c>
      <c r="AM8" s="135" t="s">
        <v>213</v>
      </c>
      <c r="AN8" s="162" t="s">
        <v>938</v>
      </c>
      <c r="AO8" s="135" t="s">
        <v>214</v>
      </c>
      <c r="AP8" s="20" t="s">
        <v>364</v>
      </c>
      <c r="AQ8" s="135" t="s">
        <v>209</v>
      </c>
      <c r="AR8" s="19" t="s">
        <v>471</v>
      </c>
      <c r="AS8" s="135" t="s">
        <v>214</v>
      </c>
      <c r="AT8" s="20" t="s">
        <v>411</v>
      </c>
      <c r="AU8" s="135" t="s">
        <v>209</v>
      </c>
      <c r="AV8" s="19" t="s">
        <v>471</v>
      </c>
      <c r="AW8" s="135" t="s">
        <v>211</v>
      </c>
      <c r="AX8" s="19" t="s">
        <v>437</v>
      </c>
      <c r="AY8" s="135" t="s">
        <v>207</v>
      </c>
      <c r="AZ8" s="19" t="s">
        <v>452</v>
      </c>
      <c r="BA8" s="135" t="s">
        <v>214</v>
      </c>
      <c r="BB8" s="166" t="s">
        <v>468</v>
      </c>
      <c r="BC8" s="135" t="s">
        <v>207</v>
      </c>
      <c r="BD8" s="19" t="s">
        <v>504</v>
      </c>
      <c r="BE8" s="135" t="s">
        <v>209</v>
      </c>
      <c r="BF8" s="19" t="s">
        <v>471</v>
      </c>
      <c r="BG8" s="135" t="s">
        <v>211</v>
      </c>
      <c r="BH8" s="20" t="s">
        <v>524</v>
      </c>
      <c r="BI8" s="135" t="s">
        <v>207</v>
      </c>
      <c r="BJ8" s="19" t="s">
        <v>539</v>
      </c>
      <c r="BK8" s="135" t="s">
        <v>214</v>
      </c>
      <c r="BL8" s="19" t="s">
        <v>558</v>
      </c>
      <c r="BM8" s="135" t="s">
        <v>207</v>
      </c>
      <c r="BN8" s="20" t="s">
        <v>589</v>
      </c>
      <c r="BO8" s="135" t="s">
        <v>214</v>
      </c>
      <c r="BP8" s="20" t="s">
        <v>600</v>
      </c>
      <c r="BQ8" s="135" t="s">
        <v>207</v>
      </c>
      <c r="BR8" s="20" t="s">
        <v>620</v>
      </c>
      <c r="BS8" s="135" t="s">
        <v>207</v>
      </c>
      <c r="BT8" s="19" t="s">
        <v>635</v>
      </c>
      <c r="BU8" s="135" t="s">
        <v>214</v>
      </c>
      <c r="BV8" s="19" t="s">
        <v>649</v>
      </c>
      <c r="BW8" s="135" t="s">
        <v>207</v>
      </c>
      <c r="BX8" s="19" t="s">
        <v>669</v>
      </c>
      <c r="BY8" s="135" t="s">
        <v>209</v>
      </c>
      <c r="BZ8" s="20" t="s">
        <v>471</v>
      </c>
      <c r="CA8" s="135" t="s">
        <v>212</v>
      </c>
      <c r="CB8" s="19" t="s">
        <v>698</v>
      </c>
      <c r="CC8" s="135" t="s">
        <v>214</v>
      </c>
      <c r="CD8" s="19" t="s">
        <v>706</v>
      </c>
      <c r="CE8" s="135" t="s">
        <v>209</v>
      </c>
      <c r="CF8" s="19" t="s">
        <v>471</v>
      </c>
      <c r="CG8" s="135" t="s">
        <v>207</v>
      </c>
      <c r="CH8" s="19" t="s">
        <v>752</v>
      </c>
      <c r="CI8" s="135" t="s">
        <v>207</v>
      </c>
      <c r="CJ8" s="20" t="s">
        <v>773</v>
      </c>
      <c r="CK8" s="135" t="s">
        <v>213</v>
      </c>
      <c r="CL8" s="20" t="s">
        <v>796</v>
      </c>
      <c r="CM8" s="135" t="s">
        <v>214</v>
      </c>
      <c r="CN8" s="19" t="s">
        <v>817</v>
      </c>
      <c r="CO8" s="135" t="s">
        <v>214</v>
      </c>
      <c r="CP8" s="20" t="s">
        <v>839</v>
      </c>
      <c r="CQ8" s="135" t="s">
        <v>207</v>
      </c>
      <c r="CR8" s="20" t="s">
        <v>860</v>
      </c>
      <c r="CS8" s="135" t="s">
        <v>211</v>
      </c>
      <c r="CT8" s="20" t="s">
        <v>891</v>
      </c>
      <c r="CU8" s="135" t="s">
        <v>209</v>
      </c>
      <c r="CV8" s="19" t="s">
        <v>471</v>
      </c>
      <c r="CW8" s="135" t="s">
        <v>209</v>
      </c>
      <c r="CX8" s="19" t="s">
        <v>471</v>
      </c>
    </row>
    <row r="9" spans="1:102" ht="15" customHeight="1" x14ac:dyDescent="0.35">
      <c r="A9" s="55" t="s">
        <v>30</v>
      </c>
      <c r="B9" s="244" t="s">
        <v>1144</v>
      </c>
      <c r="C9" s="172">
        <v>9</v>
      </c>
      <c r="D9" s="172" t="s">
        <v>308</v>
      </c>
      <c r="E9" s="172" t="s">
        <v>1730</v>
      </c>
      <c r="F9" s="56" t="s">
        <v>256</v>
      </c>
      <c r="G9" s="56" t="s">
        <v>241</v>
      </c>
      <c r="H9" s="56" t="s">
        <v>240</v>
      </c>
      <c r="I9" s="57">
        <v>1</v>
      </c>
      <c r="J9" s="56" t="s">
        <v>207</v>
      </c>
      <c r="K9" s="56" t="s">
        <v>208</v>
      </c>
      <c r="L9" s="56" t="s">
        <v>209</v>
      </c>
      <c r="M9" s="56" t="s">
        <v>210</v>
      </c>
      <c r="N9" s="56" t="s">
        <v>224</v>
      </c>
      <c r="O9" s="56" t="s">
        <v>225</v>
      </c>
      <c r="P9" s="192" t="str">
        <f t="shared" si="4"/>
        <v>---</v>
      </c>
      <c r="Q9" s="192" t="str">
        <f t="shared" si="0"/>
        <v>---</v>
      </c>
      <c r="R9" s="192" t="str">
        <f t="shared" si="0"/>
        <v>---</v>
      </c>
      <c r="S9" s="192" t="str">
        <f t="shared" si="0"/>
        <v>---</v>
      </c>
      <c r="T9" s="192" t="str">
        <f t="shared" si="0"/>
        <v>---</v>
      </c>
      <c r="U9" s="192" t="str">
        <f t="shared" si="0"/>
        <v>---</v>
      </c>
      <c r="V9" s="192" t="str">
        <f t="shared" si="0"/>
        <v>---</v>
      </c>
      <c r="W9" s="192" t="str">
        <f t="shared" si="0"/>
        <v>---</v>
      </c>
      <c r="X9" s="56" t="s">
        <v>267</v>
      </c>
      <c r="Y9" s="56" t="s">
        <v>267</v>
      </c>
      <c r="Z9" s="182" t="str">
        <f t="shared" si="1"/>
        <v>---</v>
      </c>
      <c r="AA9" s="182" t="str">
        <f t="shared" si="1"/>
        <v>---</v>
      </c>
      <c r="AB9" s="56" t="str">
        <f t="shared" si="5"/>
        <v>da</v>
      </c>
      <c r="AC9" s="56" t="str">
        <f t="shared" si="6"/>
        <v>nu</v>
      </c>
      <c r="AD9" s="56">
        <f t="shared" si="7"/>
        <v>1</v>
      </c>
      <c r="AE9" s="56">
        <v>0</v>
      </c>
      <c r="AF9" s="56">
        <f t="shared" si="8"/>
        <v>0.5</v>
      </c>
      <c r="AG9" s="201" t="str">
        <f t="shared" ref="AG9:AJ11" si="9">"---"</f>
        <v>---</v>
      </c>
      <c r="AH9" s="201" t="str">
        <f t="shared" si="9"/>
        <v>---</v>
      </c>
      <c r="AI9" s="201" t="str">
        <f t="shared" si="9"/>
        <v>---</v>
      </c>
      <c r="AJ9" s="201" t="str">
        <f t="shared" si="9"/>
        <v>---</v>
      </c>
      <c r="AK9" s="210" t="s">
        <v>267</v>
      </c>
      <c r="AL9" s="201" t="str">
        <f t="shared" si="3"/>
        <v>---</v>
      </c>
      <c r="AM9" s="135" t="s">
        <v>209</v>
      </c>
      <c r="AN9" s="59" t="s">
        <v>471</v>
      </c>
      <c r="AO9" s="135" t="s">
        <v>224</v>
      </c>
      <c r="AP9" s="162" t="s">
        <v>361</v>
      </c>
      <c r="AQ9" s="135" t="s">
        <v>209</v>
      </c>
      <c r="AR9" s="19" t="s">
        <v>471</v>
      </c>
      <c r="AS9" s="135" t="s">
        <v>224</v>
      </c>
      <c r="AT9" s="19" t="s">
        <v>402</v>
      </c>
      <c r="AU9" s="135" t="s">
        <v>209</v>
      </c>
      <c r="AV9" s="19" t="s">
        <v>471</v>
      </c>
      <c r="AW9" s="135" t="s">
        <v>224</v>
      </c>
      <c r="AX9" s="20" t="s">
        <v>432</v>
      </c>
      <c r="AY9" s="135" t="s">
        <v>224</v>
      </c>
      <c r="AZ9" s="19" t="s">
        <v>459</v>
      </c>
      <c r="BA9" s="135" t="s">
        <v>224</v>
      </c>
      <c r="BB9" s="20" t="s">
        <v>474</v>
      </c>
      <c r="BC9" s="135" t="s">
        <v>224</v>
      </c>
      <c r="BD9" s="20" t="s">
        <v>484</v>
      </c>
      <c r="BE9" s="135" t="s">
        <v>209</v>
      </c>
      <c r="BF9" s="19" t="s">
        <v>471</v>
      </c>
      <c r="BG9" s="135" t="s">
        <v>209</v>
      </c>
      <c r="BH9" s="20" t="s">
        <v>471</v>
      </c>
      <c r="BI9" s="135" t="s">
        <v>224</v>
      </c>
      <c r="BJ9" s="20" t="s">
        <v>542</v>
      </c>
      <c r="BK9" s="135" t="s">
        <v>209</v>
      </c>
      <c r="BL9" s="20" t="s">
        <v>471</v>
      </c>
      <c r="BM9" s="135" t="s">
        <v>209</v>
      </c>
      <c r="BN9" s="19" t="s">
        <v>471</v>
      </c>
      <c r="BO9" s="135" t="s">
        <v>224</v>
      </c>
      <c r="BP9" s="20" t="s">
        <v>604</v>
      </c>
      <c r="BQ9" s="135" t="s">
        <v>224</v>
      </c>
      <c r="BR9" s="19" t="s">
        <v>616</v>
      </c>
      <c r="BS9" s="135" t="s">
        <v>209</v>
      </c>
      <c r="BT9" s="19" t="s">
        <v>471</v>
      </c>
      <c r="BU9" s="135" t="s">
        <v>209</v>
      </c>
      <c r="BV9" s="20" t="s">
        <v>471</v>
      </c>
      <c r="BW9" s="135" t="s">
        <v>224</v>
      </c>
      <c r="BX9" s="19" t="s">
        <v>660</v>
      </c>
      <c r="BY9" s="135" t="s">
        <v>209</v>
      </c>
      <c r="BZ9" s="20" t="s">
        <v>471</v>
      </c>
      <c r="CA9" s="135" t="s">
        <v>209</v>
      </c>
      <c r="CB9" s="19" t="s">
        <v>471</v>
      </c>
      <c r="CC9" s="135" t="s">
        <v>224</v>
      </c>
      <c r="CD9" s="20" t="s">
        <v>708</v>
      </c>
      <c r="CE9" s="135" t="s">
        <v>224</v>
      </c>
      <c r="CF9" s="20" t="s">
        <v>733</v>
      </c>
      <c r="CG9" s="135" t="s">
        <v>224</v>
      </c>
      <c r="CH9" s="19" t="s">
        <v>737</v>
      </c>
      <c r="CI9" s="135" t="s">
        <v>224</v>
      </c>
      <c r="CJ9" s="19" t="s">
        <v>763</v>
      </c>
      <c r="CK9" s="135" t="s">
        <v>209</v>
      </c>
      <c r="CL9" s="20" t="s">
        <v>471</v>
      </c>
      <c r="CM9" s="135" t="s">
        <v>209</v>
      </c>
      <c r="CN9" s="19" t="s">
        <v>471</v>
      </c>
      <c r="CO9" s="135" t="s">
        <v>224</v>
      </c>
      <c r="CP9" s="20" t="s">
        <v>831</v>
      </c>
      <c r="CQ9" s="135" t="s">
        <v>209</v>
      </c>
      <c r="CR9" s="19" t="s">
        <v>471</v>
      </c>
      <c r="CS9" s="135" t="s">
        <v>209</v>
      </c>
      <c r="CT9" s="19" t="s">
        <v>471</v>
      </c>
      <c r="CU9" s="135" t="s">
        <v>209</v>
      </c>
      <c r="CV9" s="19" t="s">
        <v>471</v>
      </c>
      <c r="CW9" s="135" t="s">
        <v>224</v>
      </c>
      <c r="CX9" s="19" t="s">
        <v>919</v>
      </c>
    </row>
    <row r="10" spans="1:102" ht="15" customHeight="1" x14ac:dyDescent="0.35">
      <c r="A10" s="55" t="s">
        <v>31</v>
      </c>
      <c r="B10" s="244" t="s">
        <v>1145</v>
      </c>
      <c r="C10" s="172">
        <v>10</v>
      </c>
      <c r="D10" s="172" t="s">
        <v>1206</v>
      </c>
      <c r="E10" s="172" t="s">
        <v>1196</v>
      </c>
      <c r="F10" s="56" t="s">
        <v>256</v>
      </c>
      <c r="G10" s="56" t="s">
        <v>309</v>
      </c>
      <c r="H10" s="56" t="s">
        <v>310</v>
      </c>
      <c r="I10" s="181">
        <v>4</v>
      </c>
      <c r="J10" s="56" t="s">
        <v>207</v>
      </c>
      <c r="K10" s="56" t="s">
        <v>208</v>
      </c>
      <c r="L10" s="56" t="s">
        <v>209</v>
      </c>
      <c r="M10" s="56" t="s">
        <v>210</v>
      </c>
      <c r="N10" s="56" t="s">
        <v>224</v>
      </c>
      <c r="O10" s="56" t="s">
        <v>225</v>
      </c>
      <c r="P10" s="192" t="str">
        <f t="shared" si="4"/>
        <v>---</v>
      </c>
      <c r="Q10" s="192" t="str">
        <f t="shared" si="0"/>
        <v>---</v>
      </c>
      <c r="R10" s="192" t="str">
        <f t="shared" si="0"/>
        <v>---</v>
      </c>
      <c r="S10" s="192" t="str">
        <f t="shared" si="0"/>
        <v>---</v>
      </c>
      <c r="T10" s="192" t="str">
        <f t="shared" si="0"/>
        <v>---</v>
      </c>
      <c r="U10" s="192" t="str">
        <f t="shared" si="0"/>
        <v>---</v>
      </c>
      <c r="V10" s="192" t="str">
        <f t="shared" si="0"/>
        <v>---</v>
      </c>
      <c r="W10" s="192" t="str">
        <f t="shared" si="0"/>
        <v>---</v>
      </c>
      <c r="X10" s="56" t="s">
        <v>267</v>
      </c>
      <c r="Y10" s="56" t="s">
        <v>267</v>
      </c>
      <c r="Z10" s="182" t="str">
        <f t="shared" si="1"/>
        <v>---</v>
      </c>
      <c r="AA10" s="182" t="str">
        <f t="shared" si="1"/>
        <v>---</v>
      </c>
      <c r="AB10" s="56" t="str">
        <f t="shared" si="5"/>
        <v>da</v>
      </c>
      <c r="AC10" s="56" t="str">
        <f t="shared" si="6"/>
        <v>nu</v>
      </c>
      <c r="AD10" s="56">
        <f t="shared" si="7"/>
        <v>4</v>
      </c>
      <c r="AE10" s="56">
        <v>0</v>
      </c>
      <c r="AF10" s="56">
        <f>AD10/2</f>
        <v>2</v>
      </c>
      <c r="AG10" s="192" t="str">
        <f t="shared" si="9"/>
        <v>---</v>
      </c>
      <c r="AH10" s="192" t="str">
        <f t="shared" si="9"/>
        <v>---</v>
      </c>
      <c r="AI10" s="192" t="str">
        <f t="shared" si="9"/>
        <v>---</v>
      </c>
      <c r="AJ10" s="192" t="str">
        <f t="shared" si="9"/>
        <v>---</v>
      </c>
      <c r="AK10" s="211" t="s">
        <v>267</v>
      </c>
      <c r="AL10" s="192" t="str">
        <f t="shared" si="3"/>
        <v>---</v>
      </c>
      <c r="AM10" s="135" t="s">
        <v>209</v>
      </c>
      <c r="AN10" s="59" t="s">
        <v>1718</v>
      </c>
      <c r="AO10" s="135" t="s">
        <v>207</v>
      </c>
      <c r="AP10" s="149" t="s">
        <v>1719</v>
      </c>
      <c r="AQ10" s="135" t="s">
        <v>209</v>
      </c>
      <c r="AR10" s="19" t="s">
        <v>1718</v>
      </c>
      <c r="AS10" s="135" t="s">
        <v>209</v>
      </c>
      <c r="AT10" s="19" t="s">
        <v>1718</v>
      </c>
      <c r="AU10" s="135" t="s">
        <v>207</v>
      </c>
      <c r="AV10" s="19" t="s">
        <v>1719</v>
      </c>
      <c r="AW10" s="135" t="s">
        <v>209</v>
      </c>
      <c r="AX10" s="19" t="s">
        <v>1718</v>
      </c>
      <c r="AY10" s="135" t="s">
        <v>209</v>
      </c>
      <c r="AZ10" s="19" t="s">
        <v>1718</v>
      </c>
      <c r="BA10" s="135" t="s">
        <v>209</v>
      </c>
      <c r="BB10" s="19" t="s">
        <v>1718</v>
      </c>
      <c r="BC10" s="135" t="s">
        <v>207</v>
      </c>
      <c r="BD10" s="19" t="s">
        <v>1719</v>
      </c>
      <c r="BE10" s="135" t="s">
        <v>209</v>
      </c>
      <c r="BF10" s="19" t="s">
        <v>1718</v>
      </c>
      <c r="BG10" s="135" t="s">
        <v>207</v>
      </c>
      <c r="BH10" s="19" t="s">
        <v>1719</v>
      </c>
      <c r="BI10" s="135" t="s">
        <v>207</v>
      </c>
      <c r="BJ10" s="19" t="s">
        <v>1719</v>
      </c>
      <c r="BK10" s="135" t="s">
        <v>209</v>
      </c>
      <c r="BL10" s="19" t="s">
        <v>1718</v>
      </c>
      <c r="BM10" s="135" t="s">
        <v>209</v>
      </c>
      <c r="BN10" s="19" t="s">
        <v>1718</v>
      </c>
      <c r="BO10" s="135" t="s">
        <v>207</v>
      </c>
      <c r="BP10" s="19" t="s">
        <v>1719</v>
      </c>
      <c r="BQ10" s="135" t="s">
        <v>209</v>
      </c>
      <c r="BR10" s="19" t="s">
        <v>1718</v>
      </c>
      <c r="BS10" s="135" t="s">
        <v>207</v>
      </c>
      <c r="BT10" s="19" t="s">
        <v>1719</v>
      </c>
      <c r="BU10" s="135" t="s">
        <v>209</v>
      </c>
      <c r="BV10" s="19" t="s">
        <v>1718</v>
      </c>
      <c r="BW10" s="135" t="s">
        <v>207</v>
      </c>
      <c r="BX10" s="19" t="s">
        <v>1719</v>
      </c>
      <c r="BY10" s="135" t="s">
        <v>207</v>
      </c>
      <c r="BZ10" s="20" t="s">
        <v>471</v>
      </c>
      <c r="CA10" s="135" t="s">
        <v>209</v>
      </c>
      <c r="CB10" s="19" t="s">
        <v>1718</v>
      </c>
      <c r="CC10" s="135" t="s">
        <v>207</v>
      </c>
      <c r="CD10" s="19" t="s">
        <v>1719</v>
      </c>
      <c r="CE10" s="135" t="s">
        <v>209</v>
      </c>
      <c r="CF10" s="19" t="s">
        <v>1718</v>
      </c>
      <c r="CG10" s="135" t="s">
        <v>207</v>
      </c>
      <c r="CH10" s="19" t="s">
        <v>1719</v>
      </c>
      <c r="CI10" s="135" t="s">
        <v>207</v>
      </c>
      <c r="CJ10" s="19" t="s">
        <v>1719</v>
      </c>
      <c r="CK10" s="135" t="s">
        <v>209</v>
      </c>
      <c r="CL10" s="19" t="s">
        <v>1718</v>
      </c>
      <c r="CM10" s="135" t="s">
        <v>207</v>
      </c>
      <c r="CN10" s="19" t="s">
        <v>1719</v>
      </c>
      <c r="CO10" s="135" t="s">
        <v>207</v>
      </c>
      <c r="CP10" s="19" t="s">
        <v>1719</v>
      </c>
      <c r="CQ10" s="135" t="s">
        <v>207</v>
      </c>
      <c r="CR10" s="20" t="s">
        <v>1719</v>
      </c>
      <c r="CS10" s="135" t="s">
        <v>209</v>
      </c>
      <c r="CT10" s="20" t="s">
        <v>1718</v>
      </c>
      <c r="CU10" s="135" t="s">
        <v>209</v>
      </c>
      <c r="CV10" s="19" t="s">
        <v>1718</v>
      </c>
      <c r="CW10" s="135" t="s">
        <v>207</v>
      </c>
      <c r="CX10" s="19" t="s">
        <v>1719</v>
      </c>
    </row>
    <row r="11" spans="1:102" ht="15" customHeight="1" x14ac:dyDescent="0.35">
      <c r="A11" s="55" t="s">
        <v>1194</v>
      </c>
      <c r="B11" s="244" t="s">
        <v>1195</v>
      </c>
      <c r="C11" s="172">
        <v>11</v>
      </c>
      <c r="D11" s="172" t="s">
        <v>1205</v>
      </c>
      <c r="E11" s="172" t="s">
        <v>1197</v>
      </c>
      <c r="F11" s="56" t="s">
        <v>256</v>
      </c>
      <c r="G11" s="56" t="s">
        <v>1198</v>
      </c>
      <c r="H11" s="56" t="s">
        <v>1199</v>
      </c>
      <c r="I11" s="181">
        <v>4</v>
      </c>
      <c r="J11" s="56" t="s">
        <v>207</v>
      </c>
      <c r="K11" s="56" t="s">
        <v>208</v>
      </c>
      <c r="L11" s="56" t="s">
        <v>209</v>
      </c>
      <c r="M11" s="56" t="s">
        <v>210</v>
      </c>
      <c r="N11" s="56" t="s">
        <v>224</v>
      </c>
      <c r="O11" s="56" t="s">
        <v>225</v>
      </c>
      <c r="P11" s="192" t="str">
        <f t="shared" si="4"/>
        <v>---</v>
      </c>
      <c r="Q11" s="192" t="str">
        <f t="shared" si="0"/>
        <v>---</v>
      </c>
      <c r="R11" s="192" t="str">
        <f t="shared" si="0"/>
        <v>---</v>
      </c>
      <c r="S11" s="192" t="str">
        <f t="shared" si="0"/>
        <v>---</v>
      </c>
      <c r="T11" s="192" t="str">
        <f t="shared" si="0"/>
        <v>---</v>
      </c>
      <c r="U11" s="192" t="str">
        <f t="shared" si="0"/>
        <v>---</v>
      </c>
      <c r="V11" s="192" t="str">
        <f t="shared" si="0"/>
        <v>---</v>
      </c>
      <c r="W11" s="192" t="str">
        <f t="shared" si="0"/>
        <v>---</v>
      </c>
      <c r="X11" s="56" t="s">
        <v>267</v>
      </c>
      <c r="Y11" s="56" t="s">
        <v>267</v>
      </c>
      <c r="Z11" s="182" t="str">
        <f t="shared" si="1"/>
        <v>---</v>
      </c>
      <c r="AA11" s="182" t="str">
        <f t="shared" si="1"/>
        <v>---</v>
      </c>
      <c r="AB11" s="56" t="str">
        <f t="shared" si="5"/>
        <v>da</v>
      </c>
      <c r="AC11" s="56" t="str">
        <f t="shared" si="6"/>
        <v>nu</v>
      </c>
      <c r="AD11" s="56">
        <f t="shared" si="7"/>
        <v>4</v>
      </c>
      <c r="AE11" s="56">
        <v>0</v>
      </c>
      <c r="AF11" s="56">
        <f>AD11/2</f>
        <v>2</v>
      </c>
      <c r="AG11" s="192" t="str">
        <f t="shared" si="9"/>
        <v>---</v>
      </c>
      <c r="AH11" s="192" t="str">
        <f t="shared" si="9"/>
        <v>---</v>
      </c>
      <c r="AI11" s="192" t="str">
        <f t="shared" si="9"/>
        <v>---</v>
      </c>
      <c r="AJ11" s="192" t="str">
        <f t="shared" si="9"/>
        <v>---</v>
      </c>
      <c r="AK11" s="211" t="s">
        <v>267</v>
      </c>
      <c r="AL11" s="192" t="str">
        <f t="shared" si="3"/>
        <v>---</v>
      </c>
      <c r="AM11" s="135" t="s">
        <v>207</v>
      </c>
      <c r="AN11" s="59" t="s">
        <v>1720</v>
      </c>
      <c r="AO11" s="135" t="s">
        <v>209</v>
      </c>
      <c r="AP11" s="149" t="s">
        <v>1721</v>
      </c>
      <c r="AQ11" s="135" t="s">
        <v>209</v>
      </c>
      <c r="AR11" s="19" t="s">
        <v>1721</v>
      </c>
      <c r="AS11" s="135" t="s">
        <v>207</v>
      </c>
      <c r="AT11" s="19" t="s">
        <v>1720</v>
      </c>
      <c r="AU11" s="135" t="s">
        <v>209</v>
      </c>
      <c r="AV11" s="19" t="s">
        <v>1721</v>
      </c>
      <c r="AW11" s="135" t="s">
        <v>207</v>
      </c>
      <c r="AX11" s="19" t="s">
        <v>1720</v>
      </c>
      <c r="AY11" s="135" t="s">
        <v>209</v>
      </c>
      <c r="AZ11" s="19" t="s">
        <v>1721</v>
      </c>
      <c r="BA11" s="135" t="s">
        <v>207</v>
      </c>
      <c r="BB11" s="19" t="s">
        <v>1720</v>
      </c>
      <c r="BC11" s="135" t="s">
        <v>207</v>
      </c>
      <c r="BD11" s="19" t="s">
        <v>1720</v>
      </c>
      <c r="BE11" s="135" t="s">
        <v>207</v>
      </c>
      <c r="BF11" s="19" t="s">
        <v>1720</v>
      </c>
      <c r="BG11" s="135" t="s">
        <v>209</v>
      </c>
      <c r="BH11" s="19" t="s">
        <v>1721</v>
      </c>
      <c r="BI11" s="135" t="s">
        <v>207</v>
      </c>
      <c r="BJ11" s="19" t="s">
        <v>1720</v>
      </c>
      <c r="BK11" s="135" t="s">
        <v>207</v>
      </c>
      <c r="BL11" s="19" t="s">
        <v>1720</v>
      </c>
      <c r="BM11" s="135" t="s">
        <v>207</v>
      </c>
      <c r="BN11" s="19" t="s">
        <v>1720</v>
      </c>
      <c r="BO11" s="135" t="s">
        <v>207</v>
      </c>
      <c r="BP11" s="19" t="s">
        <v>1720</v>
      </c>
      <c r="BQ11" s="135" t="s">
        <v>209</v>
      </c>
      <c r="BR11" s="19" t="s">
        <v>1721</v>
      </c>
      <c r="BS11" s="135" t="s">
        <v>209</v>
      </c>
      <c r="BT11" s="19" t="s">
        <v>1721</v>
      </c>
      <c r="BU11" s="135" t="s">
        <v>209</v>
      </c>
      <c r="BV11" s="19" t="s">
        <v>1721</v>
      </c>
      <c r="BW11" s="135" t="s">
        <v>207</v>
      </c>
      <c r="BX11" s="19" t="s">
        <v>1720</v>
      </c>
      <c r="BY11" s="135" t="s">
        <v>209</v>
      </c>
      <c r="BZ11" s="20" t="s">
        <v>1721</v>
      </c>
      <c r="CA11" s="135" t="s">
        <v>209</v>
      </c>
      <c r="CB11" s="19" t="s">
        <v>1721</v>
      </c>
      <c r="CC11" s="135" t="s">
        <v>209</v>
      </c>
      <c r="CD11" s="19" t="s">
        <v>1721</v>
      </c>
      <c r="CE11" s="135" t="s">
        <v>207</v>
      </c>
      <c r="CF11" s="19" t="s">
        <v>1720</v>
      </c>
      <c r="CG11" s="135" t="s">
        <v>207</v>
      </c>
      <c r="CH11" s="19" t="s">
        <v>1720</v>
      </c>
      <c r="CI11" s="135" t="s">
        <v>207</v>
      </c>
      <c r="CJ11" s="19" t="s">
        <v>1720</v>
      </c>
      <c r="CK11" s="135" t="s">
        <v>207</v>
      </c>
      <c r="CL11" s="19" t="s">
        <v>1720</v>
      </c>
      <c r="CM11" s="135" t="s">
        <v>207</v>
      </c>
      <c r="CN11" s="19" t="s">
        <v>1720</v>
      </c>
      <c r="CO11" s="135" t="s">
        <v>207</v>
      </c>
      <c r="CP11" s="19" t="s">
        <v>1720</v>
      </c>
      <c r="CQ11" s="135" t="s">
        <v>207</v>
      </c>
      <c r="CR11" s="20" t="s">
        <v>1720</v>
      </c>
      <c r="CS11" s="135" t="s">
        <v>209</v>
      </c>
      <c r="CT11" s="20" t="s">
        <v>1721</v>
      </c>
      <c r="CU11" s="135" t="s">
        <v>209</v>
      </c>
      <c r="CV11" s="19" t="s">
        <v>1721</v>
      </c>
      <c r="CW11" s="135" t="s">
        <v>207</v>
      </c>
      <c r="CX11" s="19" t="s">
        <v>1720</v>
      </c>
    </row>
    <row r="12" spans="1:102" ht="15" customHeight="1" x14ac:dyDescent="0.35">
      <c r="A12" s="62" t="s">
        <v>32</v>
      </c>
      <c r="B12" s="245" t="s">
        <v>1146</v>
      </c>
      <c r="C12" s="173">
        <v>12</v>
      </c>
      <c r="D12" s="173" t="s">
        <v>352</v>
      </c>
      <c r="E12" s="173" t="s">
        <v>1731</v>
      </c>
      <c r="F12" s="63" t="s">
        <v>257</v>
      </c>
      <c r="G12" s="63" t="s">
        <v>127</v>
      </c>
      <c r="H12" s="63" t="s">
        <v>128</v>
      </c>
      <c r="I12" s="64">
        <v>3</v>
      </c>
      <c r="J12" s="63" t="s">
        <v>207</v>
      </c>
      <c r="K12" s="63" t="s">
        <v>208</v>
      </c>
      <c r="L12" s="63" t="s">
        <v>209</v>
      </c>
      <c r="M12" s="63" t="s">
        <v>210</v>
      </c>
      <c r="N12" s="63" t="s">
        <v>305</v>
      </c>
      <c r="O12" s="63" t="s">
        <v>306</v>
      </c>
      <c r="P12" s="63" t="s">
        <v>211</v>
      </c>
      <c r="Q12" s="63" t="s">
        <v>211</v>
      </c>
      <c r="R12" s="63" t="s">
        <v>212</v>
      </c>
      <c r="S12" s="63" t="s">
        <v>212</v>
      </c>
      <c r="T12" s="63" t="s">
        <v>213</v>
      </c>
      <c r="U12" s="63" t="s">
        <v>213</v>
      </c>
      <c r="V12" s="63" t="s">
        <v>214</v>
      </c>
      <c r="W12" s="63" t="s">
        <v>214</v>
      </c>
      <c r="X12" s="63" t="s">
        <v>267</v>
      </c>
      <c r="Y12" s="63" t="s">
        <v>267</v>
      </c>
      <c r="Z12" s="183" t="str">
        <f t="shared" si="1"/>
        <v>---</v>
      </c>
      <c r="AA12" s="183" t="str">
        <f t="shared" si="1"/>
        <v>---</v>
      </c>
      <c r="AB12" s="63" t="str">
        <f t="shared" si="5"/>
        <v>da</v>
      </c>
      <c r="AC12" s="63" t="str">
        <f t="shared" si="6"/>
        <v>nu</v>
      </c>
      <c r="AD12" s="63">
        <f t="shared" si="7"/>
        <v>3</v>
      </c>
      <c r="AE12" s="63">
        <v>0</v>
      </c>
      <c r="AF12" s="63">
        <f t="shared" si="8"/>
        <v>1.5</v>
      </c>
      <c r="AG12" s="212">
        <f>$AD12*(1/5)</f>
        <v>0.60000000000000009</v>
      </c>
      <c r="AH12" s="212">
        <f>$AD12*(2/5)</f>
        <v>1.2000000000000002</v>
      </c>
      <c r="AI12" s="212">
        <f>$AD12*(3/5)</f>
        <v>1.7999999999999998</v>
      </c>
      <c r="AJ12" s="212">
        <f>$AD12*(4/5)</f>
        <v>2.4000000000000004</v>
      </c>
      <c r="AK12" s="212" t="s">
        <v>267</v>
      </c>
      <c r="AL12" s="202" t="str">
        <f t="shared" si="3"/>
        <v>---</v>
      </c>
      <c r="AM12" s="135" t="s">
        <v>211</v>
      </c>
      <c r="AN12" s="20" t="s">
        <v>940</v>
      </c>
      <c r="AO12" s="135" t="s">
        <v>209</v>
      </c>
      <c r="AP12" s="75" t="s">
        <v>366</v>
      </c>
      <c r="AQ12" s="135" t="s">
        <v>209</v>
      </c>
      <c r="AR12" s="19" t="s">
        <v>471</v>
      </c>
      <c r="AS12" s="135" t="s">
        <v>212</v>
      </c>
      <c r="AT12" s="166" t="s">
        <v>413</v>
      </c>
      <c r="AU12" s="135" t="s">
        <v>209</v>
      </c>
      <c r="AV12" s="19" t="s">
        <v>471</v>
      </c>
      <c r="AW12" s="135" t="s">
        <v>213</v>
      </c>
      <c r="AX12" s="19" t="s">
        <v>437</v>
      </c>
      <c r="AY12" s="135" t="s">
        <v>209</v>
      </c>
      <c r="AZ12" s="19" t="s">
        <v>471</v>
      </c>
      <c r="BA12" s="135" t="s">
        <v>211</v>
      </c>
      <c r="BB12" s="19" t="s">
        <v>469</v>
      </c>
      <c r="BC12" s="135" t="s">
        <v>207</v>
      </c>
      <c r="BD12" s="19" t="s">
        <v>504</v>
      </c>
      <c r="BE12" s="135" t="s">
        <v>305</v>
      </c>
      <c r="BF12" s="19" t="s">
        <v>471</v>
      </c>
      <c r="BG12" s="135" t="s">
        <v>209</v>
      </c>
      <c r="BH12" s="19" t="s">
        <v>471</v>
      </c>
      <c r="BI12" s="135" t="s">
        <v>214</v>
      </c>
      <c r="BJ12" s="19" t="s">
        <v>535</v>
      </c>
      <c r="BK12" s="135" t="s">
        <v>212</v>
      </c>
      <c r="BL12" s="19" t="s">
        <v>559</v>
      </c>
      <c r="BM12" s="135" t="s">
        <v>211</v>
      </c>
      <c r="BN12" s="19" t="s">
        <v>591</v>
      </c>
      <c r="BO12" s="135" t="s">
        <v>209</v>
      </c>
      <c r="BP12" s="19" t="s">
        <v>471</v>
      </c>
      <c r="BQ12" s="135" t="s">
        <v>213</v>
      </c>
      <c r="BR12" s="19" t="s">
        <v>612</v>
      </c>
      <c r="BS12" s="135" t="s">
        <v>211</v>
      </c>
      <c r="BT12" s="19" t="s">
        <v>640</v>
      </c>
      <c r="BU12" s="135" t="s">
        <v>209</v>
      </c>
      <c r="BV12" s="19" t="s">
        <v>471</v>
      </c>
      <c r="BW12" s="135" t="s">
        <v>207</v>
      </c>
      <c r="BX12" s="19" t="s">
        <v>669</v>
      </c>
      <c r="BY12" s="135" t="s">
        <v>209</v>
      </c>
      <c r="BZ12" s="20" t="s">
        <v>471</v>
      </c>
      <c r="CA12" s="135" t="s">
        <v>211</v>
      </c>
      <c r="CB12" s="19" t="s">
        <v>694</v>
      </c>
      <c r="CC12" s="135" t="s">
        <v>214</v>
      </c>
      <c r="CD12" s="19" t="s">
        <v>706</v>
      </c>
      <c r="CE12" s="135" t="s">
        <v>209</v>
      </c>
      <c r="CF12" s="19" t="s">
        <v>471</v>
      </c>
      <c r="CG12" s="135" t="s">
        <v>207</v>
      </c>
      <c r="CH12" s="19" t="s">
        <v>757</v>
      </c>
      <c r="CI12" s="135" t="s">
        <v>211</v>
      </c>
      <c r="CJ12" s="165" t="s">
        <v>780</v>
      </c>
      <c r="CK12" s="135" t="s">
        <v>212</v>
      </c>
      <c r="CL12" s="19" t="s">
        <v>797</v>
      </c>
      <c r="CM12" s="135" t="s">
        <v>213</v>
      </c>
      <c r="CN12" s="19" t="s">
        <v>816</v>
      </c>
      <c r="CO12" s="135" t="s">
        <v>209</v>
      </c>
      <c r="CP12" s="19" t="s">
        <v>471</v>
      </c>
      <c r="CQ12" s="135" t="s">
        <v>207</v>
      </c>
      <c r="CR12" s="20" t="s">
        <v>864</v>
      </c>
      <c r="CS12" s="135" t="s">
        <v>209</v>
      </c>
      <c r="CT12" s="20" t="s">
        <v>471</v>
      </c>
      <c r="CU12" s="135" t="s">
        <v>209</v>
      </c>
      <c r="CV12" s="19" t="s">
        <v>471</v>
      </c>
      <c r="CW12" s="135" t="s">
        <v>209</v>
      </c>
      <c r="CX12" s="19" t="s">
        <v>471</v>
      </c>
    </row>
    <row r="13" spans="1:102" ht="15" customHeight="1" x14ac:dyDescent="0.35">
      <c r="A13" s="62" t="s">
        <v>33</v>
      </c>
      <c r="B13" s="245" t="s">
        <v>1147</v>
      </c>
      <c r="C13" s="173">
        <v>13</v>
      </c>
      <c r="D13" s="173" t="s">
        <v>311</v>
      </c>
      <c r="E13" s="173" t="s">
        <v>1732</v>
      </c>
      <c r="F13" s="63" t="s">
        <v>257</v>
      </c>
      <c r="G13" s="63" t="s">
        <v>129</v>
      </c>
      <c r="H13" s="63" t="s">
        <v>130</v>
      </c>
      <c r="I13" s="64">
        <v>2</v>
      </c>
      <c r="J13" s="63" t="s">
        <v>207</v>
      </c>
      <c r="K13" s="63" t="s">
        <v>208</v>
      </c>
      <c r="L13" s="63" t="s">
        <v>209</v>
      </c>
      <c r="M13" s="63" t="s">
        <v>210</v>
      </c>
      <c r="N13" s="63" t="s">
        <v>305</v>
      </c>
      <c r="O13" s="63" t="s">
        <v>306</v>
      </c>
      <c r="P13" s="63" t="s">
        <v>211</v>
      </c>
      <c r="Q13" s="63" t="s">
        <v>211</v>
      </c>
      <c r="R13" s="63" t="s">
        <v>212</v>
      </c>
      <c r="S13" s="63" t="s">
        <v>212</v>
      </c>
      <c r="T13" s="63" t="s">
        <v>213</v>
      </c>
      <c r="U13" s="63" t="s">
        <v>213</v>
      </c>
      <c r="V13" s="63" t="s">
        <v>214</v>
      </c>
      <c r="W13" s="63" t="s">
        <v>214</v>
      </c>
      <c r="X13" s="63" t="s">
        <v>267</v>
      </c>
      <c r="Y13" s="63" t="s">
        <v>267</v>
      </c>
      <c r="Z13" s="183" t="str">
        <f t="shared" si="1"/>
        <v>---</v>
      </c>
      <c r="AA13" s="183" t="str">
        <f t="shared" si="1"/>
        <v>---</v>
      </c>
      <c r="AB13" s="63" t="str">
        <f t="shared" si="5"/>
        <v>da</v>
      </c>
      <c r="AC13" s="63" t="str">
        <f t="shared" si="6"/>
        <v>nu</v>
      </c>
      <c r="AD13" s="63">
        <f t="shared" si="7"/>
        <v>2</v>
      </c>
      <c r="AE13" s="63">
        <v>0</v>
      </c>
      <c r="AF13" s="63">
        <f t="shared" si="8"/>
        <v>1</v>
      </c>
      <c r="AG13" s="212">
        <f>$AD13*(1/5)</f>
        <v>0.4</v>
      </c>
      <c r="AH13" s="212">
        <f>$AD13*(2/5)</f>
        <v>0.8</v>
      </c>
      <c r="AI13" s="212">
        <f>$AD13*(3/5)</f>
        <v>1.2</v>
      </c>
      <c r="AJ13" s="212">
        <f>$AD13*(4/5)</f>
        <v>1.6</v>
      </c>
      <c r="AK13" s="212" t="s">
        <v>267</v>
      </c>
      <c r="AL13" s="202" t="str">
        <f t="shared" si="3"/>
        <v>---</v>
      </c>
      <c r="AM13" s="135" t="s">
        <v>209</v>
      </c>
      <c r="AN13" s="59" t="s">
        <v>471</v>
      </c>
      <c r="AO13" s="135" t="s">
        <v>209</v>
      </c>
      <c r="AP13" s="75" t="s">
        <v>366</v>
      </c>
      <c r="AQ13" s="135" t="s">
        <v>209</v>
      </c>
      <c r="AR13" s="19" t="s">
        <v>471</v>
      </c>
      <c r="AS13" s="135" t="s">
        <v>213</v>
      </c>
      <c r="AT13" s="19" t="s">
        <v>414</v>
      </c>
      <c r="AU13" s="135" t="s">
        <v>209</v>
      </c>
      <c r="AV13" s="19" t="s">
        <v>471</v>
      </c>
      <c r="AW13" s="135" t="s">
        <v>213</v>
      </c>
      <c r="AX13" s="19" t="s">
        <v>437</v>
      </c>
      <c r="AY13" s="135" t="s">
        <v>209</v>
      </c>
      <c r="AZ13" s="19" t="s">
        <v>471</v>
      </c>
      <c r="BA13" s="135" t="s">
        <v>214</v>
      </c>
      <c r="BB13" s="19" t="s">
        <v>414</v>
      </c>
      <c r="BC13" s="135" t="s">
        <v>207</v>
      </c>
      <c r="BD13" s="19" t="s">
        <v>504</v>
      </c>
      <c r="BE13" s="135" t="s">
        <v>305</v>
      </c>
      <c r="BF13" s="19" t="s">
        <v>471</v>
      </c>
      <c r="BG13" s="135" t="s">
        <v>209</v>
      </c>
      <c r="BH13" s="19" t="s">
        <v>471</v>
      </c>
      <c r="BI13" s="135" t="s">
        <v>207</v>
      </c>
      <c r="BJ13" s="19" t="s">
        <v>535</v>
      </c>
      <c r="BK13" s="135" t="s">
        <v>209</v>
      </c>
      <c r="BL13" s="19" t="s">
        <v>471</v>
      </c>
      <c r="BM13" s="135" t="s">
        <v>211</v>
      </c>
      <c r="BN13" s="19" t="s">
        <v>591</v>
      </c>
      <c r="BO13" s="135" t="s">
        <v>209</v>
      </c>
      <c r="BP13" s="19" t="s">
        <v>471</v>
      </c>
      <c r="BQ13" s="135" t="s">
        <v>213</v>
      </c>
      <c r="BR13" s="19" t="s">
        <v>612</v>
      </c>
      <c r="BS13" s="135" t="s">
        <v>211</v>
      </c>
      <c r="BT13" s="19" t="s">
        <v>640</v>
      </c>
      <c r="BU13" s="135" t="s">
        <v>209</v>
      </c>
      <c r="BV13" s="19" t="s">
        <v>471</v>
      </c>
      <c r="BW13" s="135" t="s">
        <v>209</v>
      </c>
      <c r="BX13" s="19" t="s">
        <v>471</v>
      </c>
      <c r="BY13" s="135" t="s">
        <v>209</v>
      </c>
      <c r="BZ13" s="20" t="s">
        <v>471</v>
      </c>
      <c r="CA13" s="135" t="s">
        <v>209</v>
      </c>
      <c r="CB13" s="19" t="s">
        <v>471</v>
      </c>
      <c r="CC13" s="135" t="s">
        <v>213</v>
      </c>
      <c r="CD13" s="19" t="s">
        <v>706</v>
      </c>
      <c r="CE13" s="135" t="s">
        <v>209</v>
      </c>
      <c r="CF13" s="19" t="s">
        <v>471</v>
      </c>
      <c r="CG13" s="135" t="s">
        <v>212</v>
      </c>
      <c r="CH13" s="19" t="s">
        <v>758</v>
      </c>
      <c r="CI13" s="135" t="s">
        <v>211</v>
      </c>
      <c r="CJ13" s="165" t="s">
        <v>780</v>
      </c>
      <c r="CK13" s="135" t="s">
        <v>212</v>
      </c>
      <c r="CL13" s="19" t="s">
        <v>797</v>
      </c>
      <c r="CM13" s="135" t="s">
        <v>212</v>
      </c>
      <c r="CN13" s="20" t="s">
        <v>816</v>
      </c>
      <c r="CO13" s="135" t="s">
        <v>209</v>
      </c>
      <c r="CP13" s="19" t="s">
        <v>471</v>
      </c>
      <c r="CQ13" s="135" t="s">
        <v>207</v>
      </c>
      <c r="CR13" s="20" t="s">
        <v>865</v>
      </c>
      <c r="CS13" s="135" t="s">
        <v>209</v>
      </c>
      <c r="CT13" s="20" t="s">
        <v>471</v>
      </c>
      <c r="CU13" s="135" t="s">
        <v>209</v>
      </c>
      <c r="CV13" s="19" t="s">
        <v>471</v>
      </c>
      <c r="CW13" s="135" t="s">
        <v>209</v>
      </c>
      <c r="CX13" s="19" t="s">
        <v>471</v>
      </c>
    </row>
    <row r="14" spans="1:102" ht="15" customHeight="1" x14ac:dyDescent="0.35">
      <c r="A14" s="62" t="s">
        <v>34</v>
      </c>
      <c r="B14" s="245" t="s">
        <v>1148</v>
      </c>
      <c r="C14" s="173">
        <v>14</v>
      </c>
      <c r="D14" s="173" t="s">
        <v>312</v>
      </c>
      <c r="E14" s="173" t="s">
        <v>1733</v>
      </c>
      <c r="F14" s="63" t="s">
        <v>257</v>
      </c>
      <c r="G14" s="63" t="s">
        <v>131</v>
      </c>
      <c r="H14" s="63" t="s">
        <v>132</v>
      </c>
      <c r="I14" s="64">
        <v>1</v>
      </c>
      <c r="J14" s="63" t="s">
        <v>207</v>
      </c>
      <c r="K14" s="63" t="s">
        <v>208</v>
      </c>
      <c r="L14" s="63" t="s">
        <v>209</v>
      </c>
      <c r="M14" s="63" t="s">
        <v>210</v>
      </c>
      <c r="N14" s="63" t="s">
        <v>224</v>
      </c>
      <c r="O14" s="63" t="s">
        <v>225</v>
      </c>
      <c r="P14" s="193" t="str">
        <f t="shared" ref="P14:W17" si="10">"---"</f>
        <v>---</v>
      </c>
      <c r="Q14" s="193" t="str">
        <f t="shared" si="10"/>
        <v>---</v>
      </c>
      <c r="R14" s="193" t="str">
        <f t="shared" si="10"/>
        <v>---</v>
      </c>
      <c r="S14" s="193" t="str">
        <f t="shared" si="10"/>
        <v>---</v>
      </c>
      <c r="T14" s="193" t="str">
        <f t="shared" si="10"/>
        <v>---</v>
      </c>
      <c r="U14" s="193" t="str">
        <f t="shared" si="10"/>
        <v>---</v>
      </c>
      <c r="V14" s="193" t="str">
        <f t="shared" si="10"/>
        <v>---</v>
      </c>
      <c r="W14" s="193" t="str">
        <f t="shared" si="10"/>
        <v>---</v>
      </c>
      <c r="X14" s="63" t="s">
        <v>267</v>
      </c>
      <c r="Y14" s="63" t="s">
        <v>267</v>
      </c>
      <c r="Z14" s="183" t="str">
        <f t="shared" si="1"/>
        <v>---</v>
      </c>
      <c r="AA14" s="183" t="str">
        <f t="shared" si="1"/>
        <v>---</v>
      </c>
      <c r="AB14" s="63" t="str">
        <f t="shared" si="5"/>
        <v>da</v>
      </c>
      <c r="AC14" s="63" t="str">
        <f t="shared" si="6"/>
        <v>nu</v>
      </c>
      <c r="AD14" s="63">
        <f t="shared" si="7"/>
        <v>1</v>
      </c>
      <c r="AE14" s="63">
        <v>0</v>
      </c>
      <c r="AF14" s="63">
        <f t="shared" si="8"/>
        <v>0.5</v>
      </c>
      <c r="AG14" s="193" t="str">
        <f t="shared" ref="AG14:AJ17" si="11">"---"</f>
        <v>---</v>
      </c>
      <c r="AH14" s="193" t="str">
        <f t="shared" si="11"/>
        <v>---</v>
      </c>
      <c r="AI14" s="193" t="str">
        <f t="shared" si="11"/>
        <v>---</v>
      </c>
      <c r="AJ14" s="193" t="str">
        <f t="shared" si="11"/>
        <v>---</v>
      </c>
      <c r="AK14" s="213" t="s">
        <v>267</v>
      </c>
      <c r="AL14" s="193" t="str">
        <f t="shared" si="3"/>
        <v>---</v>
      </c>
      <c r="AM14" s="135" t="s">
        <v>209</v>
      </c>
      <c r="AN14" s="59" t="s">
        <v>471</v>
      </c>
      <c r="AO14" s="135" t="s">
        <v>209</v>
      </c>
      <c r="AP14" s="75" t="s">
        <v>366</v>
      </c>
      <c r="AQ14" s="135" t="s">
        <v>209</v>
      </c>
      <c r="AR14" s="19" t="s">
        <v>471</v>
      </c>
      <c r="AS14" s="135" t="s">
        <v>207</v>
      </c>
      <c r="AT14" s="19" t="s">
        <v>413</v>
      </c>
      <c r="AU14" s="135" t="s">
        <v>209</v>
      </c>
      <c r="AV14" s="19" t="s">
        <v>471</v>
      </c>
      <c r="AW14" s="135" t="s">
        <v>209</v>
      </c>
      <c r="AX14" s="19" t="s">
        <v>471</v>
      </c>
      <c r="AY14" s="135" t="s">
        <v>209</v>
      </c>
      <c r="AZ14" s="19" t="s">
        <v>471</v>
      </c>
      <c r="BA14" s="135" t="s">
        <v>209</v>
      </c>
      <c r="BB14" s="151" t="s">
        <v>471</v>
      </c>
      <c r="BC14" s="135" t="s">
        <v>224</v>
      </c>
      <c r="BD14" s="19" t="s">
        <v>504</v>
      </c>
      <c r="BE14" s="135" t="s">
        <v>209</v>
      </c>
      <c r="BF14" s="19" t="s">
        <v>471</v>
      </c>
      <c r="BG14" s="135" t="s">
        <v>209</v>
      </c>
      <c r="BH14" s="19" t="s">
        <v>471</v>
      </c>
      <c r="BI14" s="135" t="s">
        <v>207</v>
      </c>
      <c r="BJ14" s="19" t="s">
        <v>535</v>
      </c>
      <c r="BK14" s="135" t="s">
        <v>207</v>
      </c>
      <c r="BL14" s="19" t="s">
        <v>560</v>
      </c>
      <c r="BM14" s="135" t="s">
        <v>207</v>
      </c>
      <c r="BN14" s="19" t="s">
        <v>591</v>
      </c>
      <c r="BO14" s="135" t="s">
        <v>209</v>
      </c>
      <c r="BP14" s="19" t="s">
        <v>471</v>
      </c>
      <c r="BQ14" s="135" t="s">
        <v>224</v>
      </c>
      <c r="BR14" s="19" t="s">
        <v>612</v>
      </c>
      <c r="BS14" s="135" t="s">
        <v>209</v>
      </c>
      <c r="BT14" s="19" t="s">
        <v>471</v>
      </c>
      <c r="BU14" s="135" t="s">
        <v>209</v>
      </c>
      <c r="BV14" s="19" t="s">
        <v>471</v>
      </c>
      <c r="BW14" s="135" t="s">
        <v>209</v>
      </c>
      <c r="BX14" s="19" t="s">
        <v>471</v>
      </c>
      <c r="BY14" s="135" t="s">
        <v>209</v>
      </c>
      <c r="BZ14" s="20" t="s">
        <v>471</v>
      </c>
      <c r="CA14" s="135" t="s">
        <v>209</v>
      </c>
      <c r="CB14" s="19" t="s">
        <v>471</v>
      </c>
      <c r="CC14" s="135" t="s">
        <v>207</v>
      </c>
      <c r="CD14" s="19" t="s">
        <v>706</v>
      </c>
      <c r="CE14" s="135" t="s">
        <v>209</v>
      </c>
      <c r="CF14" s="19" t="s">
        <v>471</v>
      </c>
      <c r="CG14" s="135" t="s">
        <v>207</v>
      </c>
      <c r="CH14" s="19" t="s">
        <v>758</v>
      </c>
      <c r="CI14" s="135" t="s">
        <v>209</v>
      </c>
      <c r="CJ14" s="19" t="s">
        <v>471</v>
      </c>
      <c r="CK14" s="135" t="s">
        <v>207</v>
      </c>
      <c r="CL14" s="19" t="s">
        <v>798</v>
      </c>
      <c r="CM14" s="135" t="s">
        <v>207</v>
      </c>
      <c r="CN14" s="20" t="s">
        <v>816</v>
      </c>
      <c r="CO14" s="135" t="s">
        <v>209</v>
      </c>
      <c r="CP14" s="19" t="s">
        <v>471</v>
      </c>
      <c r="CQ14" s="135" t="s">
        <v>207</v>
      </c>
      <c r="CR14" s="20" t="s">
        <v>866</v>
      </c>
      <c r="CS14" s="135" t="s">
        <v>209</v>
      </c>
      <c r="CT14" s="20" t="s">
        <v>471</v>
      </c>
      <c r="CU14" s="135" t="s">
        <v>209</v>
      </c>
      <c r="CV14" s="19" t="s">
        <v>471</v>
      </c>
      <c r="CW14" s="135" t="s">
        <v>209</v>
      </c>
      <c r="CX14" s="19" t="s">
        <v>471</v>
      </c>
    </row>
    <row r="15" spans="1:102" ht="15" customHeight="1" x14ac:dyDescent="0.35">
      <c r="A15" s="62" t="s">
        <v>35</v>
      </c>
      <c r="B15" s="245" t="s">
        <v>1149</v>
      </c>
      <c r="C15" s="173">
        <v>15</v>
      </c>
      <c r="D15" s="173" t="s">
        <v>313</v>
      </c>
      <c r="E15" s="173" t="s">
        <v>1734</v>
      </c>
      <c r="F15" s="63" t="s">
        <v>257</v>
      </c>
      <c r="G15" s="63" t="s">
        <v>133</v>
      </c>
      <c r="H15" s="63" t="s">
        <v>134</v>
      </c>
      <c r="I15" s="64">
        <v>2</v>
      </c>
      <c r="J15" s="63" t="s">
        <v>207</v>
      </c>
      <c r="K15" s="63" t="s">
        <v>208</v>
      </c>
      <c r="L15" s="63" t="s">
        <v>209</v>
      </c>
      <c r="M15" s="63" t="s">
        <v>210</v>
      </c>
      <c r="N15" s="63" t="s">
        <v>224</v>
      </c>
      <c r="O15" s="63" t="s">
        <v>225</v>
      </c>
      <c r="P15" s="193" t="str">
        <f t="shared" si="10"/>
        <v>---</v>
      </c>
      <c r="Q15" s="193" t="str">
        <f t="shared" si="10"/>
        <v>---</v>
      </c>
      <c r="R15" s="193" t="str">
        <f t="shared" si="10"/>
        <v>---</v>
      </c>
      <c r="S15" s="193" t="str">
        <f t="shared" si="10"/>
        <v>---</v>
      </c>
      <c r="T15" s="193" t="str">
        <f t="shared" si="10"/>
        <v>---</v>
      </c>
      <c r="U15" s="193" t="str">
        <f t="shared" si="10"/>
        <v>---</v>
      </c>
      <c r="V15" s="193" t="str">
        <f t="shared" si="10"/>
        <v>---</v>
      </c>
      <c r="W15" s="193" t="str">
        <f t="shared" si="10"/>
        <v>---</v>
      </c>
      <c r="X15" s="63" t="s">
        <v>267</v>
      </c>
      <c r="Y15" s="63" t="s">
        <v>267</v>
      </c>
      <c r="Z15" s="183" t="str">
        <f t="shared" si="1"/>
        <v>---</v>
      </c>
      <c r="AA15" s="183" t="str">
        <f t="shared" si="1"/>
        <v>---</v>
      </c>
      <c r="AB15" s="63" t="str">
        <f t="shared" si="5"/>
        <v>da</v>
      </c>
      <c r="AC15" s="63" t="str">
        <f t="shared" si="6"/>
        <v>nu</v>
      </c>
      <c r="AD15" s="63">
        <f t="shared" si="7"/>
        <v>2</v>
      </c>
      <c r="AE15" s="63">
        <v>0</v>
      </c>
      <c r="AF15" s="63">
        <f t="shared" si="8"/>
        <v>1</v>
      </c>
      <c r="AG15" s="193" t="str">
        <f t="shared" si="11"/>
        <v>---</v>
      </c>
      <c r="AH15" s="193" t="str">
        <f t="shared" si="11"/>
        <v>---</v>
      </c>
      <c r="AI15" s="193" t="str">
        <f t="shared" si="11"/>
        <v>---</v>
      </c>
      <c r="AJ15" s="193" t="str">
        <f t="shared" si="11"/>
        <v>---</v>
      </c>
      <c r="AK15" s="213" t="s">
        <v>267</v>
      </c>
      <c r="AL15" s="193" t="str">
        <f t="shared" si="3"/>
        <v>---</v>
      </c>
      <c r="AM15" s="135" t="s">
        <v>209</v>
      </c>
      <c r="AN15" s="59" t="s">
        <v>471</v>
      </c>
      <c r="AO15" s="135" t="s">
        <v>209</v>
      </c>
      <c r="AP15" s="162" t="s">
        <v>471</v>
      </c>
      <c r="AQ15" s="135" t="s">
        <v>209</v>
      </c>
      <c r="AR15" s="19" t="s">
        <v>471</v>
      </c>
      <c r="AS15" s="135" t="s">
        <v>207</v>
      </c>
      <c r="AT15" s="19" t="s">
        <v>418</v>
      </c>
      <c r="AU15" s="135" t="s">
        <v>209</v>
      </c>
      <c r="AV15" s="19" t="s">
        <v>471</v>
      </c>
      <c r="AW15" s="135" t="s">
        <v>209</v>
      </c>
      <c r="AX15" s="19" t="s">
        <v>471</v>
      </c>
      <c r="AY15" s="135" t="s">
        <v>209</v>
      </c>
      <c r="AZ15" s="19" t="s">
        <v>471</v>
      </c>
      <c r="BA15" s="135" t="s">
        <v>209</v>
      </c>
      <c r="BB15" s="151" t="s">
        <v>471</v>
      </c>
      <c r="BC15" s="135" t="s">
        <v>209</v>
      </c>
      <c r="BD15" s="19" t="s">
        <v>471</v>
      </c>
      <c r="BE15" s="135" t="s">
        <v>209</v>
      </c>
      <c r="BF15" s="19" t="s">
        <v>471</v>
      </c>
      <c r="BG15" s="135" t="s">
        <v>209</v>
      </c>
      <c r="BH15" s="19" t="s">
        <v>471</v>
      </c>
      <c r="BI15" s="135" t="s">
        <v>209</v>
      </c>
      <c r="BJ15" s="19" t="s">
        <v>471</v>
      </c>
      <c r="BK15" s="135" t="s">
        <v>209</v>
      </c>
      <c r="BL15" s="19" t="s">
        <v>471</v>
      </c>
      <c r="BM15" s="135" t="s">
        <v>209</v>
      </c>
      <c r="BN15" s="19" t="s">
        <v>471</v>
      </c>
      <c r="BO15" s="135" t="s">
        <v>209</v>
      </c>
      <c r="BP15" s="19" t="s">
        <v>471</v>
      </c>
      <c r="BQ15" s="135" t="s">
        <v>209</v>
      </c>
      <c r="BR15" s="19" t="s">
        <v>471</v>
      </c>
      <c r="BS15" s="135" t="s">
        <v>209</v>
      </c>
      <c r="BT15" s="19" t="s">
        <v>471</v>
      </c>
      <c r="BU15" s="135" t="s">
        <v>209</v>
      </c>
      <c r="BV15" s="19" t="s">
        <v>471</v>
      </c>
      <c r="BW15" s="135" t="s">
        <v>209</v>
      </c>
      <c r="BX15" s="19" t="s">
        <v>471</v>
      </c>
      <c r="BY15" s="135" t="s">
        <v>209</v>
      </c>
      <c r="BZ15" s="20" t="s">
        <v>471</v>
      </c>
      <c r="CA15" s="135" t="s">
        <v>209</v>
      </c>
      <c r="CB15" s="19" t="s">
        <v>471</v>
      </c>
      <c r="CC15" s="135" t="s">
        <v>209</v>
      </c>
      <c r="CD15" s="19" t="s">
        <v>471</v>
      </c>
      <c r="CE15" s="135" t="s">
        <v>209</v>
      </c>
      <c r="CF15" s="19" t="s">
        <v>471</v>
      </c>
      <c r="CG15" s="135" t="s">
        <v>209</v>
      </c>
      <c r="CH15" s="19" t="s">
        <v>471</v>
      </c>
      <c r="CI15" s="135" t="s">
        <v>209</v>
      </c>
      <c r="CJ15" s="19" t="s">
        <v>471</v>
      </c>
      <c r="CK15" s="135" t="s">
        <v>209</v>
      </c>
      <c r="CL15" s="19" t="s">
        <v>471</v>
      </c>
      <c r="CM15" s="135" t="s">
        <v>207</v>
      </c>
      <c r="CN15" s="19" t="s">
        <v>823</v>
      </c>
      <c r="CO15" s="135" t="s">
        <v>209</v>
      </c>
      <c r="CP15" s="19" t="s">
        <v>471</v>
      </c>
      <c r="CQ15" s="135" t="s">
        <v>224</v>
      </c>
      <c r="CR15" s="19" t="s">
        <v>854</v>
      </c>
      <c r="CS15" s="135" t="s">
        <v>209</v>
      </c>
      <c r="CT15" s="20" t="s">
        <v>471</v>
      </c>
      <c r="CU15" s="135" t="s">
        <v>209</v>
      </c>
      <c r="CV15" s="19" t="s">
        <v>471</v>
      </c>
      <c r="CW15" s="135" t="s">
        <v>209</v>
      </c>
      <c r="CX15" s="19" t="s">
        <v>471</v>
      </c>
    </row>
    <row r="16" spans="1:102" ht="15" customHeight="1" x14ac:dyDescent="0.35">
      <c r="A16" s="62" t="s">
        <v>36</v>
      </c>
      <c r="B16" s="245" t="s">
        <v>1150</v>
      </c>
      <c r="C16" s="173">
        <v>16</v>
      </c>
      <c r="D16" s="173" t="s">
        <v>84</v>
      </c>
      <c r="E16" s="173" t="s">
        <v>1735</v>
      </c>
      <c r="F16" s="63" t="s">
        <v>257</v>
      </c>
      <c r="G16" s="63" t="s">
        <v>135</v>
      </c>
      <c r="H16" s="63" t="s">
        <v>136</v>
      </c>
      <c r="I16" s="64">
        <v>2</v>
      </c>
      <c r="J16" s="63" t="s">
        <v>207</v>
      </c>
      <c r="K16" s="63" t="s">
        <v>208</v>
      </c>
      <c r="L16" s="63" t="s">
        <v>209</v>
      </c>
      <c r="M16" s="63" t="s">
        <v>210</v>
      </c>
      <c r="N16" s="63" t="s">
        <v>224</v>
      </c>
      <c r="O16" s="63" t="s">
        <v>225</v>
      </c>
      <c r="P16" s="193" t="str">
        <f t="shared" si="10"/>
        <v>---</v>
      </c>
      <c r="Q16" s="193" t="str">
        <f t="shared" si="10"/>
        <v>---</v>
      </c>
      <c r="R16" s="193" t="str">
        <f t="shared" si="10"/>
        <v>---</v>
      </c>
      <c r="S16" s="193" t="str">
        <f t="shared" si="10"/>
        <v>---</v>
      </c>
      <c r="T16" s="193" t="str">
        <f t="shared" si="10"/>
        <v>---</v>
      </c>
      <c r="U16" s="193" t="str">
        <f t="shared" si="10"/>
        <v>---</v>
      </c>
      <c r="V16" s="193" t="str">
        <f t="shared" si="10"/>
        <v>---</v>
      </c>
      <c r="W16" s="193" t="str">
        <f t="shared" si="10"/>
        <v>---</v>
      </c>
      <c r="X16" s="63" t="s">
        <v>267</v>
      </c>
      <c r="Y16" s="63" t="s">
        <v>267</v>
      </c>
      <c r="Z16" s="183" t="str">
        <f t="shared" si="1"/>
        <v>---</v>
      </c>
      <c r="AA16" s="183" t="str">
        <f t="shared" si="1"/>
        <v>---</v>
      </c>
      <c r="AB16" s="63" t="str">
        <f t="shared" si="5"/>
        <v>da</v>
      </c>
      <c r="AC16" s="63" t="str">
        <f t="shared" si="6"/>
        <v>nu</v>
      </c>
      <c r="AD16" s="63">
        <f t="shared" si="7"/>
        <v>2</v>
      </c>
      <c r="AE16" s="63">
        <v>0</v>
      </c>
      <c r="AF16" s="63">
        <f t="shared" si="8"/>
        <v>1</v>
      </c>
      <c r="AG16" s="202" t="str">
        <f t="shared" si="11"/>
        <v>---</v>
      </c>
      <c r="AH16" s="202" t="str">
        <f t="shared" si="11"/>
        <v>---</v>
      </c>
      <c r="AI16" s="202" t="str">
        <f t="shared" si="11"/>
        <v>---</v>
      </c>
      <c r="AJ16" s="202" t="str">
        <f t="shared" si="11"/>
        <v>---</v>
      </c>
      <c r="AK16" s="212" t="s">
        <v>267</v>
      </c>
      <c r="AL16" s="202" t="str">
        <f t="shared" si="3"/>
        <v>---</v>
      </c>
      <c r="AM16" s="135" t="s">
        <v>209</v>
      </c>
      <c r="AN16" s="59" t="s">
        <v>471</v>
      </c>
      <c r="AO16" s="135" t="s">
        <v>209</v>
      </c>
      <c r="AP16" s="162" t="s">
        <v>471</v>
      </c>
      <c r="AQ16" s="135" t="s">
        <v>209</v>
      </c>
      <c r="AR16" s="19" t="s">
        <v>471</v>
      </c>
      <c r="AS16" s="135" t="s">
        <v>207</v>
      </c>
      <c r="AT16" s="20" t="s">
        <v>416</v>
      </c>
      <c r="AU16" s="135" t="s">
        <v>207</v>
      </c>
      <c r="AV16" s="166" t="s">
        <v>427</v>
      </c>
      <c r="AW16" s="135" t="s">
        <v>209</v>
      </c>
      <c r="AX16" s="19" t="s">
        <v>471</v>
      </c>
      <c r="AY16" s="135" t="s">
        <v>209</v>
      </c>
      <c r="AZ16" s="19" t="s">
        <v>471</v>
      </c>
      <c r="BA16" s="135" t="s">
        <v>209</v>
      </c>
      <c r="BB16" s="151" t="s">
        <v>471</v>
      </c>
      <c r="BC16" s="135" t="s">
        <v>207</v>
      </c>
      <c r="BD16" s="19" t="s">
        <v>500</v>
      </c>
      <c r="BE16" s="135" t="s">
        <v>209</v>
      </c>
      <c r="BF16" s="19" t="s">
        <v>471</v>
      </c>
      <c r="BG16" s="135" t="s">
        <v>209</v>
      </c>
      <c r="BH16" s="19" t="s">
        <v>471</v>
      </c>
      <c r="BI16" s="135" t="s">
        <v>209</v>
      </c>
      <c r="BJ16" s="19" t="s">
        <v>471</v>
      </c>
      <c r="BK16" s="135" t="s">
        <v>209</v>
      </c>
      <c r="BL16" s="19" t="s">
        <v>471</v>
      </c>
      <c r="BM16" s="135" t="s">
        <v>209</v>
      </c>
      <c r="BN16" s="19" t="s">
        <v>471</v>
      </c>
      <c r="BO16" s="135" t="s">
        <v>209</v>
      </c>
      <c r="BP16" s="19" t="s">
        <v>471</v>
      </c>
      <c r="BQ16" s="135" t="s">
        <v>209</v>
      </c>
      <c r="BR16" s="19" t="s">
        <v>471</v>
      </c>
      <c r="BS16" s="135" t="s">
        <v>209</v>
      </c>
      <c r="BT16" s="19" t="s">
        <v>471</v>
      </c>
      <c r="BU16" s="135" t="s">
        <v>209</v>
      </c>
      <c r="BV16" s="19" t="s">
        <v>471</v>
      </c>
      <c r="BW16" s="135" t="s">
        <v>207</v>
      </c>
      <c r="BX16" s="19" t="s">
        <v>675</v>
      </c>
      <c r="BY16" s="135" t="s">
        <v>209</v>
      </c>
      <c r="BZ16" s="20" t="s">
        <v>471</v>
      </c>
      <c r="CA16" s="135" t="s">
        <v>209</v>
      </c>
      <c r="CB16" s="19" t="s">
        <v>471</v>
      </c>
      <c r="CC16" s="135" t="s">
        <v>209</v>
      </c>
      <c r="CD16" s="19" t="s">
        <v>471</v>
      </c>
      <c r="CE16" s="135" t="s">
        <v>209</v>
      </c>
      <c r="CF16" s="19" t="s">
        <v>471</v>
      </c>
      <c r="CG16" s="135" t="s">
        <v>207</v>
      </c>
      <c r="CH16" s="19" t="s">
        <v>762</v>
      </c>
      <c r="CI16" s="135" t="s">
        <v>209</v>
      </c>
      <c r="CJ16" s="19" t="s">
        <v>471</v>
      </c>
      <c r="CK16" s="135" t="s">
        <v>209</v>
      </c>
      <c r="CL16" s="19" t="s">
        <v>471</v>
      </c>
      <c r="CM16" s="135" t="s">
        <v>209</v>
      </c>
      <c r="CN16" s="19" t="s">
        <v>471</v>
      </c>
      <c r="CO16" s="135" t="s">
        <v>209</v>
      </c>
      <c r="CP16" s="19" t="s">
        <v>471</v>
      </c>
      <c r="CQ16" s="135" t="s">
        <v>207</v>
      </c>
      <c r="CR16" s="20" t="s">
        <v>868</v>
      </c>
      <c r="CS16" s="135" t="s">
        <v>209</v>
      </c>
      <c r="CT16" s="20" t="s">
        <v>471</v>
      </c>
      <c r="CU16" s="135" t="s">
        <v>209</v>
      </c>
      <c r="CV16" s="19" t="s">
        <v>471</v>
      </c>
      <c r="CW16" s="135" t="s">
        <v>209</v>
      </c>
      <c r="CX16" s="19" t="s">
        <v>471</v>
      </c>
    </row>
    <row r="17" spans="1:102" ht="15" customHeight="1" x14ac:dyDescent="0.35">
      <c r="A17" s="65" t="s">
        <v>37</v>
      </c>
      <c r="B17" s="245" t="s">
        <v>1151</v>
      </c>
      <c r="C17" s="173">
        <v>17</v>
      </c>
      <c r="D17" s="173" t="s">
        <v>85</v>
      </c>
      <c r="E17" s="173" t="s">
        <v>1736</v>
      </c>
      <c r="F17" s="63" t="s">
        <v>257</v>
      </c>
      <c r="G17" s="63" t="s">
        <v>137</v>
      </c>
      <c r="H17" s="63" t="s">
        <v>138</v>
      </c>
      <c r="I17" s="64">
        <v>2</v>
      </c>
      <c r="J17" s="63" t="s">
        <v>207</v>
      </c>
      <c r="K17" s="63" t="s">
        <v>208</v>
      </c>
      <c r="L17" s="63" t="s">
        <v>209</v>
      </c>
      <c r="M17" s="63" t="s">
        <v>210</v>
      </c>
      <c r="N17" s="63" t="s">
        <v>224</v>
      </c>
      <c r="O17" s="63" t="s">
        <v>225</v>
      </c>
      <c r="P17" s="193" t="str">
        <f t="shared" si="10"/>
        <v>---</v>
      </c>
      <c r="Q17" s="193" t="str">
        <f t="shared" si="10"/>
        <v>---</v>
      </c>
      <c r="R17" s="193" t="str">
        <f t="shared" si="10"/>
        <v>---</v>
      </c>
      <c r="S17" s="193" t="str">
        <f t="shared" si="10"/>
        <v>---</v>
      </c>
      <c r="T17" s="193" t="str">
        <f t="shared" si="10"/>
        <v>---</v>
      </c>
      <c r="U17" s="193" t="str">
        <f t="shared" si="10"/>
        <v>---</v>
      </c>
      <c r="V17" s="193" t="str">
        <f t="shared" si="10"/>
        <v>---</v>
      </c>
      <c r="W17" s="193" t="str">
        <f t="shared" si="10"/>
        <v>---</v>
      </c>
      <c r="X17" s="63" t="s">
        <v>267</v>
      </c>
      <c r="Y17" s="63" t="s">
        <v>267</v>
      </c>
      <c r="Z17" s="183" t="str">
        <f t="shared" si="1"/>
        <v>---</v>
      </c>
      <c r="AA17" s="183" t="str">
        <f t="shared" si="1"/>
        <v>---</v>
      </c>
      <c r="AB17" s="63" t="str">
        <f t="shared" si="5"/>
        <v>da</v>
      </c>
      <c r="AC17" s="63" t="str">
        <f t="shared" si="6"/>
        <v>nu</v>
      </c>
      <c r="AD17" s="63">
        <f t="shared" si="7"/>
        <v>2</v>
      </c>
      <c r="AE17" s="63">
        <v>0</v>
      </c>
      <c r="AF17" s="63">
        <f t="shared" si="8"/>
        <v>1</v>
      </c>
      <c r="AG17" s="202" t="str">
        <f t="shared" si="11"/>
        <v>---</v>
      </c>
      <c r="AH17" s="202" t="str">
        <f t="shared" si="11"/>
        <v>---</v>
      </c>
      <c r="AI17" s="202" t="str">
        <f t="shared" si="11"/>
        <v>---</v>
      </c>
      <c r="AJ17" s="202" t="str">
        <f t="shared" si="11"/>
        <v>---</v>
      </c>
      <c r="AK17" s="212" t="s">
        <v>267</v>
      </c>
      <c r="AL17" s="202" t="str">
        <f t="shared" si="3"/>
        <v>---</v>
      </c>
      <c r="AM17" s="135" t="s">
        <v>209</v>
      </c>
      <c r="AN17" s="59" t="s">
        <v>471</v>
      </c>
      <c r="AO17" s="135" t="s">
        <v>209</v>
      </c>
      <c r="AP17" s="162" t="s">
        <v>471</v>
      </c>
      <c r="AQ17" s="135" t="s">
        <v>209</v>
      </c>
      <c r="AR17" s="19" t="s">
        <v>471</v>
      </c>
      <c r="AS17" s="135" t="s">
        <v>207</v>
      </c>
      <c r="AT17" s="19" t="s">
        <v>415</v>
      </c>
      <c r="AU17" s="135" t="s">
        <v>209</v>
      </c>
      <c r="AV17" s="19" t="s">
        <v>471</v>
      </c>
      <c r="AW17" s="135" t="s">
        <v>209</v>
      </c>
      <c r="AX17" s="19" t="s">
        <v>471</v>
      </c>
      <c r="AY17" s="135" t="s">
        <v>209</v>
      </c>
      <c r="AZ17" s="19" t="s">
        <v>471</v>
      </c>
      <c r="BA17" s="135" t="s">
        <v>209</v>
      </c>
      <c r="BB17" s="151" t="s">
        <v>471</v>
      </c>
      <c r="BC17" s="135" t="s">
        <v>209</v>
      </c>
      <c r="BD17" s="19" t="s">
        <v>471</v>
      </c>
      <c r="BE17" s="135" t="s">
        <v>209</v>
      </c>
      <c r="BF17" s="19" t="s">
        <v>471</v>
      </c>
      <c r="BG17" s="135" t="s">
        <v>209</v>
      </c>
      <c r="BH17" s="19" t="s">
        <v>471</v>
      </c>
      <c r="BI17" s="135" t="s">
        <v>209</v>
      </c>
      <c r="BJ17" s="19" t="s">
        <v>471</v>
      </c>
      <c r="BK17" s="135" t="s">
        <v>209</v>
      </c>
      <c r="BL17" s="19" t="s">
        <v>471</v>
      </c>
      <c r="BM17" s="135" t="s">
        <v>209</v>
      </c>
      <c r="BN17" s="19" t="s">
        <v>471</v>
      </c>
      <c r="BO17" s="135" t="s">
        <v>209</v>
      </c>
      <c r="BP17" s="19" t="s">
        <v>471</v>
      </c>
      <c r="BQ17" s="135" t="s">
        <v>209</v>
      </c>
      <c r="BR17" s="19" t="s">
        <v>471</v>
      </c>
      <c r="BS17" s="135" t="s">
        <v>209</v>
      </c>
      <c r="BT17" s="19" t="s">
        <v>471</v>
      </c>
      <c r="BU17" s="135" t="s">
        <v>209</v>
      </c>
      <c r="BV17" s="19" t="s">
        <v>471</v>
      </c>
      <c r="BW17" s="135" t="s">
        <v>209</v>
      </c>
      <c r="BX17" s="19" t="s">
        <v>471</v>
      </c>
      <c r="BY17" s="135" t="s">
        <v>209</v>
      </c>
      <c r="BZ17" s="20" t="s">
        <v>471</v>
      </c>
      <c r="CA17" s="135" t="s">
        <v>209</v>
      </c>
      <c r="CB17" s="19" t="s">
        <v>471</v>
      </c>
      <c r="CC17" s="135" t="s">
        <v>207</v>
      </c>
      <c r="CD17" s="19" t="s">
        <v>702</v>
      </c>
      <c r="CE17" s="135" t="s">
        <v>209</v>
      </c>
      <c r="CF17" s="19" t="s">
        <v>471</v>
      </c>
      <c r="CG17" s="135" t="s">
        <v>209</v>
      </c>
      <c r="CH17" s="19" t="s">
        <v>471</v>
      </c>
      <c r="CI17" s="135" t="s">
        <v>209</v>
      </c>
      <c r="CJ17" s="19" t="s">
        <v>471</v>
      </c>
      <c r="CK17" s="135" t="s">
        <v>209</v>
      </c>
      <c r="CL17" s="19" t="s">
        <v>471</v>
      </c>
      <c r="CM17" s="135" t="s">
        <v>209</v>
      </c>
      <c r="CN17" s="19" t="s">
        <v>471</v>
      </c>
      <c r="CO17" s="135" t="s">
        <v>209</v>
      </c>
      <c r="CP17" s="19" t="s">
        <v>471</v>
      </c>
      <c r="CQ17" s="135" t="s">
        <v>207</v>
      </c>
      <c r="CR17" s="20" t="s">
        <v>867</v>
      </c>
      <c r="CS17" s="135" t="s">
        <v>209</v>
      </c>
      <c r="CT17" s="20" t="s">
        <v>471</v>
      </c>
      <c r="CU17" s="135" t="s">
        <v>209</v>
      </c>
      <c r="CV17" s="19" t="s">
        <v>471</v>
      </c>
      <c r="CW17" s="135" t="s">
        <v>209</v>
      </c>
      <c r="CX17" s="19" t="s">
        <v>471</v>
      </c>
    </row>
    <row r="18" spans="1:102" ht="15" customHeight="1" x14ac:dyDescent="0.35">
      <c r="A18" s="65" t="s">
        <v>38</v>
      </c>
      <c r="B18" s="245" t="s">
        <v>1152</v>
      </c>
      <c r="C18" s="173">
        <v>18</v>
      </c>
      <c r="D18" s="173" t="s">
        <v>88</v>
      </c>
      <c r="E18" s="173" t="s">
        <v>1737</v>
      </c>
      <c r="F18" s="63" t="s">
        <v>257</v>
      </c>
      <c r="G18" s="63" t="s">
        <v>139</v>
      </c>
      <c r="H18" s="63" t="s">
        <v>140</v>
      </c>
      <c r="I18" s="64">
        <v>2</v>
      </c>
      <c r="J18" s="63" t="s">
        <v>207</v>
      </c>
      <c r="K18" s="63" t="s">
        <v>208</v>
      </c>
      <c r="L18" s="63" t="s">
        <v>209</v>
      </c>
      <c r="M18" s="63" t="s">
        <v>210</v>
      </c>
      <c r="N18" s="63" t="s">
        <v>480</v>
      </c>
      <c r="O18" s="63" t="s">
        <v>481</v>
      </c>
      <c r="P18" s="63" t="s">
        <v>211</v>
      </c>
      <c r="Q18" s="63" t="s">
        <v>211</v>
      </c>
      <c r="R18" s="63" t="s">
        <v>212</v>
      </c>
      <c r="S18" s="63" t="s">
        <v>212</v>
      </c>
      <c r="T18" s="63" t="s">
        <v>213</v>
      </c>
      <c r="U18" s="63" t="s">
        <v>213</v>
      </c>
      <c r="V18" s="63" t="s">
        <v>214</v>
      </c>
      <c r="W18" s="63" t="s">
        <v>214</v>
      </c>
      <c r="X18" s="63" t="s">
        <v>267</v>
      </c>
      <c r="Y18" s="63" t="s">
        <v>267</v>
      </c>
      <c r="Z18" s="183" t="str">
        <f t="shared" ref="Z18:AA57" si="12">"---"</f>
        <v>---</v>
      </c>
      <c r="AA18" s="183" t="str">
        <f t="shared" si="12"/>
        <v>---</v>
      </c>
      <c r="AB18" s="63" t="str">
        <f t="shared" si="5"/>
        <v>da</v>
      </c>
      <c r="AC18" s="63" t="str">
        <f t="shared" si="6"/>
        <v>nu</v>
      </c>
      <c r="AD18" s="63">
        <f t="shared" si="7"/>
        <v>2</v>
      </c>
      <c r="AE18" s="63">
        <v>0</v>
      </c>
      <c r="AF18" s="63">
        <f t="shared" si="8"/>
        <v>1</v>
      </c>
      <c r="AG18" s="212">
        <f>$AD18*(1/5)</f>
        <v>0.4</v>
      </c>
      <c r="AH18" s="212">
        <f>$AD18*(2/5)</f>
        <v>0.8</v>
      </c>
      <c r="AI18" s="212">
        <f>$AD18*(3/5)</f>
        <v>1.2</v>
      </c>
      <c r="AJ18" s="212">
        <f>$AD18*(4/5)</f>
        <v>1.6</v>
      </c>
      <c r="AK18" s="212" t="s">
        <v>267</v>
      </c>
      <c r="AL18" s="202" t="str">
        <f t="shared" si="3"/>
        <v>---</v>
      </c>
      <c r="AM18" s="135" t="s">
        <v>209</v>
      </c>
      <c r="AN18" s="59" t="s">
        <v>471</v>
      </c>
      <c r="AO18" s="135" t="s">
        <v>209</v>
      </c>
      <c r="AP18" s="166" t="s">
        <v>366</v>
      </c>
      <c r="AQ18" s="135" t="s">
        <v>209</v>
      </c>
      <c r="AR18" s="19" t="s">
        <v>471</v>
      </c>
      <c r="AS18" s="135" t="s">
        <v>209</v>
      </c>
      <c r="AT18" s="19" t="s">
        <v>471</v>
      </c>
      <c r="AU18" s="135" t="s">
        <v>209</v>
      </c>
      <c r="AV18" s="19" t="s">
        <v>471</v>
      </c>
      <c r="AW18" s="135" t="s">
        <v>209</v>
      </c>
      <c r="AX18" s="19" t="s">
        <v>471</v>
      </c>
      <c r="AY18" s="135" t="s">
        <v>209</v>
      </c>
      <c r="AZ18" s="19" t="s">
        <v>471</v>
      </c>
      <c r="BA18" s="135" t="s">
        <v>209</v>
      </c>
      <c r="BB18" s="151" t="s">
        <v>471</v>
      </c>
      <c r="BC18" s="135" t="s">
        <v>480</v>
      </c>
      <c r="BD18" s="19" t="s">
        <v>504</v>
      </c>
      <c r="BE18" s="135" t="s">
        <v>209</v>
      </c>
      <c r="BF18" s="19" t="s">
        <v>471</v>
      </c>
      <c r="BG18" s="135" t="s">
        <v>209</v>
      </c>
      <c r="BH18" s="19" t="s">
        <v>471</v>
      </c>
      <c r="BI18" s="135" t="s">
        <v>209</v>
      </c>
      <c r="BJ18" s="19" t="s">
        <v>471</v>
      </c>
      <c r="BK18" s="135" t="s">
        <v>209</v>
      </c>
      <c r="BL18" s="19" t="s">
        <v>471</v>
      </c>
      <c r="BM18" s="135" t="s">
        <v>209</v>
      </c>
      <c r="BN18" s="19" t="s">
        <v>471</v>
      </c>
      <c r="BO18" s="135" t="s">
        <v>209</v>
      </c>
      <c r="BP18" s="19" t="s">
        <v>471</v>
      </c>
      <c r="BQ18" s="135" t="s">
        <v>209</v>
      </c>
      <c r="BR18" s="19" t="s">
        <v>471</v>
      </c>
      <c r="BS18" s="135" t="s">
        <v>209</v>
      </c>
      <c r="BT18" s="19" t="s">
        <v>471</v>
      </c>
      <c r="BU18" s="135" t="s">
        <v>209</v>
      </c>
      <c r="BV18" s="19" t="s">
        <v>471</v>
      </c>
      <c r="BW18" s="135" t="s">
        <v>209</v>
      </c>
      <c r="BX18" s="19" t="s">
        <v>471</v>
      </c>
      <c r="BY18" s="135" t="s">
        <v>209</v>
      </c>
      <c r="BZ18" s="20" t="s">
        <v>471</v>
      </c>
      <c r="CA18" s="135" t="s">
        <v>209</v>
      </c>
      <c r="CB18" s="19" t="s">
        <v>471</v>
      </c>
      <c r="CC18" s="135" t="s">
        <v>209</v>
      </c>
      <c r="CD18" s="19" t="s">
        <v>471</v>
      </c>
      <c r="CE18" s="135" t="s">
        <v>209</v>
      </c>
      <c r="CF18" s="19" t="s">
        <v>471</v>
      </c>
      <c r="CG18" s="135" t="s">
        <v>209</v>
      </c>
      <c r="CH18" s="19" t="s">
        <v>759</v>
      </c>
      <c r="CI18" s="135" t="s">
        <v>209</v>
      </c>
      <c r="CJ18" s="19" t="s">
        <v>471</v>
      </c>
      <c r="CK18" s="135" t="s">
        <v>209</v>
      </c>
      <c r="CL18" s="19" t="s">
        <v>471</v>
      </c>
      <c r="CM18" s="135" t="s">
        <v>480</v>
      </c>
      <c r="CN18" s="19" t="s">
        <v>414</v>
      </c>
      <c r="CO18" s="135" t="s">
        <v>209</v>
      </c>
      <c r="CP18" s="19" t="s">
        <v>471</v>
      </c>
      <c r="CQ18" s="135" t="s">
        <v>212</v>
      </c>
      <c r="CR18" s="19" t="s">
        <v>862</v>
      </c>
      <c r="CS18" s="135" t="s">
        <v>209</v>
      </c>
      <c r="CT18" s="20" t="s">
        <v>471</v>
      </c>
      <c r="CU18" s="135" t="s">
        <v>209</v>
      </c>
      <c r="CV18" s="19" t="s">
        <v>471</v>
      </c>
      <c r="CW18" s="135" t="s">
        <v>209</v>
      </c>
      <c r="CX18" s="19" t="s">
        <v>471</v>
      </c>
    </row>
    <row r="19" spans="1:102" ht="15" customHeight="1" x14ac:dyDescent="0.35">
      <c r="A19" s="65" t="s">
        <v>39</v>
      </c>
      <c r="B19" s="245" t="s">
        <v>1153</v>
      </c>
      <c r="C19" s="173">
        <v>19</v>
      </c>
      <c r="D19" s="173" t="s">
        <v>86</v>
      </c>
      <c r="E19" s="173" t="s">
        <v>1738</v>
      </c>
      <c r="F19" s="63" t="s">
        <v>257</v>
      </c>
      <c r="G19" s="63" t="s">
        <v>141</v>
      </c>
      <c r="H19" s="63" t="s">
        <v>142</v>
      </c>
      <c r="I19" s="64">
        <v>2</v>
      </c>
      <c r="J19" s="63" t="s">
        <v>207</v>
      </c>
      <c r="K19" s="63" t="s">
        <v>208</v>
      </c>
      <c r="L19" s="63" t="s">
        <v>209</v>
      </c>
      <c r="M19" s="63" t="s">
        <v>210</v>
      </c>
      <c r="N19" s="63" t="s">
        <v>224</v>
      </c>
      <c r="O19" s="63" t="s">
        <v>225</v>
      </c>
      <c r="P19" s="63" t="s">
        <v>211</v>
      </c>
      <c r="Q19" s="63" t="s">
        <v>211</v>
      </c>
      <c r="R19" s="63" t="s">
        <v>212</v>
      </c>
      <c r="S19" s="63" t="s">
        <v>212</v>
      </c>
      <c r="T19" s="63" t="s">
        <v>213</v>
      </c>
      <c r="U19" s="63" t="s">
        <v>213</v>
      </c>
      <c r="V19" s="63" t="s">
        <v>214</v>
      </c>
      <c r="W19" s="63" t="s">
        <v>214</v>
      </c>
      <c r="X19" s="63" t="s">
        <v>267</v>
      </c>
      <c r="Y19" s="63" t="s">
        <v>267</v>
      </c>
      <c r="Z19" s="183" t="str">
        <f t="shared" si="12"/>
        <v>---</v>
      </c>
      <c r="AA19" s="183" t="str">
        <f t="shared" si="12"/>
        <v>---</v>
      </c>
      <c r="AB19" s="63" t="str">
        <f t="shared" si="5"/>
        <v>da</v>
      </c>
      <c r="AC19" s="63" t="str">
        <f t="shared" si="6"/>
        <v>nu</v>
      </c>
      <c r="AD19" s="63">
        <f t="shared" si="7"/>
        <v>2</v>
      </c>
      <c r="AE19" s="63">
        <v>0</v>
      </c>
      <c r="AF19" s="63">
        <f t="shared" si="8"/>
        <v>1</v>
      </c>
      <c r="AG19" s="212">
        <f>$AD19*(1/5)</f>
        <v>0.4</v>
      </c>
      <c r="AH19" s="212">
        <f>$AD19*(2/5)</f>
        <v>0.8</v>
      </c>
      <c r="AI19" s="212">
        <f>$AD19*(3/5)</f>
        <v>1.2</v>
      </c>
      <c r="AJ19" s="212">
        <f>$AD19*(4/5)</f>
        <v>1.6</v>
      </c>
      <c r="AK19" s="212" t="s">
        <v>267</v>
      </c>
      <c r="AL19" s="202" t="str">
        <f t="shared" si="3"/>
        <v>---</v>
      </c>
      <c r="AM19" s="135" t="s">
        <v>209</v>
      </c>
      <c r="AN19" s="59" t="s">
        <v>471</v>
      </c>
      <c r="AO19" s="135" t="s">
        <v>209</v>
      </c>
      <c r="AP19" s="166" t="s">
        <v>366</v>
      </c>
      <c r="AQ19" s="135" t="s">
        <v>209</v>
      </c>
      <c r="AR19" s="19" t="s">
        <v>471</v>
      </c>
      <c r="AS19" s="135" t="s">
        <v>209</v>
      </c>
      <c r="AT19" s="19" t="s">
        <v>471</v>
      </c>
      <c r="AU19" s="135" t="s">
        <v>209</v>
      </c>
      <c r="AV19" s="19" t="s">
        <v>471</v>
      </c>
      <c r="AW19" s="135" t="s">
        <v>209</v>
      </c>
      <c r="AX19" s="19" t="s">
        <v>471</v>
      </c>
      <c r="AY19" s="135" t="s">
        <v>209</v>
      </c>
      <c r="AZ19" s="19" t="s">
        <v>471</v>
      </c>
      <c r="BA19" s="135" t="s">
        <v>209</v>
      </c>
      <c r="BB19" s="151" t="s">
        <v>471</v>
      </c>
      <c r="BC19" s="135" t="s">
        <v>224</v>
      </c>
      <c r="BD19" s="19" t="s">
        <v>504</v>
      </c>
      <c r="BE19" s="135" t="s">
        <v>209</v>
      </c>
      <c r="BF19" s="19" t="s">
        <v>471</v>
      </c>
      <c r="BG19" s="135" t="s">
        <v>209</v>
      </c>
      <c r="BH19" s="19" t="s">
        <v>471</v>
      </c>
      <c r="BI19" s="135" t="s">
        <v>209</v>
      </c>
      <c r="BJ19" s="19" t="s">
        <v>471</v>
      </c>
      <c r="BK19" s="135" t="s">
        <v>209</v>
      </c>
      <c r="BL19" s="19" t="s">
        <v>471</v>
      </c>
      <c r="BM19" s="135" t="s">
        <v>209</v>
      </c>
      <c r="BN19" s="19" t="s">
        <v>471</v>
      </c>
      <c r="BO19" s="135" t="s">
        <v>209</v>
      </c>
      <c r="BP19" s="19" t="s">
        <v>471</v>
      </c>
      <c r="BQ19" s="135" t="s">
        <v>209</v>
      </c>
      <c r="BR19" s="19" t="s">
        <v>471</v>
      </c>
      <c r="BS19" s="135" t="s">
        <v>209</v>
      </c>
      <c r="BT19" s="19" t="s">
        <v>471</v>
      </c>
      <c r="BU19" s="135" t="s">
        <v>209</v>
      </c>
      <c r="BV19" s="19" t="s">
        <v>471</v>
      </c>
      <c r="BW19" s="135" t="s">
        <v>209</v>
      </c>
      <c r="BX19" s="19" t="s">
        <v>471</v>
      </c>
      <c r="BY19" s="135" t="s">
        <v>209</v>
      </c>
      <c r="BZ19" s="20" t="s">
        <v>471</v>
      </c>
      <c r="CA19" s="135" t="s">
        <v>209</v>
      </c>
      <c r="CB19" s="19" t="s">
        <v>471</v>
      </c>
      <c r="CC19" s="135" t="s">
        <v>209</v>
      </c>
      <c r="CD19" s="19" t="s">
        <v>471</v>
      </c>
      <c r="CE19" s="135" t="s">
        <v>209</v>
      </c>
      <c r="CF19" s="19" t="s">
        <v>471</v>
      </c>
      <c r="CG19" s="135" t="s">
        <v>209</v>
      </c>
      <c r="CH19" s="19" t="s">
        <v>760</v>
      </c>
      <c r="CI19" s="135" t="s">
        <v>209</v>
      </c>
      <c r="CJ19" s="19" t="s">
        <v>471</v>
      </c>
      <c r="CK19" s="135" t="s">
        <v>209</v>
      </c>
      <c r="CL19" s="19" t="s">
        <v>471</v>
      </c>
      <c r="CM19" s="135" t="s">
        <v>224</v>
      </c>
      <c r="CN19" s="19" t="s">
        <v>822</v>
      </c>
      <c r="CO19" s="135" t="s">
        <v>209</v>
      </c>
      <c r="CP19" s="19" t="s">
        <v>471</v>
      </c>
      <c r="CQ19" s="135" t="s">
        <v>212</v>
      </c>
      <c r="CR19" s="19" t="s">
        <v>862</v>
      </c>
      <c r="CS19" s="135" t="s">
        <v>209</v>
      </c>
      <c r="CT19" s="20" t="s">
        <v>471</v>
      </c>
      <c r="CU19" s="135" t="s">
        <v>209</v>
      </c>
      <c r="CV19" s="19" t="s">
        <v>471</v>
      </c>
      <c r="CW19" s="135" t="s">
        <v>209</v>
      </c>
      <c r="CX19" s="19" t="s">
        <v>471</v>
      </c>
    </row>
    <row r="20" spans="1:102" ht="15" customHeight="1" x14ac:dyDescent="0.35">
      <c r="A20" s="65" t="s">
        <v>40</v>
      </c>
      <c r="B20" s="245" t="s">
        <v>1154</v>
      </c>
      <c r="C20" s="173">
        <v>20</v>
      </c>
      <c r="D20" s="173" t="s">
        <v>87</v>
      </c>
      <c r="E20" s="173" t="s">
        <v>1739</v>
      </c>
      <c r="F20" s="63" t="s">
        <v>257</v>
      </c>
      <c r="G20" s="63" t="s">
        <v>143</v>
      </c>
      <c r="H20" s="63" t="s">
        <v>144</v>
      </c>
      <c r="I20" s="64">
        <v>2</v>
      </c>
      <c r="J20" s="63" t="s">
        <v>207</v>
      </c>
      <c r="K20" s="63" t="s">
        <v>208</v>
      </c>
      <c r="L20" s="63" t="s">
        <v>209</v>
      </c>
      <c r="M20" s="63" t="s">
        <v>210</v>
      </c>
      <c r="N20" s="63" t="s">
        <v>224</v>
      </c>
      <c r="O20" s="63" t="s">
        <v>225</v>
      </c>
      <c r="P20" s="193" t="str">
        <f t="shared" ref="P20:W24" si="13">"---"</f>
        <v>---</v>
      </c>
      <c r="Q20" s="193" t="str">
        <f t="shared" si="13"/>
        <v>---</v>
      </c>
      <c r="R20" s="193" t="str">
        <f t="shared" si="13"/>
        <v>---</v>
      </c>
      <c r="S20" s="193" t="str">
        <f t="shared" si="13"/>
        <v>---</v>
      </c>
      <c r="T20" s="193" t="str">
        <f t="shared" si="13"/>
        <v>---</v>
      </c>
      <c r="U20" s="193" t="str">
        <f t="shared" si="13"/>
        <v>---</v>
      </c>
      <c r="V20" s="193" t="str">
        <f t="shared" si="13"/>
        <v>---</v>
      </c>
      <c r="W20" s="193" t="str">
        <f t="shared" si="13"/>
        <v>---</v>
      </c>
      <c r="X20" s="63" t="s">
        <v>267</v>
      </c>
      <c r="Y20" s="63" t="s">
        <v>267</v>
      </c>
      <c r="Z20" s="183" t="str">
        <f t="shared" si="12"/>
        <v>---</v>
      </c>
      <c r="AA20" s="183" t="str">
        <f t="shared" si="12"/>
        <v>---</v>
      </c>
      <c r="AB20" s="63" t="str">
        <f t="shared" si="5"/>
        <v>da</v>
      </c>
      <c r="AC20" s="63" t="str">
        <f t="shared" si="6"/>
        <v>nu</v>
      </c>
      <c r="AD20" s="63">
        <f t="shared" si="7"/>
        <v>2</v>
      </c>
      <c r="AE20" s="63">
        <v>0</v>
      </c>
      <c r="AF20" s="63">
        <f t="shared" si="8"/>
        <v>1</v>
      </c>
      <c r="AG20" s="202" t="str">
        <f t="shared" ref="AG20:AJ24" si="14">"---"</f>
        <v>---</v>
      </c>
      <c r="AH20" s="202" t="str">
        <f t="shared" si="14"/>
        <v>---</v>
      </c>
      <c r="AI20" s="202" t="str">
        <f t="shared" si="14"/>
        <v>---</v>
      </c>
      <c r="AJ20" s="202" t="str">
        <f t="shared" si="14"/>
        <v>---</v>
      </c>
      <c r="AK20" s="212" t="s">
        <v>267</v>
      </c>
      <c r="AL20" s="202" t="str">
        <f t="shared" si="3"/>
        <v>---</v>
      </c>
      <c r="AM20" s="135" t="s">
        <v>209</v>
      </c>
      <c r="AN20" s="59" t="s">
        <v>471</v>
      </c>
      <c r="AO20" s="135" t="s">
        <v>207</v>
      </c>
      <c r="AP20" s="75" t="s">
        <v>370</v>
      </c>
      <c r="AQ20" s="135" t="s">
        <v>209</v>
      </c>
      <c r="AR20" s="19" t="s">
        <v>471</v>
      </c>
      <c r="AS20" s="135" t="s">
        <v>207</v>
      </c>
      <c r="AT20" s="20" t="s">
        <v>409</v>
      </c>
      <c r="AU20" s="135" t="s">
        <v>209</v>
      </c>
      <c r="AV20" s="19" t="s">
        <v>471</v>
      </c>
      <c r="AW20" s="135" t="s">
        <v>209</v>
      </c>
      <c r="AX20" s="19" t="s">
        <v>471</v>
      </c>
      <c r="AY20" s="135" t="s">
        <v>209</v>
      </c>
      <c r="AZ20" s="19" t="s">
        <v>471</v>
      </c>
      <c r="BA20" s="135" t="s">
        <v>207</v>
      </c>
      <c r="BB20" s="20" t="s">
        <v>464</v>
      </c>
      <c r="BC20" s="135" t="s">
        <v>207</v>
      </c>
      <c r="BD20" s="19" t="s">
        <v>493</v>
      </c>
      <c r="BE20" s="135" t="s">
        <v>209</v>
      </c>
      <c r="BF20" s="19" t="s">
        <v>471</v>
      </c>
      <c r="BG20" s="135" t="s">
        <v>209</v>
      </c>
      <c r="BH20" s="19" t="s">
        <v>471</v>
      </c>
      <c r="BI20" s="135" t="s">
        <v>209</v>
      </c>
      <c r="BJ20" s="19" t="s">
        <v>471</v>
      </c>
      <c r="BK20" s="135" t="s">
        <v>209</v>
      </c>
      <c r="BL20" s="19" t="s">
        <v>471</v>
      </c>
      <c r="BM20" s="135" t="s">
        <v>207</v>
      </c>
      <c r="BN20" s="20" t="s">
        <v>585</v>
      </c>
      <c r="BO20" s="135" t="s">
        <v>209</v>
      </c>
      <c r="BP20" s="19" t="s">
        <v>471</v>
      </c>
      <c r="BQ20" s="135" t="s">
        <v>209</v>
      </c>
      <c r="BR20" s="19" t="s">
        <v>471</v>
      </c>
      <c r="BS20" s="135" t="s">
        <v>209</v>
      </c>
      <c r="BT20" s="19" t="s">
        <v>471</v>
      </c>
      <c r="BU20" s="135" t="s">
        <v>209</v>
      </c>
      <c r="BV20" s="19" t="s">
        <v>471</v>
      </c>
      <c r="BW20" s="135" t="s">
        <v>207</v>
      </c>
      <c r="BX20" s="19" t="s">
        <v>676</v>
      </c>
      <c r="BY20" s="135" t="s">
        <v>209</v>
      </c>
      <c r="BZ20" s="20" t="s">
        <v>471</v>
      </c>
      <c r="CA20" s="135" t="s">
        <v>209</v>
      </c>
      <c r="CB20" s="19" t="s">
        <v>471</v>
      </c>
      <c r="CC20" s="135" t="s">
        <v>209</v>
      </c>
      <c r="CD20" s="19" t="s">
        <v>471</v>
      </c>
      <c r="CE20" s="135" t="s">
        <v>209</v>
      </c>
      <c r="CF20" s="19" t="s">
        <v>471</v>
      </c>
      <c r="CG20" s="135" t="s">
        <v>209</v>
      </c>
      <c r="CH20" s="20" t="s">
        <v>471</v>
      </c>
      <c r="CI20" s="135" t="s">
        <v>209</v>
      </c>
      <c r="CJ20" s="19" t="s">
        <v>471</v>
      </c>
      <c r="CK20" s="135" t="s">
        <v>207</v>
      </c>
      <c r="CL20" s="19" t="s">
        <v>799</v>
      </c>
      <c r="CM20" s="135" t="s">
        <v>209</v>
      </c>
      <c r="CN20" s="19" t="s">
        <v>471</v>
      </c>
      <c r="CO20" s="135" t="s">
        <v>207</v>
      </c>
      <c r="CP20" s="20" t="s">
        <v>840</v>
      </c>
      <c r="CQ20" s="135" t="s">
        <v>207</v>
      </c>
      <c r="CR20" s="20" t="s">
        <v>855</v>
      </c>
      <c r="CS20" s="135" t="s">
        <v>209</v>
      </c>
      <c r="CT20" s="20" t="s">
        <v>471</v>
      </c>
      <c r="CU20" s="135" t="s">
        <v>209</v>
      </c>
      <c r="CV20" s="19" t="s">
        <v>471</v>
      </c>
      <c r="CW20" s="135" t="s">
        <v>209</v>
      </c>
      <c r="CX20" s="19" t="s">
        <v>471</v>
      </c>
    </row>
    <row r="21" spans="1:102" ht="15" customHeight="1" x14ac:dyDescent="0.35">
      <c r="A21" s="65" t="s">
        <v>41</v>
      </c>
      <c r="B21" s="245" t="s">
        <v>1155</v>
      </c>
      <c r="C21" s="173">
        <v>21</v>
      </c>
      <c r="D21" s="173" t="s">
        <v>314</v>
      </c>
      <c r="E21" s="173" t="s">
        <v>1740</v>
      </c>
      <c r="F21" s="63" t="s">
        <v>257</v>
      </c>
      <c r="G21" s="63" t="s">
        <v>145</v>
      </c>
      <c r="H21" s="63" t="s">
        <v>146</v>
      </c>
      <c r="I21" s="64">
        <v>2</v>
      </c>
      <c r="J21" s="63" t="s">
        <v>207</v>
      </c>
      <c r="K21" s="63" t="s">
        <v>208</v>
      </c>
      <c r="L21" s="63" t="s">
        <v>209</v>
      </c>
      <c r="M21" s="63" t="s">
        <v>210</v>
      </c>
      <c r="N21" s="63" t="s">
        <v>224</v>
      </c>
      <c r="O21" s="63" t="s">
        <v>225</v>
      </c>
      <c r="P21" s="193" t="str">
        <f t="shared" si="13"/>
        <v>---</v>
      </c>
      <c r="Q21" s="193" t="str">
        <f t="shared" si="13"/>
        <v>---</v>
      </c>
      <c r="R21" s="193" t="str">
        <f t="shared" si="13"/>
        <v>---</v>
      </c>
      <c r="S21" s="193" t="str">
        <f t="shared" si="13"/>
        <v>---</v>
      </c>
      <c r="T21" s="193" t="str">
        <f t="shared" si="13"/>
        <v>---</v>
      </c>
      <c r="U21" s="193" t="str">
        <f t="shared" si="13"/>
        <v>---</v>
      </c>
      <c r="V21" s="193" t="str">
        <f t="shared" si="13"/>
        <v>---</v>
      </c>
      <c r="W21" s="193" t="str">
        <f t="shared" si="13"/>
        <v>---</v>
      </c>
      <c r="X21" s="63" t="s">
        <v>267</v>
      </c>
      <c r="Y21" s="63" t="s">
        <v>267</v>
      </c>
      <c r="Z21" s="183" t="str">
        <f t="shared" si="12"/>
        <v>---</v>
      </c>
      <c r="AA21" s="183" t="str">
        <f t="shared" si="12"/>
        <v>---</v>
      </c>
      <c r="AB21" s="63" t="str">
        <f t="shared" si="5"/>
        <v>da</v>
      </c>
      <c r="AC21" s="63" t="str">
        <f t="shared" si="6"/>
        <v>nu</v>
      </c>
      <c r="AD21" s="63">
        <f t="shared" si="7"/>
        <v>2</v>
      </c>
      <c r="AE21" s="63">
        <v>0</v>
      </c>
      <c r="AF21" s="63">
        <f t="shared" si="8"/>
        <v>1</v>
      </c>
      <c r="AG21" s="202" t="str">
        <f t="shared" si="14"/>
        <v>---</v>
      </c>
      <c r="AH21" s="202" t="str">
        <f t="shared" si="14"/>
        <v>---</v>
      </c>
      <c r="AI21" s="202" t="str">
        <f t="shared" si="14"/>
        <v>---</v>
      </c>
      <c r="AJ21" s="202" t="str">
        <f t="shared" si="14"/>
        <v>---</v>
      </c>
      <c r="AK21" s="212" t="s">
        <v>267</v>
      </c>
      <c r="AL21" s="202" t="str">
        <f t="shared" si="3"/>
        <v>---</v>
      </c>
      <c r="AM21" s="135" t="s">
        <v>207</v>
      </c>
      <c r="AN21" s="162" t="s">
        <v>414</v>
      </c>
      <c r="AO21" s="135" t="s">
        <v>209</v>
      </c>
      <c r="AP21" s="75" t="s">
        <v>471</v>
      </c>
      <c r="AQ21" s="135" t="s">
        <v>209</v>
      </c>
      <c r="AR21" s="19" t="s">
        <v>471</v>
      </c>
      <c r="AS21" s="135" t="s">
        <v>207</v>
      </c>
      <c r="AT21" s="19" t="s">
        <v>414</v>
      </c>
      <c r="AU21" s="135" t="s">
        <v>209</v>
      </c>
      <c r="AV21" s="19" t="s">
        <v>471</v>
      </c>
      <c r="AW21" s="135" t="s">
        <v>207</v>
      </c>
      <c r="AX21" s="19" t="s">
        <v>414</v>
      </c>
      <c r="AY21" s="135" t="s">
        <v>209</v>
      </c>
      <c r="AZ21" s="19" t="s">
        <v>471</v>
      </c>
      <c r="BA21" s="135" t="s">
        <v>207</v>
      </c>
      <c r="BB21" s="19" t="s">
        <v>414</v>
      </c>
      <c r="BC21" s="135" t="s">
        <v>207</v>
      </c>
      <c r="BD21" s="19" t="s">
        <v>414</v>
      </c>
      <c r="BE21" s="135" t="s">
        <v>207</v>
      </c>
      <c r="BF21" s="19" t="s">
        <v>414</v>
      </c>
      <c r="BG21" s="135" t="s">
        <v>209</v>
      </c>
      <c r="BH21" s="19" t="s">
        <v>471</v>
      </c>
      <c r="BI21" s="135" t="s">
        <v>207</v>
      </c>
      <c r="BJ21" s="19" t="s">
        <v>414</v>
      </c>
      <c r="BK21" s="135" t="s">
        <v>207</v>
      </c>
      <c r="BL21" s="19" t="s">
        <v>414</v>
      </c>
      <c r="BM21" s="135" t="s">
        <v>207</v>
      </c>
      <c r="BN21" s="19" t="s">
        <v>414</v>
      </c>
      <c r="BO21" s="135" t="s">
        <v>209</v>
      </c>
      <c r="BP21" s="19" t="s">
        <v>414</v>
      </c>
      <c r="BQ21" s="135" t="s">
        <v>209</v>
      </c>
      <c r="BR21" s="19" t="s">
        <v>471</v>
      </c>
      <c r="BS21" s="135" t="s">
        <v>209</v>
      </c>
      <c r="BT21" s="19" t="s">
        <v>471</v>
      </c>
      <c r="BU21" s="135" t="s">
        <v>209</v>
      </c>
      <c r="BV21" s="19" t="s">
        <v>471</v>
      </c>
      <c r="BW21" s="135" t="s">
        <v>207</v>
      </c>
      <c r="BX21" s="19" t="s">
        <v>414</v>
      </c>
      <c r="BY21" s="135" t="s">
        <v>209</v>
      </c>
      <c r="BZ21" s="20" t="s">
        <v>471</v>
      </c>
      <c r="CA21" s="135" t="s">
        <v>209</v>
      </c>
      <c r="CB21" s="19" t="s">
        <v>471</v>
      </c>
      <c r="CC21" s="135" t="s">
        <v>209</v>
      </c>
      <c r="CD21" s="19" t="s">
        <v>471</v>
      </c>
      <c r="CE21" s="135" t="s">
        <v>207</v>
      </c>
      <c r="CF21" s="19" t="s">
        <v>414</v>
      </c>
      <c r="CG21" s="135" t="s">
        <v>207</v>
      </c>
      <c r="CH21" s="19" t="s">
        <v>414</v>
      </c>
      <c r="CI21" s="135" t="s">
        <v>207</v>
      </c>
      <c r="CJ21" s="19" t="s">
        <v>774</v>
      </c>
      <c r="CK21" s="135" t="s">
        <v>207</v>
      </c>
      <c r="CL21" s="19" t="s">
        <v>414</v>
      </c>
      <c r="CM21" s="135" t="s">
        <v>207</v>
      </c>
      <c r="CN21" s="19" t="s">
        <v>414</v>
      </c>
      <c r="CO21" s="135" t="s">
        <v>207</v>
      </c>
      <c r="CP21" s="19" t="s">
        <v>414</v>
      </c>
      <c r="CQ21" s="135" t="s">
        <v>207</v>
      </c>
      <c r="CR21" s="19" t="s">
        <v>414</v>
      </c>
      <c r="CS21" s="135" t="s">
        <v>224</v>
      </c>
      <c r="CT21" s="19" t="s">
        <v>896</v>
      </c>
      <c r="CU21" s="135" t="s">
        <v>224</v>
      </c>
      <c r="CV21" s="19" t="s">
        <v>471</v>
      </c>
      <c r="CW21" s="135" t="s">
        <v>207</v>
      </c>
      <c r="CX21" s="19" t="s">
        <v>414</v>
      </c>
    </row>
    <row r="22" spans="1:102" ht="15" customHeight="1" x14ac:dyDescent="0.35">
      <c r="A22" s="65" t="s">
        <v>42</v>
      </c>
      <c r="B22" s="245" t="s">
        <v>1156</v>
      </c>
      <c r="C22" s="173">
        <v>22</v>
      </c>
      <c r="D22" s="173" t="s">
        <v>315</v>
      </c>
      <c r="E22" s="173" t="s">
        <v>1741</v>
      </c>
      <c r="F22" s="63" t="s">
        <v>257</v>
      </c>
      <c r="G22" s="63" t="s">
        <v>148</v>
      </c>
      <c r="H22" s="63" t="s">
        <v>147</v>
      </c>
      <c r="I22" s="64">
        <v>2</v>
      </c>
      <c r="J22" s="63" t="s">
        <v>207</v>
      </c>
      <c r="K22" s="63" t="s">
        <v>208</v>
      </c>
      <c r="L22" s="63" t="s">
        <v>209</v>
      </c>
      <c r="M22" s="63" t="s">
        <v>210</v>
      </c>
      <c r="N22" s="63" t="s">
        <v>224</v>
      </c>
      <c r="O22" s="63" t="s">
        <v>225</v>
      </c>
      <c r="P22" s="193" t="str">
        <f t="shared" si="13"/>
        <v>---</v>
      </c>
      <c r="Q22" s="193" t="str">
        <f t="shared" si="13"/>
        <v>---</v>
      </c>
      <c r="R22" s="193" t="str">
        <f t="shared" si="13"/>
        <v>---</v>
      </c>
      <c r="S22" s="193" t="str">
        <f t="shared" si="13"/>
        <v>---</v>
      </c>
      <c r="T22" s="193" t="str">
        <f t="shared" si="13"/>
        <v>---</v>
      </c>
      <c r="U22" s="193" t="str">
        <f t="shared" si="13"/>
        <v>---</v>
      </c>
      <c r="V22" s="193" t="str">
        <f t="shared" si="13"/>
        <v>---</v>
      </c>
      <c r="W22" s="193" t="str">
        <f t="shared" si="13"/>
        <v>---</v>
      </c>
      <c r="X22" s="63" t="s">
        <v>267</v>
      </c>
      <c r="Y22" s="63" t="s">
        <v>267</v>
      </c>
      <c r="Z22" s="183" t="str">
        <f t="shared" si="12"/>
        <v>---</v>
      </c>
      <c r="AA22" s="183" t="str">
        <f t="shared" si="12"/>
        <v>---</v>
      </c>
      <c r="AB22" s="63" t="str">
        <f t="shared" si="5"/>
        <v>da</v>
      </c>
      <c r="AC22" s="63" t="str">
        <f t="shared" si="6"/>
        <v>nu</v>
      </c>
      <c r="AD22" s="63">
        <f t="shared" si="7"/>
        <v>2</v>
      </c>
      <c r="AE22" s="63">
        <v>0</v>
      </c>
      <c r="AF22" s="63">
        <f t="shared" si="8"/>
        <v>1</v>
      </c>
      <c r="AG22" s="202" t="str">
        <f t="shared" si="14"/>
        <v>---</v>
      </c>
      <c r="AH22" s="202" t="str">
        <f t="shared" si="14"/>
        <v>---</v>
      </c>
      <c r="AI22" s="202" t="str">
        <f t="shared" si="14"/>
        <v>---</v>
      </c>
      <c r="AJ22" s="202" t="str">
        <f t="shared" si="14"/>
        <v>---</v>
      </c>
      <c r="AK22" s="212" t="s">
        <v>267</v>
      </c>
      <c r="AL22" s="202" t="str">
        <f t="shared" si="3"/>
        <v>---</v>
      </c>
      <c r="AM22" s="135" t="s">
        <v>207</v>
      </c>
      <c r="AN22" s="162" t="s">
        <v>414</v>
      </c>
      <c r="AO22" s="135" t="s">
        <v>224</v>
      </c>
      <c r="AP22" s="162" t="s">
        <v>1722</v>
      </c>
      <c r="AQ22" s="135" t="s">
        <v>224</v>
      </c>
      <c r="AR22" s="19" t="s">
        <v>1722</v>
      </c>
      <c r="AS22" s="135" t="s">
        <v>207</v>
      </c>
      <c r="AT22" s="19" t="s">
        <v>414</v>
      </c>
      <c r="AU22" s="135" t="s">
        <v>209</v>
      </c>
      <c r="AV22" s="19" t="s">
        <v>471</v>
      </c>
      <c r="AW22" s="135" t="s">
        <v>207</v>
      </c>
      <c r="AX22" s="19" t="s">
        <v>414</v>
      </c>
      <c r="AY22" s="135" t="s">
        <v>209</v>
      </c>
      <c r="AZ22" s="19" t="s">
        <v>471</v>
      </c>
      <c r="BA22" s="135" t="s">
        <v>207</v>
      </c>
      <c r="BB22" s="19" t="s">
        <v>414</v>
      </c>
      <c r="BC22" s="135" t="s">
        <v>207</v>
      </c>
      <c r="BD22" s="19" t="s">
        <v>414</v>
      </c>
      <c r="BE22" s="135" t="s">
        <v>207</v>
      </c>
      <c r="BF22" s="19" t="s">
        <v>414</v>
      </c>
      <c r="BG22" s="135" t="s">
        <v>209</v>
      </c>
      <c r="BH22" s="19" t="s">
        <v>471</v>
      </c>
      <c r="BI22" s="135" t="s">
        <v>207</v>
      </c>
      <c r="BJ22" s="19" t="s">
        <v>414</v>
      </c>
      <c r="BK22" s="135" t="s">
        <v>207</v>
      </c>
      <c r="BL22" s="19" t="s">
        <v>414</v>
      </c>
      <c r="BM22" s="135" t="s">
        <v>207</v>
      </c>
      <c r="BN22" s="19" t="s">
        <v>414</v>
      </c>
      <c r="BO22" s="135" t="s">
        <v>207</v>
      </c>
      <c r="BP22" s="19" t="s">
        <v>414</v>
      </c>
      <c r="BQ22" s="135" t="s">
        <v>209</v>
      </c>
      <c r="BR22" s="19" t="s">
        <v>471</v>
      </c>
      <c r="BS22" s="135" t="s">
        <v>224</v>
      </c>
      <c r="BT22" s="19" t="s">
        <v>1722</v>
      </c>
      <c r="BU22" s="135" t="s">
        <v>224</v>
      </c>
      <c r="BV22" s="19" t="s">
        <v>1722</v>
      </c>
      <c r="BW22" s="135" t="s">
        <v>207</v>
      </c>
      <c r="BX22" s="19" t="s">
        <v>414</v>
      </c>
      <c r="BY22" s="135" t="s">
        <v>224</v>
      </c>
      <c r="BZ22" s="20" t="s">
        <v>1722</v>
      </c>
      <c r="CA22" s="135" t="s">
        <v>224</v>
      </c>
      <c r="CB22" s="19" t="s">
        <v>1722</v>
      </c>
      <c r="CC22" s="135" t="s">
        <v>224</v>
      </c>
      <c r="CD22" s="19" t="s">
        <v>1722</v>
      </c>
      <c r="CE22" s="135" t="s">
        <v>207</v>
      </c>
      <c r="CF22" s="19" t="s">
        <v>414</v>
      </c>
      <c r="CG22" s="135" t="s">
        <v>207</v>
      </c>
      <c r="CH22" s="19" t="s">
        <v>414</v>
      </c>
      <c r="CI22" s="135" t="s">
        <v>207</v>
      </c>
      <c r="CJ22" s="19" t="s">
        <v>774</v>
      </c>
      <c r="CK22" s="135" t="s">
        <v>207</v>
      </c>
      <c r="CL22" s="19" t="s">
        <v>414</v>
      </c>
      <c r="CM22" s="135" t="s">
        <v>207</v>
      </c>
      <c r="CN22" s="19" t="s">
        <v>414</v>
      </c>
      <c r="CO22" s="135" t="s">
        <v>207</v>
      </c>
      <c r="CP22" s="19" t="s">
        <v>414</v>
      </c>
      <c r="CQ22" s="135" t="s">
        <v>207</v>
      </c>
      <c r="CR22" s="19" t="s">
        <v>414</v>
      </c>
      <c r="CS22" s="135" t="s">
        <v>209</v>
      </c>
      <c r="CT22" s="19" t="s">
        <v>471</v>
      </c>
      <c r="CU22" s="135" t="s">
        <v>209</v>
      </c>
      <c r="CV22" s="19" t="s">
        <v>471</v>
      </c>
      <c r="CW22" s="135" t="s">
        <v>207</v>
      </c>
      <c r="CX22" s="19" t="s">
        <v>414</v>
      </c>
    </row>
    <row r="23" spans="1:102" ht="15" customHeight="1" x14ac:dyDescent="0.35">
      <c r="A23" s="65" t="s">
        <v>43</v>
      </c>
      <c r="B23" s="245" t="s">
        <v>1157</v>
      </c>
      <c r="C23" s="173">
        <v>23</v>
      </c>
      <c r="D23" s="173" t="s">
        <v>316</v>
      </c>
      <c r="E23" s="173" t="s">
        <v>1742</v>
      </c>
      <c r="F23" s="63" t="s">
        <v>257</v>
      </c>
      <c r="G23" s="63" t="s">
        <v>149</v>
      </c>
      <c r="H23" s="63" t="s">
        <v>150</v>
      </c>
      <c r="I23" s="64">
        <v>2</v>
      </c>
      <c r="J23" s="63" t="s">
        <v>207</v>
      </c>
      <c r="K23" s="63" t="s">
        <v>208</v>
      </c>
      <c r="L23" s="63" t="s">
        <v>209</v>
      </c>
      <c r="M23" s="63" t="s">
        <v>210</v>
      </c>
      <c r="N23" s="63" t="s">
        <v>224</v>
      </c>
      <c r="O23" s="63" t="s">
        <v>225</v>
      </c>
      <c r="P23" s="193" t="str">
        <f t="shared" si="13"/>
        <v>---</v>
      </c>
      <c r="Q23" s="193" t="str">
        <f t="shared" si="13"/>
        <v>---</v>
      </c>
      <c r="R23" s="193" t="str">
        <f t="shared" si="13"/>
        <v>---</v>
      </c>
      <c r="S23" s="193" t="str">
        <f t="shared" si="13"/>
        <v>---</v>
      </c>
      <c r="T23" s="193" t="str">
        <f t="shared" si="13"/>
        <v>---</v>
      </c>
      <c r="U23" s="193" t="str">
        <f t="shared" si="13"/>
        <v>---</v>
      </c>
      <c r="V23" s="193" t="str">
        <f t="shared" si="13"/>
        <v>---</v>
      </c>
      <c r="W23" s="193" t="str">
        <f t="shared" si="13"/>
        <v>---</v>
      </c>
      <c r="X23" s="63" t="s">
        <v>267</v>
      </c>
      <c r="Y23" s="63" t="s">
        <v>267</v>
      </c>
      <c r="Z23" s="183" t="str">
        <f t="shared" si="12"/>
        <v>---</v>
      </c>
      <c r="AA23" s="183" t="str">
        <f t="shared" si="12"/>
        <v>---</v>
      </c>
      <c r="AB23" s="63" t="str">
        <f t="shared" si="5"/>
        <v>da</v>
      </c>
      <c r="AC23" s="63" t="str">
        <f t="shared" si="6"/>
        <v>nu</v>
      </c>
      <c r="AD23" s="63">
        <f t="shared" si="7"/>
        <v>2</v>
      </c>
      <c r="AE23" s="63">
        <v>0</v>
      </c>
      <c r="AF23" s="63">
        <f t="shared" si="8"/>
        <v>1</v>
      </c>
      <c r="AG23" s="193" t="str">
        <f t="shared" si="14"/>
        <v>---</v>
      </c>
      <c r="AH23" s="193" t="str">
        <f t="shared" si="14"/>
        <v>---</v>
      </c>
      <c r="AI23" s="193" t="str">
        <f t="shared" si="14"/>
        <v>---</v>
      </c>
      <c r="AJ23" s="193" t="str">
        <f t="shared" si="14"/>
        <v>---</v>
      </c>
      <c r="AK23" s="213" t="s">
        <v>267</v>
      </c>
      <c r="AL23" s="193" t="str">
        <f t="shared" si="3"/>
        <v>---</v>
      </c>
      <c r="AM23" s="135" t="s">
        <v>207</v>
      </c>
      <c r="AN23" s="162" t="s">
        <v>414</v>
      </c>
      <c r="AO23" s="135" t="s">
        <v>209</v>
      </c>
      <c r="AP23" s="162" t="s">
        <v>471</v>
      </c>
      <c r="AQ23" s="135" t="s">
        <v>209</v>
      </c>
      <c r="AR23" s="19" t="s">
        <v>471</v>
      </c>
      <c r="AS23" s="135" t="s">
        <v>207</v>
      </c>
      <c r="AT23" s="19" t="s">
        <v>414</v>
      </c>
      <c r="AU23" s="135" t="s">
        <v>209</v>
      </c>
      <c r="AV23" s="19" t="s">
        <v>471</v>
      </c>
      <c r="AW23" s="135" t="s">
        <v>207</v>
      </c>
      <c r="AX23" s="19" t="s">
        <v>414</v>
      </c>
      <c r="AY23" s="135" t="s">
        <v>209</v>
      </c>
      <c r="AZ23" s="19" t="s">
        <v>471</v>
      </c>
      <c r="BA23" s="135" t="s">
        <v>207</v>
      </c>
      <c r="BB23" s="19" t="s">
        <v>414</v>
      </c>
      <c r="BC23" s="135" t="s">
        <v>207</v>
      </c>
      <c r="BD23" s="19" t="s">
        <v>414</v>
      </c>
      <c r="BE23" s="135" t="s">
        <v>207</v>
      </c>
      <c r="BF23" s="19" t="s">
        <v>414</v>
      </c>
      <c r="BG23" s="135" t="s">
        <v>209</v>
      </c>
      <c r="BH23" s="19" t="s">
        <v>471</v>
      </c>
      <c r="BI23" s="135" t="s">
        <v>209</v>
      </c>
      <c r="BJ23" s="19" t="s">
        <v>471</v>
      </c>
      <c r="BK23" s="135" t="s">
        <v>209</v>
      </c>
      <c r="BL23" s="19" t="s">
        <v>471</v>
      </c>
      <c r="BM23" s="135" t="s">
        <v>207</v>
      </c>
      <c r="BN23" s="19" t="s">
        <v>414</v>
      </c>
      <c r="BO23" s="135" t="s">
        <v>207</v>
      </c>
      <c r="BP23" s="19" t="s">
        <v>414</v>
      </c>
      <c r="BQ23" s="135" t="s">
        <v>209</v>
      </c>
      <c r="BR23" s="19" t="s">
        <v>471</v>
      </c>
      <c r="BS23" s="135" t="s">
        <v>209</v>
      </c>
      <c r="BT23" s="19" t="s">
        <v>471</v>
      </c>
      <c r="BU23" s="135" t="s">
        <v>209</v>
      </c>
      <c r="BV23" s="19" t="s">
        <v>471</v>
      </c>
      <c r="BW23" s="135" t="s">
        <v>209</v>
      </c>
      <c r="BX23" s="19" t="s">
        <v>414</v>
      </c>
      <c r="BY23" s="135" t="s">
        <v>209</v>
      </c>
      <c r="BZ23" s="20" t="s">
        <v>471</v>
      </c>
      <c r="CA23" s="135" t="s">
        <v>209</v>
      </c>
      <c r="CB23" s="19" t="s">
        <v>471</v>
      </c>
      <c r="CC23" s="135" t="s">
        <v>209</v>
      </c>
      <c r="CD23" s="19" t="s">
        <v>471</v>
      </c>
      <c r="CE23" s="135" t="s">
        <v>207</v>
      </c>
      <c r="CF23" s="19" t="s">
        <v>414</v>
      </c>
      <c r="CG23" s="135" t="s">
        <v>207</v>
      </c>
      <c r="CH23" s="19" t="s">
        <v>414</v>
      </c>
      <c r="CI23" s="135" t="s">
        <v>207</v>
      </c>
      <c r="CJ23" s="19" t="s">
        <v>774</v>
      </c>
      <c r="CK23" s="135" t="s">
        <v>209</v>
      </c>
      <c r="CL23" s="19" t="s">
        <v>471</v>
      </c>
      <c r="CM23" s="135" t="s">
        <v>207</v>
      </c>
      <c r="CN23" s="19" t="s">
        <v>414</v>
      </c>
      <c r="CO23" s="135" t="s">
        <v>207</v>
      </c>
      <c r="CP23" s="19" t="s">
        <v>414</v>
      </c>
      <c r="CQ23" s="135" t="s">
        <v>209</v>
      </c>
      <c r="CR23" s="19" t="s">
        <v>471</v>
      </c>
      <c r="CS23" s="135" t="s">
        <v>209</v>
      </c>
      <c r="CT23" s="19" t="s">
        <v>471</v>
      </c>
      <c r="CU23" s="135" t="s">
        <v>209</v>
      </c>
      <c r="CV23" s="19" t="s">
        <v>471</v>
      </c>
      <c r="CW23" s="135" t="s">
        <v>207</v>
      </c>
      <c r="CX23" s="19" t="s">
        <v>414</v>
      </c>
    </row>
    <row r="24" spans="1:102" ht="15" customHeight="1" x14ac:dyDescent="0.35">
      <c r="A24" s="65" t="s">
        <v>44</v>
      </c>
      <c r="B24" s="245" t="s">
        <v>1158</v>
      </c>
      <c r="C24" s="173">
        <v>24</v>
      </c>
      <c r="D24" s="173" t="s">
        <v>317</v>
      </c>
      <c r="E24" s="173" t="s">
        <v>1743</v>
      </c>
      <c r="F24" s="63" t="s">
        <v>257</v>
      </c>
      <c r="G24" s="63" t="s">
        <v>152</v>
      </c>
      <c r="H24" s="63" t="s">
        <v>151</v>
      </c>
      <c r="I24" s="64">
        <v>2</v>
      </c>
      <c r="J24" s="63" t="s">
        <v>207</v>
      </c>
      <c r="K24" s="63" t="s">
        <v>208</v>
      </c>
      <c r="L24" s="63" t="s">
        <v>209</v>
      </c>
      <c r="M24" s="63" t="s">
        <v>210</v>
      </c>
      <c r="N24" s="63" t="s">
        <v>224</v>
      </c>
      <c r="O24" s="63" t="s">
        <v>225</v>
      </c>
      <c r="P24" s="193" t="str">
        <f t="shared" si="13"/>
        <v>---</v>
      </c>
      <c r="Q24" s="193" t="str">
        <f t="shared" si="13"/>
        <v>---</v>
      </c>
      <c r="R24" s="193" t="str">
        <f t="shared" si="13"/>
        <v>---</v>
      </c>
      <c r="S24" s="193" t="str">
        <f t="shared" si="13"/>
        <v>---</v>
      </c>
      <c r="T24" s="193" t="str">
        <f t="shared" si="13"/>
        <v>---</v>
      </c>
      <c r="U24" s="193" t="str">
        <f t="shared" si="13"/>
        <v>---</v>
      </c>
      <c r="V24" s="193" t="str">
        <f t="shared" si="13"/>
        <v>---</v>
      </c>
      <c r="W24" s="193" t="str">
        <f t="shared" si="13"/>
        <v>---</v>
      </c>
      <c r="X24" s="63" t="s">
        <v>267</v>
      </c>
      <c r="Y24" s="63" t="s">
        <v>267</v>
      </c>
      <c r="Z24" s="183" t="str">
        <f t="shared" si="12"/>
        <v>---</v>
      </c>
      <c r="AA24" s="183" t="str">
        <f t="shared" si="12"/>
        <v>---</v>
      </c>
      <c r="AB24" s="63" t="str">
        <f t="shared" si="5"/>
        <v>da</v>
      </c>
      <c r="AC24" s="63" t="str">
        <f t="shared" si="6"/>
        <v>nu</v>
      </c>
      <c r="AD24" s="63">
        <f t="shared" si="7"/>
        <v>2</v>
      </c>
      <c r="AE24" s="63">
        <v>0</v>
      </c>
      <c r="AF24" s="63">
        <f t="shared" si="8"/>
        <v>1</v>
      </c>
      <c r="AG24" s="193" t="str">
        <f t="shared" si="14"/>
        <v>---</v>
      </c>
      <c r="AH24" s="193" t="str">
        <f t="shared" si="14"/>
        <v>---</v>
      </c>
      <c r="AI24" s="193" t="str">
        <f t="shared" si="14"/>
        <v>---</v>
      </c>
      <c r="AJ24" s="193" t="str">
        <f t="shared" si="14"/>
        <v>---</v>
      </c>
      <c r="AK24" s="213" t="s">
        <v>267</v>
      </c>
      <c r="AL24" s="193" t="str">
        <f t="shared" si="3"/>
        <v>---</v>
      </c>
      <c r="AM24" s="135" t="s">
        <v>209</v>
      </c>
      <c r="AN24" s="59" t="s">
        <v>471</v>
      </c>
      <c r="AO24" s="135" t="s">
        <v>209</v>
      </c>
      <c r="AP24" s="162" t="s">
        <v>471</v>
      </c>
      <c r="AQ24" s="135" t="s">
        <v>209</v>
      </c>
      <c r="AR24" s="19" t="s">
        <v>471</v>
      </c>
      <c r="AS24" s="135" t="s">
        <v>224</v>
      </c>
      <c r="AT24" s="19" t="s">
        <v>398</v>
      </c>
      <c r="AU24" s="135" t="s">
        <v>209</v>
      </c>
      <c r="AV24" s="19" t="s">
        <v>471</v>
      </c>
      <c r="AW24" s="135" t="s">
        <v>209</v>
      </c>
      <c r="AX24" s="19" t="s">
        <v>471</v>
      </c>
      <c r="AY24" s="135" t="s">
        <v>224</v>
      </c>
      <c r="AZ24" s="19" t="s">
        <v>458</v>
      </c>
      <c r="BA24" s="135" t="s">
        <v>224</v>
      </c>
      <c r="BB24" s="19" t="s">
        <v>482</v>
      </c>
      <c r="BC24" s="135" t="s">
        <v>209</v>
      </c>
      <c r="BD24" s="19" t="s">
        <v>471</v>
      </c>
      <c r="BE24" s="135" t="s">
        <v>209</v>
      </c>
      <c r="BF24" s="19" t="s">
        <v>471</v>
      </c>
      <c r="BG24" s="135" t="s">
        <v>224</v>
      </c>
      <c r="BH24" s="19" t="s">
        <v>531</v>
      </c>
      <c r="BI24" s="135" t="s">
        <v>224</v>
      </c>
      <c r="BJ24" s="19" t="s">
        <v>552</v>
      </c>
      <c r="BK24" s="135" t="s">
        <v>209</v>
      </c>
      <c r="BL24" s="19" t="s">
        <v>471</v>
      </c>
      <c r="BM24" s="167" t="s">
        <v>207</v>
      </c>
      <c r="BN24" s="168" t="s">
        <v>587</v>
      </c>
      <c r="BO24" s="135" t="s">
        <v>209</v>
      </c>
      <c r="BP24" s="19" t="s">
        <v>471</v>
      </c>
      <c r="BQ24" s="135" t="s">
        <v>224</v>
      </c>
      <c r="BR24" s="19" t="s">
        <v>624</v>
      </c>
      <c r="BS24" s="135" t="s">
        <v>209</v>
      </c>
      <c r="BT24" s="19" t="s">
        <v>471</v>
      </c>
      <c r="BU24" s="135" t="s">
        <v>209</v>
      </c>
      <c r="BV24" s="19" t="s">
        <v>471</v>
      </c>
      <c r="BW24" s="135" t="s">
        <v>209</v>
      </c>
      <c r="BX24" s="19" t="s">
        <v>471</v>
      </c>
      <c r="BY24" s="135" t="s">
        <v>209</v>
      </c>
      <c r="BZ24" s="20" t="s">
        <v>471</v>
      </c>
      <c r="CA24" s="135" t="s">
        <v>209</v>
      </c>
      <c r="CB24" s="19" t="s">
        <v>471</v>
      </c>
      <c r="CC24" s="135" t="s">
        <v>209</v>
      </c>
      <c r="CD24" s="19" t="s">
        <v>471</v>
      </c>
      <c r="CE24" s="135" t="s">
        <v>224</v>
      </c>
      <c r="CF24" s="19" t="s">
        <v>735</v>
      </c>
      <c r="CG24" s="135" t="s">
        <v>209</v>
      </c>
      <c r="CH24" s="19" t="s">
        <v>471</v>
      </c>
      <c r="CI24" s="135" t="s">
        <v>224</v>
      </c>
      <c r="CJ24" s="19" t="s">
        <v>787</v>
      </c>
      <c r="CK24" s="135" t="s">
        <v>209</v>
      </c>
      <c r="CL24" s="19" t="s">
        <v>471</v>
      </c>
      <c r="CM24" s="135" t="s">
        <v>207</v>
      </c>
      <c r="CN24" s="19" t="s">
        <v>824</v>
      </c>
      <c r="CO24" s="135" t="s">
        <v>209</v>
      </c>
      <c r="CP24" s="19" t="s">
        <v>471</v>
      </c>
      <c r="CQ24" s="135" t="s">
        <v>209</v>
      </c>
      <c r="CR24" s="19" t="s">
        <v>471</v>
      </c>
      <c r="CS24" s="135" t="s">
        <v>207</v>
      </c>
      <c r="CT24" s="19" t="s">
        <v>892</v>
      </c>
      <c r="CU24" s="135" t="s">
        <v>209</v>
      </c>
      <c r="CV24" s="19" t="s">
        <v>471</v>
      </c>
      <c r="CW24" s="135" t="s">
        <v>209</v>
      </c>
      <c r="CX24" s="19" t="s">
        <v>471</v>
      </c>
    </row>
    <row r="25" spans="1:102" ht="15" customHeight="1" x14ac:dyDescent="0.35">
      <c r="A25" s="65" t="s">
        <v>45</v>
      </c>
      <c r="B25" s="245" t="s">
        <v>1159</v>
      </c>
      <c r="C25" s="173">
        <v>25</v>
      </c>
      <c r="D25" s="173" t="s">
        <v>318</v>
      </c>
      <c r="E25" s="173" t="s">
        <v>1744</v>
      </c>
      <c r="F25" s="63" t="s">
        <v>257</v>
      </c>
      <c r="G25" s="63" t="s">
        <v>153</v>
      </c>
      <c r="H25" s="63" t="s">
        <v>154</v>
      </c>
      <c r="I25" s="64">
        <v>4</v>
      </c>
      <c r="J25" s="63" t="s">
        <v>207</v>
      </c>
      <c r="K25" s="63" t="s">
        <v>208</v>
      </c>
      <c r="L25" s="63" t="s">
        <v>209</v>
      </c>
      <c r="M25" s="63" t="s">
        <v>210</v>
      </c>
      <c r="N25" s="63" t="s">
        <v>224</v>
      </c>
      <c r="O25" s="63" t="s">
        <v>225</v>
      </c>
      <c r="P25" s="63" t="s">
        <v>211</v>
      </c>
      <c r="Q25" s="63" t="s">
        <v>211</v>
      </c>
      <c r="R25" s="63" t="s">
        <v>212</v>
      </c>
      <c r="S25" s="63" t="s">
        <v>212</v>
      </c>
      <c r="T25" s="63" t="s">
        <v>213</v>
      </c>
      <c r="U25" s="63" t="s">
        <v>213</v>
      </c>
      <c r="V25" s="63" t="s">
        <v>214</v>
      </c>
      <c r="W25" s="63" t="s">
        <v>214</v>
      </c>
      <c r="X25" s="63" t="s">
        <v>267</v>
      </c>
      <c r="Y25" s="63" t="s">
        <v>267</v>
      </c>
      <c r="Z25" s="183" t="str">
        <f t="shared" si="12"/>
        <v>---</v>
      </c>
      <c r="AA25" s="183" t="str">
        <f t="shared" si="12"/>
        <v>---</v>
      </c>
      <c r="AB25" s="63" t="str">
        <f t="shared" si="5"/>
        <v>da</v>
      </c>
      <c r="AC25" s="63" t="str">
        <f t="shared" si="6"/>
        <v>nu</v>
      </c>
      <c r="AD25" s="63">
        <f t="shared" si="7"/>
        <v>4</v>
      </c>
      <c r="AE25" s="63">
        <v>0</v>
      </c>
      <c r="AF25" s="63">
        <f t="shared" si="8"/>
        <v>2</v>
      </c>
      <c r="AG25" s="213">
        <f>$AD25*(1/5)</f>
        <v>0.8</v>
      </c>
      <c r="AH25" s="213">
        <f>$AD25*(2/5)</f>
        <v>1.6</v>
      </c>
      <c r="AI25" s="213">
        <f>$AD25*(3/5)</f>
        <v>2.4</v>
      </c>
      <c r="AJ25" s="213">
        <f>$AD25*(4/5)</f>
        <v>3.2</v>
      </c>
      <c r="AK25" s="213" t="s">
        <v>267</v>
      </c>
      <c r="AL25" s="193" t="str">
        <f t="shared" si="3"/>
        <v>---</v>
      </c>
      <c r="AM25" s="135" t="s">
        <v>213</v>
      </c>
      <c r="AN25" s="162" t="s">
        <v>939</v>
      </c>
      <c r="AO25" s="135" t="s">
        <v>207</v>
      </c>
      <c r="AP25" s="20" t="s">
        <v>367</v>
      </c>
      <c r="AQ25" s="135" t="s">
        <v>207</v>
      </c>
      <c r="AR25" s="19" t="s">
        <v>395</v>
      </c>
      <c r="AS25" s="135" t="s">
        <v>207</v>
      </c>
      <c r="AT25" s="19" t="s">
        <v>410</v>
      </c>
      <c r="AU25" s="135" t="s">
        <v>207</v>
      </c>
      <c r="AV25" s="20" t="s">
        <v>422</v>
      </c>
      <c r="AW25" s="135" t="s">
        <v>224</v>
      </c>
      <c r="AX25" s="20" t="s">
        <v>436</v>
      </c>
      <c r="AY25" s="135" t="s">
        <v>207</v>
      </c>
      <c r="AZ25" s="19" t="s">
        <v>450</v>
      </c>
      <c r="BA25" s="135" t="s">
        <v>207</v>
      </c>
      <c r="BB25" s="19" t="s">
        <v>466</v>
      </c>
      <c r="BC25" s="135" t="s">
        <v>207</v>
      </c>
      <c r="BD25" s="20" t="s">
        <v>496</v>
      </c>
      <c r="BE25" s="135" t="s">
        <v>224</v>
      </c>
      <c r="BF25" s="20" t="s">
        <v>510</v>
      </c>
      <c r="BG25" s="135" t="s">
        <v>224</v>
      </c>
      <c r="BH25" s="19" t="s">
        <v>523</v>
      </c>
      <c r="BI25" s="135" t="s">
        <v>207</v>
      </c>
      <c r="BJ25" s="20" t="s">
        <v>536</v>
      </c>
      <c r="BK25" s="135" t="s">
        <v>209</v>
      </c>
      <c r="BL25" s="19" t="s">
        <v>471</v>
      </c>
      <c r="BM25" s="135" t="s">
        <v>207</v>
      </c>
      <c r="BN25" s="20" t="s">
        <v>586</v>
      </c>
      <c r="BO25" s="135" t="s">
        <v>207</v>
      </c>
      <c r="BP25" s="20" t="s">
        <v>602</v>
      </c>
      <c r="BQ25" s="135" t="s">
        <v>224</v>
      </c>
      <c r="BR25" s="20" t="s">
        <v>622</v>
      </c>
      <c r="BS25" s="135" t="s">
        <v>214</v>
      </c>
      <c r="BT25" s="20" t="s">
        <v>637</v>
      </c>
      <c r="BU25" s="135" t="s">
        <v>207</v>
      </c>
      <c r="BV25" s="20" t="s">
        <v>652</v>
      </c>
      <c r="BW25" s="135" t="s">
        <v>207</v>
      </c>
      <c r="BX25" s="20" t="s">
        <v>670</v>
      </c>
      <c r="BY25" s="135" t="s">
        <v>211</v>
      </c>
      <c r="BZ25" s="20" t="s">
        <v>686</v>
      </c>
      <c r="CA25" s="135" t="s">
        <v>213</v>
      </c>
      <c r="CB25" s="20" t="s">
        <v>696</v>
      </c>
      <c r="CC25" s="135" t="s">
        <v>207</v>
      </c>
      <c r="CD25" s="20" t="s">
        <v>707</v>
      </c>
      <c r="CE25" s="135" t="s">
        <v>207</v>
      </c>
      <c r="CF25" s="20" t="s">
        <v>725</v>
      </c>
      <c r="CG25" s="135" t="s">
        <v>209</v>
      </c>
      <c r="CH25" s="19" t="s">
        <v>471</v>
      </c>
      <c r="CI25" s="135" t="s">
        <v>207</v>
      </c>
      <c r="CJ25" s="20" t="s">
        <v>769</v>
      </c>
      <c r="CK25" s="135" t="s">
        <v>207</v>
      </c>
      <c r="CL25" s="19" t="s">
        <v>795</v>
      </c>
      <c r="CM25" s="135" t="s">
        <v>214</v>
      </c>
      <c r="CN25" s="20" t="s">
        <v>814</v>
      </c>
      <c r="CO25" s="135" t="s">
        <v>207</v>
      </c>
      <c r="CP25" s="20" t="s">
        <v>843</v>
      </c>
      <c r="CQ25" s="135" t="s">
        <v>207</v>
      </c>
      <c r="CR25" s="20" t="s">
        <v>856</v>
      </c>
      <c r="CS25" s="135" t="s">
        <v>209</v>
      </c>
      <c r="CT25" s="20" t="s">
        <v>471</v>
      </c>
      <c r="CU25" s="135" t="s">
        <v>207</v>
      </c>
      <c r="CV25" s="20" t="s">
        <v>905</v>
      </c>
      <c r="CW25" s="135" t="s">
        <v>207</v>
      </c>
      <c r="CX25" s="19" t="s">
        <v>925</v>
      </c>
    </row>
    <row r="26" spans="1:102" ht="15" customHeight="1" x14ac:dyDescent="0.35">
      <c r="A26" s="65" t="s">
        <v>46</v>
      </c>
      <c r="B26" s="245" t="s">
        <v>1160</v>
      </c>
      <c r="C26" s="173">
        <v>26</v>
      </c>
      <c r="D26" s="173" t="s">
        <v>266</v>
      </c>
      <c r="E26" s="173" t="s">
        <v>1745</v>
      </c>
      <c r="F26" s="63" t="s">
        <v>257</v>
      </c>
      <c r="G26" s="63" t="s">
        <v>156</v>
      </c>
      <c r="H26" s="63" t="s">
        <v>155</v>
      </c>
      <c r="I26" s="64">
        <v>2</v>
      </c>
      <c r="J26" s="63" t="s">
        <v>207</v>
      </c>
      <c r="K26" s="63" t="s">
        <v>208</v>
      </c>
      <c r="L26" s="63" t="s">
        <v>209</v>
      </c>
      <c r="M26" s="63" t="s">
        <v>210</v>
      </c>
      <c r="N26" s="63" t="s">
        <v>224</v>
      </c>
      <c r="O26" s="63" t="s">
        <v>225</v>
      </c>
      <c r="P26" s="193" t="str">
        <f t="shared" ref="P26:W27" si="15">"---"</f>
        <v>---</v>
      </c>
      <c r="Q26" s="193" t="str">
        <f t="shared" si="15"/>
        <v>---</v>
      </c>
      <c r="R26" s="193" t="str">
        <f t="shared" si="15"/>
        <v>---</v>
      </c>
      <c r="S26" s="193" t="str">
        <f t="shared" si="15"/>
        <v>---</v>
      </c>
      <c r="T26" s="193" t="str">
        <f t="shared" si="15"/>
        <v>---</v>
      </c>
      <c r="U26" s="193" t="str">
        <f t="shared" si="15"/>
        <v>---</v>
      </c>
      <c r="V26" s="193" t="str">
        <f t="shared" si="15"/>
        <v>---</v>
      </c>
      <c r="W26" s="193" t="str">
        <f t="shared" si="15"/>
        <v>---</v>
      </c>
      <c r="X26" s="63" t="s">
        <v>267</v>
      </c>
      <c r="Y26" s="63" t="s">
        <v>267</v>
      </c>
      <c r="Z26" s="183" t="str">
        <f t="shared" si="12"/>
        <v>---</v>
      </c>
      <c r="AA26" s="183" t="str">
        <f t="shared" si="12"/>
        <v>---</v>
      </c>
      <c r="AB26" s="63" t="str">
        <f t="shared" si="5"/>
        <v>da</v>
      </c>
      <c r="AC26" s="63" t="str">
        <f t="shared" si="6"/>
        <v>nu</v>
      </c>
      <c r="AD26" s="63">
        <f t="shared" si="7"/>
        <v>2</v>
      </c>
      <c r="AE26" s="63">
        <v>0</v>
      </c>
      <c r="AF26" s="63">
        <f t="shared" si="8"/>
        <v>1</v>
      </c>
      <c r="AG26" s="193" t="str">
        <f t="shared" ref="AG26:AJ27" si="16">"---"</f>
        <v>---</v>
      </c>
      <c r="AH26" s="193" t="str">
        <f t="shared" si="16"/>
        <v>---</v>
      </c>
      <c r="AI26" s="193" t="str">
        <f t="shared" si="16"/>
        <v>---</v>
      </c>
      <c r="AJ26" s="193" t="str">
        <f t="shared" si="16"/>
        <v>---</v>
      </c>
      <c r="AK26" s="213" t="s">
        <v>267</v>
      </c>
      <c r="AL26" s="193" t="str">
        <f t="shared" si="3"/>
        <v>---</v>
      </c>
      <c r="AM26" s="135" t="s">
        <v>207</v>
      </c>
      <c r="AN26" s="162" t="s">
        <v>941</v>
      </c>
      <c r="AO26" s="135" t="s">
        <v>209</v>
      </c>
      <c r="AP26" s="59" t="s">
        <v>471</v>
      </c>
      <c r="AQ26" s="135" t="s">
        <v>207</v>
      </c>
      <c r="AR26" s="19" t="s">
        <v>395</v>
      </c>
      <c r="AS26" s="135" t="s">
        <v>207</v>
      </c>
      <c r="AT26" s="19" t="s">
        <v>397</v>
      </c>
      <c r="AU26" s="135" t="s">
        <v>207</v>
      </c>
      <c r="AV26" s="19" t="s">
        <v>430</v>
      </c>
      <c r="AW26" s="135" t="s">
        <v>224</v>
      </c>
      <c r="AX26" s="19" t="s">
        <v>441</v>
      </c>
      <c r="AY26" s="135" t="s">
        <v>207</v>
      </c>
      <c r="AZ26" s="19" t="s">
        <v>442</v>
      </c>
      <c r="BA26" s="135" t="s">
        <v>207</v>
      </c>
      <c r="BB26" s="19" t="s">
        <v>483</v>
      </c>
      <c r="BC26" s="135" t="s">
        <v>207</v>
      </c>
      <c r="BD26" s="19" t="s">
        <v>533</v>
      </c>
      <c r="BE26" s="135" t="s">
        <v>207</v>
      </c>
      <c r="BF26" s="19" t="s">
        <v>522</v>
      </c>
      <c r="BG26" s="135" t="s">
        <v>207</v>
      </c>
      <c r="BH26" s="19" t="s">
        <v>532</v>
      </c>
      <c r="BI26" s="135" t="s">
        <v>207</v>
      </c>
      <c r="BJ26" s="19" t="s">
        <v>551</v>
      </c>
      <c r="BK26" s="135" t="s">
        <v>224</v>
      </c>
      <c r="BL26" s="19" t="s">
        <v>553</v>
      </c>
      <c r="BM26" s="135" t="s">
        <v>207</v>
      </c>
      <c r="BN26" s="19" t="s">
        <v>576</v>
      </c>
      <c r="BO26" s="135" t="s">
        <v>207</v>
      </c>
      <c r="BP26" s="19" t="s">
        <v>610</v>
      </c>
      <c r="BQ26" s="135" t="s">
        <v>207</v>
      </c>
      <c r="BR26" s="19" t="s">
        <v>625</v>
      </c>
      <c r="BS26" s="135" t="s">
        <v>207</v>
      </c>
      <c r="BT26" s="19" t="s">
        <v>626</v>
      </c>
      <c r="BU26" s="135" t="s">
        <v>207</v>
      </c>
      <c r="BV26" s="19" t="s">
        <v>643</v>
      </c>
      <c r="BW26" s="135" t="s">
        <v>207</v>
      </c>
      <c r="BX26" s="19" t="s">
        <v>682</v>
      </c>
      <c r="BY26" s="135" t="s">
        <v>207</v>
      </c>
      <c r="BZ26" s="19" t="s">
        <v>688</v>
      </c>
      <c r="CA26" s="135" t="s">
        <v>207</v>
      </c>
      <c r="CB26" s="19" t="s">
        <v>689</v>
      </c>
      <c r="CC26" s="135" t="s">
        <v>207</v>
      </c>
      <c r="CD26" s="19" t="s">
        <v>700</v>
      </c>
      <c r="CE26" s="135" t="s">
        <v>207</v>
      </c>
      <c r="CF26" s="19" t="s">
        <v>734</v>
      </c>
      <c r="CG26" s="135" t="s">
        <v>209</v>
      </c>
      <c r="CH26" s="19" t="s">
        <v>471</v>
      </c>
      <c r="CI26" s="135" t="s">
        <v>207</v>
      </c>
      <c r="CJ26" s="19" t="s">
        <v>786</v>
      </c>
      <c r="CK26" s="135" t="s">
        <v>209</v>
      </c>
      <c r="CL26" s="19" t="s">
        <v>471</v>
      </c>
      <c r="CM26" s="135" t="s">
        <v>207</v>
      </c>
      <c r="CN26" s="19" t="s">
        <v>813</v>
      </c>
      <c r="CO26" s="135" t="s">
        <v>207</v>
      </c>
      <c r="CP26" s="19" t="s">
        <v>846</v>
      </c>
      <c r="CQ26" s="135" t="s">
        <v>207</v>
      </c>
      <c r="CR26" s="19" t="s">
        <v>885</v>
      </c>
      <c r="CS26" s="135" t="s">
        <v>207</v>
      </c>
      <c r="CT26" s="19" t="s">
        <v>895</v>
      </c>
      <c r="CU26" s="135" t="s">
        <v>207</v>
      </c>
      <c r="CV26" s="19" t="s">
        <v>897</v>
      </c>
      <c r="CW26" s="135" t="s">
        <v>207</v>
      </c>
      <c r="CX26" s="19" t="s">
        <v>933</v>
      </c>
    </row>
    <row r="27" spans="1:102" ht="15" customHeight="1" x14ac:dyDescent="0.35">
      <c r="A27" s="66" t="s">
        <v>47</v>
      </c>
      <c r="B27" s="67" t="s">
        <v>1161</v>
      </c>
      <c r="C27" s="174">
        <v>27</v>
      </c>
      <c r="D27" s="174" t="s">
        <v>242</v>
      </c>
      <c r="E27" s="174" t="s">
        <v>1746</v>
      </c>
      <c r="F27" s="68" t="s">
        <v>258</v>
      </c>
      <c r="G27" s="68" t="s">
        <v>157</v>
      </c>
      <c r="H27" s="68" t="s">
        <v>158</v>
      </c>
      <c r="I27" s="69">
        <v>2</v>
      </c>
      <c r="J27" s="68" t="s">
        <v>207</v>
      </c>
      <c r="K27" s="68" t="s">
        <v>208</v>
      </c>
      <c r="L27" s="68" t="s">
        <v>209</v>
      </c>
      <c r="M27" s="68" t="s">
        <v>210</v>
      </c>
      <c r="N27" s="68" t="s">
        <v>513</v>
      </c>
      <c r="O27" s="68" t="s">
        <v>514</v>
      </c>
      <c r="P27" s="194" t="str">
        <f t="shared" si="15"/>
        <v>---</v>
      </c>
      <c r="Q27" s="194" t="str">
        <f t="shared" si="15"/>
        <v>---</v>
      </c>
      <c r="R27" s="194" t="str">
        <f t="shared" si="15"/>
        <v>---</v>
      </c>
      <c r="S27" s="194" t="str">
        <f t="shared" si="15"/>
        <v>---</v>
      </c>
      <c r="T27" s="194" t="str">
        <f t="shared" si="15"/>
        <v>---</v>
      </c>
      <c r="U27" s="194" t="str">
        <f t="shared" si="15"/>
        <v>---</v>
      </c>
      <c r="V27" s="194" t="str">
        <f t="shared" si="15"/>
        <v>---</v>
      </c>
      <c r="W27" s="194" t="str">
        <f t="shared" si="15"/>
        <v>---</v>
      </c>
      <c r="X27" s="68" t="s">
        <v>267</v>
      </c>
      <c r="Y27" s="68" t="s">
        <v>267</v>
      </c>
      <c r="Z27" s="184" t="str">
        <f t="shared" si="12"/>
        <v>---</v>
      </c>
      <c r="AA27" s="184" t="str">
        <f t="shared" si="12"/>
        <v>---</v>
      </c>
      <c r="AB27" s="68" t="str">
        <f t="shared" si="5"/>
        <v>da</v>
      </c>
      <c r="AC27" s="68" t="str">
        <f t="shared" si="6"/>
        <v>nu</v>
      </c>
      <c r="AD27" s="68">
        <f t="shared" si="7"/>
        <v>2</v>
      </c>
      <c r="AE27" s="68">
        <v>0</v>
      </c>
      <c r="AF27" s="68">
        <f t="shared" si="8"/>
        <v>1</v>
      </c>
      <c r="AG27" s="194" t="str">
        <f t="shared" si="16"/>
        <v>---</v>
      </c>
      <c r="AH27" s="194" t="str">
        <f t="shared" si="16"/>
        <v>---</v>
      </c>
      <c r="AI27" s="194" t="str">
        <f t="shared" si="16"/>
        <v>---</v>
      </c>
      <c r="AJ27" s="194" t="str">
        <f t="shared" si="16"/>
        <v>---</v>
      </c>
      <c r="AK27" s="214" t="s">
        <v>267</v>
      </c>
      <c r="AL27" s="194" t="str">
        <f t="shared" si="3"/>
        <v>---</v>
      </c>
      <c r="AM27" s="135" t="s">
        <v>209</v>
      </c>
      <c r="AN27" s="20" t="s">
        <v>471</v>
      </c>
      <c r="AO27" s="135" t="s">
        <v>207</v>
      </c>
      <c r="AP27" s="149" t="s">
        <v>371</v>
      </c>
      <c r="AQ27" s="135" t="s">
        <v>209</v>
      </c>
      <c r="AR27" s="19" t="s">
        <v>393</v>
      </c>
      <c r="AS27" s="135" t="s">
        <v>207</v>
      </c>
      <c r="AT27" s="19" t="s">
        <v>404</v>
      </c>
      <c r="AU27" s="135" t="s">
        <v>207</v>
      </c>
      <c r="AV27" s="19" t="s">
        <v>425</v>
      </c>
      <c r="AW27" s="135" t="s">
        <v>209</v>
      </c>
      <c r="AX27" s="19" t="s">
        <v>471</v>
      </c>
      <c r="AY27" s="135" t="s">
        <v>207</v>
      </c>
      <c r="AZ27" s="19" t="s">
        <v>445</v>
      </c>
      <c r="BA27" s="135" t="s">
        <v>207</v>
      </c>
      <c r="BB27" s="19" t="s">
        <v>479</v>
      </c>
      <c r="BC27" s="135" t="s">
        <v>207</v>
      </c>
      <c r="BD27" s="19" t="s">
        <v>488</v>
      </c>
      <c r="BE27" s="135" t="s">
        <v>513</v>
      </c>
      <c r="BF27" s="19" t="s">
        <v>515</v>
      </c>
      <c r="BG27" s="135" t="s">
        <v>207</v>
      </c>
      <c r="BH27" s="19" t="s">
        <v>526</v>
      </c>
      <c r="BI27" s="135" t="s">
        <v>209</v>
      </c>
      <c r="BJ27" s="19" t="s">
        <v>471</v>
      </c>
      <c r="BK27" s="135" t="s">
        <v>207</v>
      </c>
      <c r="BL27" s="19" t="s">
        <v>566</v>
      </c>
      <c r="BM27" s="135" t="s">
        <v>207</v>
      </c>
      <c r="BN27" s="20" t="s">
        <v>577</v>
      </c>
      <c r="BO27" s="135" t="s">
        <v>209</v>
      </c>
      <c r="BP27" s="20" t="s">
        <v>471</v>
      </c>
      <c r="BQ27" s="135" t="s">
        <v>209</v>
      </c>
      <c r="BR27" s="19" t="s">
        <v>471</v>
      </c>
      <c r="BS27" s="135" t="s">
        <v>209</v>
      </c>
      <c r="BT27" s="19" t="s">
        <v>471</v>
      </c>
      <c r="BU27" s="135" t="s">
        <v>209</v>
      </c>
      <c r="BV27" s="19" t="s">
        <v>471</v>
      </c>
      <c r="BW27" s="135" t="s">
        <v>207</v>
      </c>
      <c r="BX27" s="19" t="s">
        <v>662</v>
      </c>
      <c r="BY27" s="135" t="s">
        <v>209</v>
      </c>
      <c r="BZ27" s="19" t="s">
        <v>471</v>
      </c>
      <c r="CA27" s="135" t="s">
        <v>209</v>
      </c>
      <c r="CB27" s="19" t="s">
        <v>471</v>
      </c>
      <c r="CC27" s="135" t="s">
        <v>207</v>
      </c>
      <c r="CD27" s="20" t="s">
        <v>714</v>
      </c>
      <c r="CE27" s="135" t="s">
        <v>207</v>
      </c>
      <c r="CF27" s="19" t="s">
        <v>730</v>
      </c>
      <c r="CG27" s="135" t="s">
        <v>207</v>
      </c>
      <c r="CH27" s="19" t="s">
        <v>741</v>
      </c>
      <c r="CI27" s="135" t="s">
        <v>207</v>
      </c>
      <c r="CJ27" s="19" t="s">
        <v>764</v>
      </c>
      <c r="CK27" s="135" t="s">
        <v>207</v>
      </c>
      <c r="CL27" s="19" t="s">
        <v>791</v>
      </c>
      <c r="CM27" s="135" t="s">
        <v>207</v>
      </c>
      <c r="CN27" s="19" t="s">
        <v>809</v>
      </c>
      <c r="CO27" s="135" t="s">
        <v>207</v>
      </c>
      <c r="CP27" s="19" t="s">
        <v>835</v>
      </c>
      <c r="CQ27" s="135" t="s">
        <v>207</v>
      </c>
      <c r="CR27" s="19" t="s">
        <v>878</v>
      </c>
      <c r="CS27" s="135" t="s">
        <v>207</v>
      </c>
      <c r="CT27" s="19" t="s">
        <v>889</v>
      </c>
      <c r="CU27" s="135" t="s">
        <v>207</v>
      </c>
      <c r="CV27" s="19" t="s">
        <v>908</v>
      </c>
      <c r="CW27" s="167" t="s">
        <v>513</v>
      </c>
      <c r="CX27" s="19" t="s">
        <v>931</v>
      </c>
    </row>
    <row r="28" spans="1:102" ht="15" customHeight="1" x14ac:dyDescent="0.35">
      <c r="A28" s="66" t="s">
        <v>48</v>
      </c>
      <c r="B28" s="67" t="s">
        <v>1162</v>
      </c>
      <c r="C28" s="174">
        <v>28</v>
      </c>
      <c r="D28" s="174" t="s">
        <v>243</v>
      </c>
      <c r="E28" s="174" t="s">
        <v>1747</v>
      </c>
      <c r="F28" s="68" t="s">
        <v>258</v>
      </c>
      <c r="G28" s="68" t="s">
        <v>162</v>
      </c>
      <c r="H28" s="68" t="s">
        <v>159</v>
      </c>
      <c r="I28" s="69">
        <v>2</v>
      </c>
      <c r="J28" s="68" t="s">
        <v>207</v>
      </c>
      <c r="K28" s="68" t="s">
        <v>208</v>
      </c>
      <c r="L28" s="68" t="s">
        <v>209</v>
      </c>
      <c r="M28" s="68" t="s">
        <v>210</v>
      </c>
      <c r="N28" s="68" t="s">
        <v>513</v>
      </c>
      <c r="O28" s="68" t="s">
        <v>514</v>
      </c>
      <c r="P28" s="68" t="s">
        <v>211</v>
      </c>
      <c r="Q28" s="68" t="s">
        <v>211</v>
      </c>
      <c r="R28" s="68" t="s">
        <v>212</v>
      </c>
      <c r="S28" s="68" t="s">
        <v>212</v>
      </c>
      <c r="T28" s="68" t="s">
        <v>213</v>
      </c>
      <c r="U28" s="68" t="s">
        <v>213</v>
      </c>
      <c r="V28" s="68" t="s">
        <v>214</v>
      </c>
      <c r="W28" s="68" t="s">
        <v>214</v>
      </c>
      <c r="X28" s="68" t="s">
        <v>267</v>
      </c>
      <c r="Y28" s="68" t="s">
        <v>267</v>
      </c>
      <c r="Z28" s="184" t="str">
        <f t="shared" si="12"/>
        <v>---</v>
      </c>
      <c r="AA28" s="184" t="str">
        <f t="shared" si="12"/>
        <v>---</v>
      </c>
      <c r="AB28" s="68" t="str">
        <f t="shared" si="5"/>
        <v>da</v>
      </c>
      <c r="AC28" s="68" t="str">
        <f t="shared" si="6"/>
        <v>nu</v>
      </c>
      <c r="AD28" s="68">
        <f t="shared" si="7"/>
        <v>2</v>
      </c>
      <c r="AE28" s="68">
        <v>0</v>
      </c>
      <c r="AF28" s="68">
        <f t="shared" si="8"/>
        <v>1</v>
      </c>
      <c r="AG28" s="214">
        <f>$AD28*(1/5)</f>
        <v>0.4</v>
      </c>
      <c r="AH28" s="214">
        <f>$AD28*(2/5)</f>
        <v>0.8</v>
      </c>
      <c r="AI28" s="214">
        <f>$AD28*(3/5)</f>
        <v>1.2</v>
      </c>
      <c r="AJ28" s="214">
        <f>$AD28*(4/5)</f>
        <v>1.6</v>
      </c>
      <c r="AK28" s="214" t="s">
        <v>267</v>
      </c>
      <c r="AL28" s="194" t="str">
        <f t="shared" si="3"/>
        <v>---</v>
      </c>
      <c r="AM28" s="135" t="s">
        <v>209</v>
      </c>
      <c r="AN28" s="20" t="s">
        <v>471</v>
      </c>
      <c r="AO28" s="135" t="s">
        <v>212</v>
      </c>
      <c r="AP28" s="149" t="s">
        <v>372</v>
      </c>
      <c r="AQ28" s="135" t="s">
        <v>209</v>
      </c>
      <c r="AR28" s="19" t="s">
        <v>471</v>
      </c>
      <c r="AS28" s="135" t="s">
        <v>212</v>
      </c>
      <c r="AT28" s="19" t="s">
        <v>405</v>
      </c>
      <c r="AU28" s="135" t="s">
        <v>209</v>
      </c>
      <c r="AV28" s="20" t="s">
        <v>471</v>
      </c>
      <c r="AW28" s="135" t="s">
        <v>209</v>
      </c>
      <c r="AX28" s="19" t="s">
        <v>471</v>
      </c>
      <c r="AY28" s="135" t="s">
        <v>212</v>
      </c>
      <c r="AZ28" s="20" t="s">
        <v>448</v>
      </c>
      <c r="BA28" s="135" t="s">
        <v>209</v>
      </c>
      <c r="BB28" s="19" t="s">
        <v>471</v>
      </c>
      <c r="BC28" s="135" t="s">
        <v>211</v>
      </c>
      <c r="BD28" s="19" t="s">
        <v>489</v>
      </c>
      <c r="BE28" s="135" t="s">
        <v>513</v>
      </c>
      <c r="BF28" s="20" t="s">
        <v>512</v>
      </c>
      <c r="BG28" s="135" t="s">
        <v>513</v>
      </c>
      <c r="BH28" s="19" t="s">
        <v>526</v>
      </c>
      <c r="BI28" s="135" t="s">
        <v>209</v>
      </c>
      <c r="BJ28" s="19" t="s">
        <v>471</v>
      </c>
      <c r="BK28" s="135" t="s">
        <v>513</v>
      </c>
      <c r="BL28" s="166" t="s">
        <v>567</v>
      </c>
      <c r="BM28" s="135" t="s">
        <v>513</v>
      </c>
      <c r="BN28" s="19" t="s">
        <v>580</v>
      </c>
      <c r="BO28" s="135" t="s">
        <v>209</v>
      </c>
      <c r="BP28" s="20" t="s">
        <v>471</v>
      </c>
      <c r="BQ28" s="135" t="s">
        <v>211</v>
      </c>
      <c r="BR28" s="19" t="s">
        <v>614</v>
      </c>
      <c r="BS28" s="135" t="s">
        <v>209</v>
      </c>
      <c r="BT28" s="19" t="s">
        <v>471</v>
      </c>
      <c r="BU28" s="135" t="s">
        <v>209</v>
      </c>
      <c r="BV28" s="19" t="s">
        <v>471</v>
      </c>
      <c r="BW28" s="135" t="s">
        <v>513</v>
      </c>
      <c r="BX28" s="19" t="s">
        <v>665</v>
      </c>
      <c r="BY28" s="135" t="s">
        <v>209</v>
      </c>
      <c r="BZ28" s="19" t="s">
        <v>471</v>
      </c>
      <c r="CA28" s="135" t="s">
        <v>209</v>
      </c>
      <c r="CB28" s="19" t="s">
        <v>471</v>
      </c>
      <c r="CC28" s="135" t="s">
        <v>513</v>
      </c>
      <c r="CD28" s="20" t="s">
        <v>716</v>
      </c>
      <c r="CE28" s="135" t="s">
        <v>209</v>
      </c>
      <c r="CF28" s="20" t="s">
        <v>471</v>
      </c>
      <c r="CG28" s="135" t="s">
        <v>209</v>
      </c>
      <c r="CH28" s="19" t="s">
        <v>471</v>
      </c>
      <c r="CI28" s="135" t="s">
        <v>513</v>
      </c>
      <c r="CJ28" s="19" t="s">
        <v>765</v>
      </c>
      <c r="CK28" s="135" t="s">
        <v>513</v>
      </c>
      <c r="CL28" s="19" t="s">
        <v>791</v>
      </c>
      <c r="CM28" s="135" t="s">
        <v>513</v>
      </c>
      <c r="CN28" s="20" t="s">
        <v>812</v>
      </c>
      <c r="CO28" s="135" t="s">
        <v>211</v>
      </c>
      <c r="CP28" s="19" t="s">
        <v>836</v>
      </c>
      <c r="CQ28" s="135" t="s">
        <v>513</v>
      </c>
      <c r="CR28" s="19" t="s">
        <v>877</v>
      </c>
      <c r="CS28" s="135" t="s">
        <v>209</v>
      </c>
      <c r="CT28" s="19" t="s">
        <v>471</v>
      </c>
      <c r="CU28" s="135" t="s">
        <v>513</v>
      </c>
      <c r="CV28" s="19" t="s">
        <v>907</v>
      </c>
      <c r="CW28" s="135" t="s">
        <v>209</v>
      </c>
      <c r="CX28" s="19" t="s">
        <v>471</v>
      </c>
    </row>
    <row r="29" spans="1:102" ht="15" customHeight="1" x14ac:dyDescent="0.35">
      <c r="A29" s="66" t="s">
        <v>49</v>
      </c>
      <c r="B29" s="67" t="s">
        <v>1163</v>
      </c>
      <c r="C29" s="174">
        <v>29</v>
      </c>
      <c r="D29" s="174" t="s">
        <v>244</v>
      </c>
      <c r="E29" s="174" t="s">
        <v>1748</v>
      </c>
      <c r="F29" s="68" t="s">
        <v>258</v>
      </c>
      <c r="G29" s="68" t="s">
        <v>161</v>
      </c>
      <c r="H29" s="68" t="s">
        <v>160</v>
      </c>
      <c r="I29" s="69">
        <v>2</v>
      </c>
      <c r="J29" s="68" t="s">
        <v>207</v>
      </c>
      <c r="K29" s="68" t="s">
        <v>208</v>
      </c>
      <c r="L29" s="68" t="s">
        <v>209</v>
      </c>
      <c r="M29" s="68" t="s">
        <v>210</v>
      </c>
      <c r="N29" s="68" t="s">
        <v>513</v>
      </c>
      <c r="O29" s="68" t="s">
        <v>514</v>
      </c>
      <c r="P29" s="68" t="s">
        <v>211</v>
      </c>
      <c r="Q29" s="68" t="s">
        <v>211</v>
      </c>
      <c r="R29" s="68" t="s">
        <v>212</v>
      </c>
      <c r="S29" s="68" t="s">
        <v>212</v>
      </c>
      <c r="T29" s="68" t="s">
        <v>213</v>
      </c>
      <c r="U29" s="68" t="s">
        <v>213</v>
      </c>
      <c r="V29" s="68" t="s">
        <v>214</v>
      </c>
      <c r="W29" s="68" t="s">
        <v>214</v>
      </c>
      <c r="X29" s="68" t="s">
        <v>267</v>
      </c>
      <c r="Y29" s="68" t="s">
        <v>267</v>
      </c>
      <c r="Z29" s="184" t="str">
        <f t="shared" si="12"/>
        <v>---</v>
      </c>
      <c r="AA29" s="184" t="str">
        <f t="shared" si="12"/>
        <v>---</v>
      </c>
      <c r="AB29" s="68" t="str">
        <f t="shared" si="5"/>
        <v>da</v>
      </c>
      <c r="AC29" s="68" t="str">
        <f t="shared" si="6"/>
        <v>nu</v>
      </c>
      <c r="AD29" s="68">
        <f t="shared" si="7"/>
        <v>2</v>
      </c>
      <c r="AE29" s="68">
        <v>0</v>
      </c>
      <c r="AF29" s="68">
        <f t="shared" si="8"/>
        <v>1</v>
      </c>
      <c r="AG29" s="214">
        <f>$AD29*(1/5)</f>
        <v>0.4</v>
      </c>
      <c r="AH29" s="214">
        <f>$AD29*(2/5)</f>
        <v>0.8</v>
      </c>
      <c r="AI29" s="214">
        <f>$AD29*(3/5)</f>
        <v>1.2</v>
      </c>
      <c r="AJ29" s="214">
        <f>$AD29*(4/5)</f>
        <v>1.6</v>
      </c>
      <c r="AK29" s="214" t="s">
        <v>267</v>
      </c>
      <c r="AL29" s="194" t="str">
        <f t="shared" si="3"/>
        <v>---</v>
      </c>
      <c r="AM29" s="135" t="s">
        <v>209</v>
      </c>
      <c r="AN29" s="20" t="s">
        <v>471</v>
      </c>
      <c r="AO29" s="135" t="s">
        <v>211</v>
      </c>
      <c r="AP29" s="162" t="s">
        <v>373</v>
      </c>
      <c r="AQ29" s="135" t="s">
        <v>209</v>
      </c>
      <c r="AR29" s="19" t="s">
        <v>471</v>
      </c>
      <c r="AS29" s="135" t="s">
        <v>209</v>
      </c>
      <c r="AT29" s="19" t="s">
        <v>471</v>
      </c>
      <c r="AU29" s="135" t="s">
        <v>211</v>
      </c>
      <c r="AV29" s="19" t="s">
        <v>425</v>
      </c>
      <c r="AW29" s="135" t="s">
        <v>209</v>
      </c>
      <c r="AX29" s="19" t="s">
        <v>471</v>
      </c>
      <c r="AY29" s="135" t="s">
        <v>212</v>
      </c>
      <c r="AZ29" s="19" t="s">
        <v>448</v>
      </c>
      <c r="BA29" s="135" t="s">
        <v>209</v>
      </c>
      <c r="BB29" s="19" t="s">
        <v>471</v>
      </c>
      <c r="BC29" s="135" t="s">
        <v>209</v>
      </c>
      <c r="BD29" s="19" t="s">
        <v>471</v>
      </c>
      <c r="BE29" s="135" t="s">
        <v>513</v>
      </c>
      <c r="BF29" s="19" t="s">
        <v>512</v>
      </c>
      <c r="BG29" s="135" t="s">
        <v>513</v>
      </c>
      <c r="BH29" s="19" t="s">
        <v>526</v>
      </c>
      <c r="BI29" s="135" t="s">
        <v>209</v>
      </c>
      <c r="BJ29" s="19" t="s">
        <v>471</v>
      </c>
      <c r="BK29" s="135" t="s">
        <v>209</v>
      </c>
      <c r="BL29" s="19" t="s">
        <v>471</v>
      </c>
      <c r="BM29" s="135" t="s">
        <v>207</v>
      </c>
      <c r="BN29" s="19" t="s">
        <v>579</v>
      </c>
      <c r="BO29" s="135" t="s">
        <v>209</v>
      </c>
      <c r="BP29" s="20" t="s">
        <v>471</v>
      </c>
      <c r="BQ29" s="135" t="s">
        <v>209</v>
      </c>
      <c r="BR29" s="19" t="s">
        <v>471</v>
      </c>
      <c r="BS29" s="135" t="s">
        <v>209</v>
      </c>
      <c r="BT29" s="19" t="s">
        <v>471</v>
      </c>
      <c r="BU29" s="135" t="s">
        <v>209</v>
      </c>
      <c r="BV29" s="19" t="s">
        <v>471</v>
      </c>
      <c r="BW29" s="135" t="s">
        <v>513</v>
      </c>
      <c r="BX29" s="19" t="s">
        <v>664</v>
      </c>
      <c r="BY29" s="135" t="s">
        <v>209</v>
      </c>
      <c r="BZ29" s="19" t="s">
        <v>471</v>
      </c>
      <c r="CA29" s="135" t="s">
        <v>209</v>
      </c>
      <c r="CB29" s="19" t="s">
        <v>471</v>
      </c>
      <c r="CC29" s="135" t="s">
        <v>513</v>
      </c>
      <c r="CD29" s="19" t="s">
        <v>715</v>
      </c>
      <c r="CE29" s="135" t="s">
        <v>209</v>
      </c>
      <c r="CF29" s="20" t="s">
        <v>471</v>
      </c>
      <c r="CG29" s="135" t="s">
        <v>209</v>
      </c>
      <c r="CH29" s="19" t="s">
        <v>471</v>
      </c>
      <c r="CI29" s="135" t="s">
        <v>513</v>
      </c>
      <c r="CJ29" s="19" t="s">
        <v>766</v>
      </c>
      <c r="CK29" s="135" t="s">
        <v>209</v>
      </c>
      <c r="CL29" s="19" t="s">
        <v>471</v>
      </c>
      <c r="CM29" s="135" t="s">
        <v>513</v>
      </c>
      <c r="CN29" s="19" t="s">
        <v>811</v>
      </c>
      <c r="CO29" s="135" t="s">
        <v>209</v>
      </c>
      <c r="CP29" s="19" t="s">
        <v>471</v>
      </c>
      <c r="CQ29" s="135" t="s">
        <v>513</v>
      </c>
      <c r="CR29" s="19" t="s">
        <v>879</v>
      </c>
      <c r="CS29" s="135" t="s">
        <v>209</v>
      </c>
      <c r="CT29" s="19" t="s">
        <v>471</v>
      </c>
      <c r="CU29" s="135" t="s">
        <v>513</v>
      </c>
      <c r="CV29" s="19" t="s">
        <v>909</v>
      </c>
      <c r="CW29" s="135" t="s">
        <v>209</v>
      </c>
      <c r="CX29" s="19" t="s">
        <v>471</v>
      </c>
    </row>
    <row r="30" spans="1:102" ht="15" customHeight="1" x14ac:dyDescent="0.35">
      <c r="A30" s="66" t="s">
        <v>50</v>
      </c>
      <c r="B30" s="67" t="s">
        <v>1164</v>
      </c>
      <c r="C30" s="174">
        <v>30</v>
      </c>
      <c r="D30" s="174" t="s">
        <v>347</v>
      </c>
      <c r="E30" s="174" t="s">
        <v>1749</v>
      </c>
      <c r="F30" s="68" t="s">
        <v>258</v>
      </c>
      <c r="G30" s="68" t="s">
        <v>245</v>
      </c>
      <c r="H30" s="68" t="s">
        <v>247</v>
      </c>
      <c r="I30" s="69">
        <v>3</v>
      </c>
      <c r="J30" s="68" t="s">
        <v>207</v>
      </c>
      <c r="K30" s="68" t="s">
        <v>208</v>
      </c>
      <c r="L30" s="68" t="s">
        <v>209</v>
      </c>
      <c r="M30" s="68" t="s">
        <v>210</v>
      </c>
      <c r="N30" s="68" t="s">
        <v>513</v>
      </c>
      <c r="O30" s="68" t="s">
        <v>514</v>
      </c>
      <c r="P30" s="68" t="s">
        <v>211</v>
      </c>
      <c r="Q30" s="68" t="s">
        <v>211</v>
      </c>
      <c r="R30" s="68" t="s">
        <v>212</v>
      </c>
      <c r="S30" s="68" t="s">
        <v>212</v>
      </c>
      <c r="T30" s="68" t="s">
        <v>213</v>
      </c>
      <c r="U30" s="68" t="s">
        <v>213</v>
      </c>
      <c r="V30" s="68" t="s">
        <v>214</v>
      </c>
      <c r="W30" s="68" t="s">
        <v>214</v>
      </c>
      <c r="X30" s="68" t="s">
        <v>267</v>
      </c>
      <c r="Y30" s="68" t="s">
        <v>267</v>
      </c>
      <c r="Z30" s="184" t="str">
        <f t="shared" si="12"/>
        <v>---</v>
      </c>
      <c r="AA30" s="184" t="str">
        <f t="shared" si="12"/>
        <v>---</v>
      </c>
      <c r="AB30" s="68" t="str">
        <f t="shared" si="5"/>
        <v>da</v>
      </c>
      <c r="AC30" s="68" t="str">
        <f t="shared" si="6"/>
        <v>nu</v>
      </c>
      <c r="AD30" s="68">
        <f t="shared" si="7"/>
        <v>3</v>
      </c>
      <c r="AE30" s="68">
        <v>0</v>
      </c>
      <c r="AF30" s="68">
        <f t="shared" si="8"/>
        <v>1.5</v>
      </c>
      <c r="AG30" s="214">
        <f>$AD30*(1/5)</f>
        <v>0.60000000000000009</v>
      </c>
      <c r="AH30" s="214">
        <f>$AD30*(2/5)</f>
        <v>1.2000000000000002</v>
      </c>
      <c r="AI30" s="214">
        <f>$AD30*(3/5)</f>
        <v>1.7999999999999998</v>
      </c>
      <c r="AJ30" s="214">
        <f>$AD30*(4/5)</f>
        <v>2.4000000000000004</v>
      </c>
      <c r="AK30" s="214" t="s">
        <v>267</v>
      </c>
      <c r="AL30" s="194" t="str">
        <f t="shared" si="3"/>
        <v>---</v>
      </c>
      <c r="AM30" s="135" t="s">
        <v>209</v>
      </c>
      <c r="AN30" s="20" t="s">
        <v>471</v>
      </c>
      <c r="AO30" s="135" t="s">
        <v>209</v>
      </c>
      <c r="AP30" s="162" t="s">
        <v>374</v>
      </c>
      <c r="AQ30" s="135" t="s">
        <v>209</v>
      </c>
      <c r="AR30" s="19" t="s">
        <v>471</v>
      </c>
      <c r="AS30" s="135" t="s">
        <v>209</v>
      </c>
      <c r="AT30" s="19" t="s">
        <v>471</v>
      </c>
      <c r="AU30" s="135" t="s">
        <v>209</v>
      </c>
      <c r="AV30" s="20" t="s">
        <v>471</v>
      </c>
      <c r="AW30" s="135" t="s">
        <v>209</v>
      </c>
      <c r="AX30" s="19" t="s">
        <v>471</v>
      </c>
      <c r="AY30" s="135" t="s">
        <v>209</v>
      </c>
      <c r="AZ30" s="19" t="s">
        <v>471</v>
      </c>
      <c r="BA30" s="135" t="s">
        <v>209</v>
      </c>
      <c r="BB30" s="19" t="s">
        <v>471</v>
      </c>
      <c r="BC30" s="135" t="s">
        <v>209</v>
      </c>
      <c r="BD30" s="19" t="s">
        <v>471</v>
      </c>
      <c r="BE30" s="135" t="s">
        <v>209</v>
      </c>
      <c r="BF30" s="20" t="s">
        <v>471</v>
      </c>
      <c r="BG30" s="135" t="s">
        <v>209</v>
      </c>
      <c r="BH30" s="19" t="s">
        <v>471</v>
      </c>
      <c r="BI30" s="135" t="s">
        <v>209</v>
      </c>
      <c r="BJ30" s="19" t="s">
        <v>471</v>
      </c>
      <c r="BK30" s="135" t="s">
        <v>209</v>
      </c>
      <c r="BL30" s="19" t="s">
        <v>471</v>
      </c>
      <c r="BM30" s="135" t="s">
        <v>209</v>
      </c>
      <c r="BN30" s="19" t="s">
        <v>471</v>
      </c>
      <c r="BO30" s="135" t="s">
        <v>209</v>
      </c>
      <c r="BP30" s="20" t="s">
        <v>471</v>
      </c>
      <c r="BQ30" s="135" t="s">
        <v>209</v>
      </c>
      <c r="BR30" s="19" t="s">
        <v>471</v>
      </c>
      <c r="BS30" s="135" t="s">
        <v>209</v>
      </c>
      <c r="BT30" s="19" t="s">
        <v>471</v>
      </c>
      <c r="BU30" s="135" t="s">
        <v>209</v>
      </c>
      <c r="BV30" s="19" t="s">
        <v>471</v>
      </c>
      <c r="BW30" s="135" t="s">
        <v>209</v>
      </c>
      <c r="BX30" s="19" t="s">
        <v>471</v>
      </c>
      <c r="BY30" s="135" t="s">
        <v>209</v>
      </c>
      <c r="BZ30" s="19" t="s">
        <v>471</v>
      </c>
      <c r="CA30" s="135" t="s">
        <v>209</v>
      </c>
      <c r="CB30" s="19" t="s">
        <v>471</v>
      </c>
      <c r="CC30" s="135" t="s">
        <v>209</v>
      </c>
      <c r="CD30" s="20" t="s">
        <v>471</v>
      </c>
      <c r="CE30" s="135" t="s">
        <v>209</v>
      </c>
      <c r="CF30" s="20" t="s">
        <v>471</v>
      </c>
      <c r="CG30" s="135" t="s">
        <v>209</v>
      </c>
      <c r="CH30" s="19" t="s">
        <v>471</v>
      </c>
      <c r="CI30" s="135" t="s">
        <v>209</v>
      </c>
      <c r="CJ30" s="19" t="s">
        <v>471</v>
      </c>
      <c r="CK30" s="135" t="s">
        <v>209</v>
      </c>
      <c r="CL30" s="19" t="s">
        <v>471</v>
      </c>
      <c r="CM30" s="135" t="s">
        <v>209</v>
      </c>
      <c r="CN30" s="19" t="s">
        <v>471</v>
      </c>
      <c r="CO30" s="135" t="s">
        <v>209</v>
      </c>
      <c r="CP30" s="20" t="s">
        <v>471</v>
      </c>
      <c r="CQ30" s="135" t="s">
        <v>213</v>
      </c>
      <c r="CR30" s="19" t="s">
        <v>880</v>
      </c>
      <c r="CS30" s="135" t="s">
        <v>209</v>
      </c>
      <c r="CT30" s="19" t="s">
        <v>471</v>
      </c>
      <c r="CU30" s="135" t="s">
        <v>209</v>
      </c>
      <c r="CV30" s="19" t="s">
        <v>471</v>
      </c>
      <c r="CW30" s="135" t="s">
        <v>209</v>
      </c>
      <c r="CX30" s="19" t="s">
        <v>471</v>
      </c>
    </row>
    <row r="31" spans="1:102" ht="15" customHeight="1" x14ac:dyDescent="0.35">
      <c r="A31" s="66" t="s">
        <v>51</v>
      </c>
      <c r="B31" s="67" t="s">
        <v>1165</v>
      </c>
      <c r="C31" s="174">
        <v>31</v>
      </c>
      <c r="D31" s="174" t="s">
        <v>348</v>
      </c>
      <c r="E31" s="174" t="s">
        <v>1750</v>
      </c>
      <c r="F31" s="68" t="s">
        <v>258</v>
      </c>
      <c r="G31" s="68" t="s">
        <v>246</v>
      </c>
      <c r="H31" s="68" t="s">
        <v>248</v>
      </c>
      <c r="I31" s="69">
        <v>3</v>
      </c>
      <c r="J31" s="68" t="s">
        <v>207</v>
      </c>
      <c r="K31" s="68" t="s">
        <v>208</v>
      </c>
      <c r="L31" s="68" t="s">
        <v>209</v>
      </c>
      <c r="M31" s="68" t="s">
        <v>210</v>
      </c>
      <c r="N31" s="68" t="s">
        <v>513</v>
      </c>
      <c r="O31" s="68" t="s">
        <v>514</v>
      </c>
      <c r="P31" s="194" t="str">
        <f t="shared" ref="P31:W32" si="17">"---"</f>
        <v>---</v>
      </c>
      <c r="Q31" s="194" t="str">
        <f t="shared" si="17"/>
        <v>---</v>
      </c>
      <c r="R31" s="194" t="str">
        <f t="shared" si="17"/>
        <v>---</v>
      </c>
      <c r="S31" s="194" t="str">
        <f t="shared" si="17"/>
        <v>---</v>
      </c>
      <c r="T31" s="194" t="str">
        <f t="shared" si="17"/>
        <v>---</v>
      </c>
      <c r="U31" s="194" t="str">
        <f t="shared" si="17"/>
        <v>---</v>
      </c>
      <c r="V31" s="194" t="str">
        <f t="shared" si="17"/>
        <v>---</v>
      </c>
      <c r="W31" s="194" t="str">
        <f t="shared" si="17"/>
        <v>---</v>
      </c>
      <c r="X31" s="68" t="s">
        <v>267</v>
      </c>
      <c r="Y31" s="68" t="s">
        <v>267</v>
      </c>
      <c r="Z31" s="184" t="str">
        <f t="shared" si="12"/>
        <v>---</v>
      </c>
      <c r="AA31" s="184" t="str">
        <f t="shared" si="12"/>
        <v>---</v>
      </c>
      <c r="AB31" s="68" t="str">
        <f t="shared" si="5"/>
        <v>da</v>
      </c>
      <c r="AC31" s="68" t="str">
        <f t="shared" si="6"/>
        <v>nu</v>
      </c>
      <c r="AD31" s="68">
        <f t="shared" si="7"/>
        <v>3</v>
      </c>
      <c r="AE31" s="68">
        <v>0</v>
      </c>
      <c r="AF31" s="68">
        <f t="shared" si="8"/>
        <v>1.5</v>
      </c>
      <c r="AG31" s="203" t="str">
        <f t="shared" ref="AG31:AJ32" si="18">"---"</f>
        <v>---</v>
      </c>
      <c r="AH31" s="203" t="str">
        <f t="shared" si="18"/>
        <v>---</v>
      </c>
      <c r="AI31" s="203" t="str">
        <f t="shared" si="18"/>
        <v>---</v>
      </c>
      <c r="AJ31" s="203" t="str">
        <f t="shared" si="18"/>
        <v>---</v>
      </c>
      <c r="AK31" s="215" t="s">
        <v>267</v>
      </c>
      <c r="AL31" s="203" t="str">
        <f t="shared" si="3"/>
        <v>---</v>
      </c>
      <c r="AM31" s="135" t="s">
        <v>209</v>
      </c>
      <c r="AN31" s="20" t="s">
        <v>471</v>
      </c>
      <c r="AO31" s="135" t="s">
        <v>513</v>
      </c>
      <c r="AP31" s="162" t="s">
        <v>375</v>
      </c>
      <c r="AQ31" s="135" t="s">
        <v>513</v>
      </c>
      <c r="AR31" s="19" t="s">
        <v>392</v>
      </c>
      <c r="AS31" s="135" t="s">
        <v>207</v>
      </c>
      <c r="AT31" s="19" t="s">
        <v>404</v>
      </c>
      <c r="AU31" s="135" t="s">
        <v>209</v>
      </c>
      <c r="AV31" s="19" t="s">
        <v>471</v>
      </c>
      <c r="AW31" s="135" t="s">
        <v>513</v>
      </c>
      <c r="AX31" s="19" t="s">
        <v>443</v>
      </c>
      <c r="AY31" s="135" t="s">
        <v>209</v>
      </c>
      <c r="AZ31" s="19" t="s">
        <v>471</v>
      </c>
      <c r="BA31" s="135" t="s">
        <v>513</v>
      </c>
      <c r="BB31" s="19" t="s">
        <v>479</v>
      </c>
      <c r="BC31" s="135" t="s">
        <v>513</v>
      </c>
      <c r="BD31" s="19" t="s">
        <v>506</v>
      </c>
      <c r="BE31" s="135" t="s">
        <v>209</v>
      </c>
      <c r="BF31" s="20" t="s">
        <v>471</v>
      </c>
      <c r="BG31" s="135" t="s">
        <v>513</v>
      </c>
      <c r="BH31" s="19" t="s">
        <v>526</v>
      </c>
      <c r="BI31" s="135" t="s">
        <v>209</v>
      </c>
      <c r="BJ31" s="19" t="s">
        <v>471</v>
      </c>
      <c r="BK31" s="135" t="s">
        <v>513</v>
      </c>
      <c r="BL31" s="19" t="s">
        <v>568</v>
      </c>
      <c r="BM31" s="135" t="s">
        <v>207</v>
      </c>
      <c r="BN31" s="19" t="s">
        <v>578</v>
      </c>
      <c r="BO31" s="135" t="s">
        <v>513</v>
      </c>
      <c r="BP31" s="19" t="s">
        <v>609</v>
      </c>
      <c r="BQ31" s="135" t="s">
        <v>209</v>
      </c>
      <c r="BR31" s="19" t="s">
        <v>471</v>
      </c>
      <c r="BS31" s="135" t="s">
        <v>209</v>
      </c>
      <c r="BT31" s="19" t="s">
        <v>471</v>
      </c>
      <c r="BU31" s="135" t="s">
        <v>209</v>
      </c>
      <c r="BV31" s="19" t="s">
        <v>471</v>
      </c>
      <c r="BW31" s="135" t="s">
        <v>207</v>
      </c>
      <c r="BX31" s="19" t="s">
        <v>663</v>
      </c>
      <c r="BY31" s="135" t="s">
        <v>207</v>
      </c>
      <c r="BZ31" s="19" t="s">
        <v>687</v>
      </c>
      <c r="CA31" s="135" t="s">
        <v>209</v>
      </c>
      <c r="CB31" s="19" t="s">
        <v>471</v>
      </c>
      <c r="CC31" s="135" t="s">
        <v>207</v>
      </c>
      <c r="CD31" s="19" t="s">
        <v>717</v>
      </c>
      <c r="CE31" s="135" t="s">
        <v>207</v>
      </c>
      <c r="CF31" s="20" t="s">
        <v>731</v>
      </c>
      <c r="CG31" s="135" t="s">
        <v>513</v>
      </c>
      <c r="CH31" s="19" t="s">
        <v>742</v>
      </c>
      <c r="CI31" s="135" t="s">
        <v>207</v>
      </c>
      <c r="CJ31" s="19" t="s">
        <v>767</v>
      </c>
      <c r="CK31" s="135" t="s">
        <v>513</v>
      </c>
      <c r="CL31" s="19" t="s">
        <v>791</v>
      </c>
      <c r="CM31" s="135" t="s">
        <v>513</v>
      </c>
      <c r="CN31" s="19" t="s">
        <v>810</v>
      </c>
      <c r="CO31" s="135" t="s">
        <v>207</v>
      </c>
      <c r="CP31" s="19" t="s">
        <v>834</v>
      </c>
      <c r="CQ31" s="135" t="s">
        <v>207</v>
      </c>
      <c r="CR31" s="19" t="s">
        <v>881</v>
      </c>
      <c r="CS31" s="135" t="s">
        <v>209</v>
      </c>
      <c r="CT31" s="19" t="s">
        <v>471</v>
      </c>
      <c r="CU31" s="135" t="s">
        <v>209</v>
      </c>
      <c r="CV31" s="19" t="s">
        <v>471</v>
      </c>
      <c r="CW31" s="135" t="s">
        <v>209</v>
      </c>
      <c r="CX31" s="19" t="s">
        <v>471</v>
      </c>
    </row>
    <row r="32" spans="1:102" ht="15" customHeight="1" x14ac:dyDescent="0.35">
      <c r="A32" s="70" t="s">
        <v>52</v>
      </c>
      <c r="B32" s="246" t="s">
        <v>1166</v>
      </c>
      <c r="C32" s="175">
        <v>32</v>
      </c>
      <c r="D32" s="175" t="s">
        <v>249</v>
      </c>
      <c r="E32" s="175" t="s">
        <v>1751</v>
      </c>
      <c r="F32" s="71" t="s">
        <v>259</v>
      </c>
      <c r="G32" s="71" t="s">
        <v>163</v>
      </c>
      <c r="H32" s="71" t="s">
        <v>164</v>
      </c>
      <c r="I32" s="72">
        <v>2</v>
      </c>
      <c r="J32" s="71" t="s">
        <v>207</v>
      </c>
      <c r="K32" s="71" t="s">
        <v>208</v>
      </c>
      <c r="L32" s="71" t="s">
        <v>209</v>
      </c>
      <c r="M32" s="71" t="s">
        <v>210</v>
      </c>
      <c r="N32" s="71" t="s">
        <v>480</v>
      </c>
      <c r="O32" s="71" t="s">
        <v>481</v>
      </c>
      <c r="P32" s="195" t="str">
        <f t="shared" si="17"/>
        <v>---</v>
      </c>
      <c r="Q32" s="195" t="str">
        <f t="shared" si="17"/>
        <v>---</v>
      </c>
      <c r="R32" s="195" t="str">
        <f t="shared" si="17"/>
        <v>---</v>
      </c>
      <c r="S32" s="195" t="str">
        <f t="shared" si="17"/>
        <v>---</v>
      </c>
      <c r="T32" s="195" t="str">
        <f t="shared" si="17"/>
        <v>---</v>
      </c>
      <c r="U32" s="195" t="str">
        <f t="shared" si="17"/>
        <v>---</v>
      </c>
      <c r="V32" s="195" t="str">
        <f t="shared" si="17"/>
        <v>---</v>
      </c>
      <c r="W32" s="195" t="str">
        <f t="shared" si="17"/>
        <v>---</v>
      </c>
      <c r="X32" s="71" t="s">
        <v>267</v>
      </c>
      <c r="Y32" s="71" t="s">
        <v>267</v>
      </c>
      <c r="Z32" s="185" t="str">
        <f t="shared" si="12"/>
        <v>---</v>
      </c>
      <c r="AA32" s="185" t="str">
        <f t="shared" si="12"/>
        <v>---</v>
      </c>
      <c r="AB32" s="71" t="str">
        <f t="shared" si="5"/>
        <v>da</v>
      </c>
      <c r="AC32" s="71" t="str">
        <f t="shared" si="6"/>
        <v>nu</v>
      </c>
      <c r="AD32" s="71">
        <f t="shared" si="7"/>
        <v>2</v>
      </c>
      <c r="AE32" s="71">
        <v>0</v>
      </c>
      <c r="AF32" s="71">
        <f t="shared" si="8"/>
        <v>1</v>
      </c>
      <c r="AG32" s="204" t="str">
        <f t="shared" si="18"/>
        <v>---</v>
      </c>
      <c r="AH32" s="204" t="str">
        <f t="shared" si="18"/>
        <v>---</v>
      </c>
      <c r="AI32" s="204" t="str">
        <f t="shared" si="18"/>
        <v>---</v>
      </c>
      <c r="AJ32" s="204" t="str">
        <f t="shared" si="18"/>
        <v>---</v>
      </c>
      <c r="AK32" s="216" t="s">
        <v>267</v>
      </c>
      <c r="AL32" s="204" t="str">
        <f t="shared" si="3"/>
        <v>---</v>
      </c>
      <c r="AM32" s="135" t="s">
        <v>209</v>
      </c>
      <c r="AN32" s="20" t="s">
        <v>471</v>
      </c>
      <c r="AO32" s="135" t="s">
        <v>209</v>
      </c>
      <c r="AP32" s="75" t="s">
        <v>471</v>
      </c>
      <c r="AQ32" s="135" t="s">
        <v>209</v>
      </c>
      <c r="AR32" s="19" t="s">
        <v>471</v>
      </c>
      <c r="AS32" s="135" t="s">
        <v>209</v>
      </c>
      <c r="AT32" s="19" t="s">
        <v>471</v>
      </c>
      <c r="AU32" s="135" t="s">
        <v>207</v>
      </c>
      <c r="AV32" s="19" t="s">
        <v>424</v>
      </c>
      <c r="AW32" s="135" t="s">
        <v>209</v>
      </c>
      <c r="AX32" s="19" t="s">
        <v>471</v>
      </c>
      <c r="AY32" s="135" t="s">
        <v>207</v>
      </c>
      <c r="AZ32" s="19" t="s">
        <v>460</v>
      </c>
      <c r="BA32" s="135" t="s">
        <v>480</v>
      </c>
      <c r="BB32" s="19" t="s">
        <v>414</v>
      </c>
      <c r="BC32" s="135" t="s">
        <v>209</v>
      </c>
      <c r="BD32" s="19" t="s">
        <v>471</v>
      </c>
      <c r="BE32" s="135" t="s">
        <v>209</v>
      </c>
      <c r="BF32" s="20" t="s">
        <v>471</v>
      </c>
      <c r="BG32" s="135" t="s">
        <v>209</v>
      </c>
      <c r="BH32" s="19" t="s">
        <v>471</v>
      </c>
      <c r="BI32" s="135" t="s">
        <v>209</v>
      </c>
      <c r="BJ32" s="19" t="s">
        <v>471</v>
      </c>
      <c r="BK32" s="135" t="s">
        <v>209</v>
      </c>
      <c r="BL32" s="19" t="s">
        <v>471</v>
      </c>
      <c r="BM32" s="135" t="s">
        <v>267</v>
      </c>
      <c r="BN32" s="20" t="s">
        <v>471</v>
      </c>
      <c r="BO32" s="135" t="s">
        <v>209</v>
      </c>
      <c r="BP32" s="20" t="s">
        <v>471</v>
      </c>
      <c r="BQ32" s="135" t="s">
        <v>209</v>
      </c>
      <c r="BR32" s="19" t="s">
        <v>471</v>
      </c>
      <c r="BS32" s="135" t="s">
        <v>209</v>
      </c>
      <c r="BT32" s="19" t="s">
        <v>471</v>
      </c>
      <c r="BU32" s="135" t="s">
        <v>209</v>
      </c>
      <c r="BV32" s="19" t="s">
        <v>471</v>
      </c>
      <c r="BW32" s="135" t="s">
        <v>209</v>
      </c>
      <c r="BX32" s="19" t="s">
        <v>471</v>
      </c>
      <c r="BY32" s="135" t="s">
        <v>209</v>
      </c>
      <c r="BZ32" s="20" t="s">
        <v>471</v>
      </c>
      <c r="CA32" s="135" t="s">
        <v>209</v>
      </c>
      <c r="CB32" s="19" t="s">
        <v>471</v>
      </c>
      <c r="CC32" s="135" t="s">
        <v>480</v>
      </c>
      <c r="CD32" s="19" t="s">
        <v>719</v>
      </c>
      <c r="CE32" s="135" t="s">
        <v>267</v>
      </c>
      <c r="CF32" s="19" t="s">
        <v>471</v>
      </c>
      <c r="CG32" s="135" t="s">
        <v>209</v>
      </c>
      <c r="CH32" s="19" t="s">
        <v>471</v>
      </c>
      <c r="CI32" s="135" t="s">
        <v>209</v>
      </c>
      <c r="CJ32" s="150" t="s">
        <v>471</v>
      </c>
      <c r="CK32" s="135" t="s">
        <v>267</v>
      </c>
      <c r="CL32" s="19" t="s">
        <v>471</v>
      </c>
      <c r="CM32" s="135" t="s">
        <v>209</v>
      </c>
      <c r="CN32" s="19" t="s">
        <v>471</v>
      </c>
      <c r="CO32" s="135" t="s">
        <v>209</v>
      </c>
      <c r="CP32" s="19" t="s">
        <v>471</v>
      </c>
      <c r="CQ32" s="135" t="s">
        <v>207</v>
      </c>
      <c r="CR32" s="73" t="s">
        <v>883</v>
      </c>
      <c r="CS32" s="135" t="s">
        <v>209</v>
      </c>
      <c r="CT32" s="19" t="s">
        <v>471</v>
      </c>
      <c r="CU32" s="135" t="s">
        <v>209</v>
      </c>
      <c r="CV32" s="19" t="s">
        <v>471</v>
      </c>
      <c r="CW32" s="135" t="s">
        <v>267</v>
      </c>
      <c r="CX32" s="19" t="s">
        <v>471</v>
      </c>
    </row>
    <row r="33" spans="1:102" ht="15" customHeight="1" x14ac:dyDescent="0.35">
      <c r="A33" s="74" t="s">
        <v>53</v>
      </c>
      <c r="B33" s="246" t="s">
        <v>1167</v>
      </c>
      <c r="C33" s="175">
        <v>33</v>
      </c>
      <c r="D33" s="175" t="s">
        <v>89</v>
      </c>
      <c r="E33" s="175" t="s">
        <v>1752</v>
      </c>
      <c r="F33" s="71" t="s">
        <v>259</v>
      </c>
      <c r="G33" s="71" t="s">
        <v>168</v>
      </c>
      <c r="H33" s="71" t="s">
        <v>165</v>
      </c>
      <c r="I33" s="72">
        <v>3</v>
      </c>
      <c r="J33" s="71" t="s">
        <v>207</v>
      </c>
      <c r="K33" s="71" t="s">
        <v>208</v>
      </c>
      <c r="L33" s="71" t="s">
        <v>209</v>
      </c>
      <c r="M33" s="71" t="s">
        <v>210</v>
      </c>
      <c r="N33" s="71" t="s">
        <v>480</v>
      </c>
      <c r="O33" s="71" t="s">
        <v>481</v>
      </c>
      <c r="P33" s="71" t="s">
        <v>211</v>
      </c>
      <c r="Q33" s="71" t="s">
        <v>211</v>
      </c>
      <c r="R33" s="71" t="s">
        <v>212</v>
      </c>
      <c r="S33" s="71" t="s">
        <v>212</v>
      </c>
      <c r="T33" s="71" t="s">
        <v>213</v>
      </c>
      <c r="U33" s="71" t="s">
        <v>213</v>
      </c>
      <c r="V33" s="71" t="s">
        <v>214</v>
      </c>
      <c r="W33" s="71" t="s">
        <v>214</v>
      </c>
      <c r="X33" s="71" t="s">
        <v>267</v>
      </c>
      <c r="Y33" s="71" t="s">
        <v>267</v>
      </c>
      <c r="Z33" s="185" t="str">
        <f t="shared" si="12"/>
        <v>---</v>
      </c>
      <c r="AA33" s="185" t="str">
        <f t="shared" si="12"/>
        <v>---</v>
      </c>
      <c r="AB33" s="71" t="str">
        <f t="shared" si="5"/>
        <v>da</v>
      </c>
      <c r="AC33" s="71" t="str">
        <f t="shared" si="6"/>
        <v>nu</v>
      </c>
      <c r="AD33" s="71">
        <f t="shared" si="7"/>
        <v>3</v>
      </c>
      <c r="AE33" s="71">
        <v>0</v>
      </c>
      <c r="AF33" s="71">
        <f t="shared" si="8"/>
        <v>1.5</v>
      </c>
      <c r="AG33" s="216">
        <v>0.6</v>
      </c>
      <c r="AH33" s="216">
        <v>1.2</v>
      </c>
      <c r="AI33" s="216">
        <v>1.8</v>
      </c>
      <c r="AJ33" s="216">
        <v>2.4</v>
      </c>
      <c r="AK33" s="216" t="s">
        <v>267</v>
      </c>
      <c r="AL33" s="204" t="str">
        <f t="shared" si="3"/>
        <v>---</v>
      </c>
      <c r="AM33" s="135" t="s">
        <v>209</v>
      </c>
      <c r="AN33" s="20" t="s">
        <v>471</v>
      </c>
      <c r="AO33" s="135" t="s">
        <v>209</v>
      </c>
      <c r="AP33" s="75" t="s">
        <v>471</v>
      </c>
      <c r="AQ33" s="135" t="s">
        <v>209</v>
      </c>
      <c r="AR33" s="19" t="s">
        <v>471</v>
      </c>
      <c r="AS33" s="135" t="s">
        <v>480</v>
      </c>
      <c r="AT33" s="19" t="s">
        <v>414</v>
      </c>
      <c r="AU33" s="135" t="s">
        <v>209</v>
      </c>
      <c r="AV33" s="19" t="s">
        <v>471</v>
      </c>
      <c r="AW33" s="135" t="s">
        <v>480</v>
      </c>
      <c r="AX33" s="19" t="s">
        <v>471</v>
      </c>
      <c r="AY33" s="135" t="s">
        <v>209</v>
      </c>
      <c r="AZ33" s="19" t="s">
        <v>471</v>
      </c>
      <c r="BA33" s="135" t="s">
        <v>480</v>
      </c>
      <c r="BB33" s="19" t="s">
        <v>414</v>
      </c>
      <c r="BC33" s="58" t="s">
        <v>480</v>
      </c>
      <c r="BD33" s="19" t="s">
        <v>414</v>
      </c>
      <c r="BE33" s="135" t="s">
        <v>209</v>
      </c>
      <c r="BF33" s="20" t="s">
        <v>471</v>
      </c>
      <c r="BG33" s="135" t="s">
        <v>209</v>
      </c>
      <c r="BH33" s="19" t="s">
        <v>471</v>
      </c>
      <c r="BI33" s="135" t="s">
        <v>209</v>
      </c>
      <c r="BJ33" s="19" t="s">
        <v>471</v>
      </c>
      <c r="BK33" s="135" t="s">
        <v>209</v>
      </c>
      <c r="BL33" s="19" t="s">
        <v>471</v>
      </c>
      <c r="BM33" s="135" t="s">
        <v>267</v>
      </c>
      <c r="BN33" s="20" t="s">
        <v>471</v>
      </c>
      <c r="BO33" s="135" t="s">
        <v>209</v>
      </c>
      <c r="BP33" s="20" t="s">
        <v>471</v>
      </c>
      <c r="BQ33" s="135" t="s">
        <v>209</v>
      </c>
      <c r="BR33" s="19" t="s">
        <v>471</v>
      </c>
      <c r="BS33" s="135" t="s">
        <v>209</v>
      </c>
      <c r="BT33" s="19" t="s">
        <v>471</v>
      </c>
      <c r="BU33" s="135" t="s">
        <v>209</v>
      </c>
      <c r="BV33" s="19" t="s">
        <v>471</v>
      </c>
      <c r="BW33" s="135" t="s">
        <v>209</v>
      </c>
      <c r="BX33" s="20" t="s">
        <v>471</v>
      </c>
      <c r="BY33" s="135" t="s">
        <v>209</v>
      </c>
      <c r="BZ33" s="20" t="s">
        <v>471</v>
      </c>
      <c r="CA33" s="135" t="s">
        <v>209</v>
      </c>
      <c r="CB33" s="19" t="s">
        <v>471</v>
      </c>
      <c r="CC33" s="135" t="s">
        <v>209</v>
      </c>
      <c r="CD33" s="19" t="s">
        <v>471</v>
      </c>
      <c r="CE33" s="135" t="s">
        <v>267</v>
      </c>
      <c r="CF33" s="19" t="s">
        <v>471</v>
      </c>
      <c r="CG33" s="135" t="s">
        <v>209</v>
      </c>
      <c r="CH33" s="19" t="s">
        <v>471</v>
      </c>
      <c r="CI33" s="135" t="s">
        <v>480</v>
      </c>
      <c r="CJ33" s="19" t="s">
        <v>414</v>
      </c>
      <c r="CK33" s="135" t="s">
        <v>267</v>
      </c>
      <c r="CL33" s="19" t="s">
        <v>471</v>
      </c>
      <c r="CM33" s="135" t="s">
        <v>209</v>
      </c>
      <c r="CN33" s="150" t="s">
        <v>471</v>
      </c>
      <c r="CO33" s="135" t="s">
        <v>209</v>
      </c>
      <c r="CP33" s="19" t="s">
        <v>471</v>
      </c>
      <c r="CQ33" s="135" t="s">
        <v>207</v>
      </c>
      <c r="CR33" s="73" t="s">
        <v>882</v>
      </c>
      <c r="CS33" s="135" t="s">
        <v>209</v>
      </c>
      <c r="CT33" s="19" t="s">
        <v>471</v>
      </c>
      <c r="CU33" s="135" t="s">
        <v>209</v>
      </c>
      <c r="CV33" s="19" t="s">
        <v>471</v>
      </c>
      <c r="CW33" s="135" t="s">
        <v>267</v>
      </c>
      <c r="CX33" s="19" t="s">
        <v>471</v>
      </c>
    </row>
    <row r="34" spans="1:102" ht="15" customHeight="1" x14ac:dyDescent="0.35">
      <c r="A34" s="74" t="s">
        <v>54</v>
      </c>
      <c r="B34" s="246" t="s">
        <v>1168</v>
      </c>
      <c r="C34" s="175">
        <v>34</v>
      </c>
      <c r="D34" s="175" t="s">
        <v>319</v>
      </c>
      <c r="E34" s="175" t="s">
        <v>1753</v>
      </c>
      <c r="F34" s="71" t="s">
        <v>259</v>
      </c>
      <c r="G34" s="71" t="s">
        <v>167</v>
      </c>
      <c r="H34" s="71" t="s">
        <v>166</v>
      </c>
      <c r="I34" s="72">
        <v>2</v>
      </c>
      <c r="J34" s="71" t="s">
        <v>207</v>
      </c>
      <c r="K34" s="71" t="s">
        <v>208</v>
      </c>
      <c r="L34" s="71" t="s">
        <v>209</v>
      </c>
      <c r="M34" s="71" t="s">
        <v>210</v>
      </c>
      <c r="N34" s="71" t="s">
        <v>224</v>
      </c>
      <c r="O34" s="71" t="s">
        <v>225</v>
      </c>
      <c r="P34" s="195" t="str">
        <f t="shared" ref="P34:W49" si="19">"---"</f>
        <v>---</v>
      </c>
      <c r="Q34" s="195" t="str">
        <f t="shared" si="19"/>
        <v>---</v>
      </c>
      <c r="R34" s="195" t="str">
        <f t="shared" si="19"/>
        <v>---</v>
      </c>
      <c r="S34" s="195" t="str">
        <f t="shared" si="19"/>
        <v>---</v>
      </c>
      <c r="T34" s="195" t="str">
        <f t="shared" si="19"/>
        <v>---</v>
      </c>
      <c r="U34" s="195" t="str">
        <f t="shared" si="19"/>
        <v>---</v>
      </c>
      <c r="V34" s="195" t="str">
        <f t="shared" si="19"/>
        <v>---</v>
      </c>
      <c r="W34" s="195" t="str">
        <f t="shared" si="19"/>
        <v>---</v>
      </c>
      <c r="X34" s="71" t="s">
        <v>267</v>
      </c>
      <c r="Y34" s="71" t="s">
        <v>267</v>
      </c>
      <c r="Z34" s="185" t="str">
        <f t="shared" si="12"/>
        <v>---</v>
      </c>
      <c r="AA34" s="185" t="str">
        <f t="shared" si="12"/>
        <v>---</v>
      </c>
      <c r="AB34" s="71" t="str">
        <f t="shared" si="5"/>
        <v>da</v>
      </c>
      <c r="AC34" s="71" t="str">
        <f t="shared" si="6"/>
        <v>nu</v>
      </c>
      <c r="AD34" s="71">
        <f t="shared" si="7"/>
        <v>2</v>
      </c>
      <c r="AE34" s="71">
        <v>0</v>
      </c>
      <c r="AF34" s="71">
        <f t="shared" si="8"/>
        <v>1</v>
      </c>
      <c r="AG34" s="204" t="str">
        <f t="shared" ref="AG34:AJ57" si="20">"---"</f>
        <v>---</v>
      </c>
      <c r="AH34" s="204" t="str">
        <f t="shared" si="20"/>
        <v>---</v>
      </c>
      <c r="AI34" s="204" t="str">
        <f t="shared" si="20"/>
        <v>---</v>
      </c>
      <c r="AJ34" s="204" t="str">
        <f t="shared" si="20"/>
        <v>---</v>
      </c>
      <c r="AK34" s="216" t="s">
        <v>267</v>
      </c>
      <c r="AL34" s="204" t="str">
        <f t="shared" si="3"/>
        <v>---</v>
      </c>
      <c r="AM34" s="135" t="s">
        <v>209</v>
      </c>
      <c r="AN34" s="59" t="s">
        <v>471</v>
      </c>
      <c r="AO34" s="135" t="s">
        <v>209</v>
      </c>
      <c r="AP34" s="75" t="s">
        <v>471</v>
      </c>
      <c r="AQ34" s="135" t="s">
        <v>207</v>
      </c>
      <c r="AR34" s="19" t="s">
        <v>396</v>
      </c>
      <c r="AS34" s="135" t="s">
        <v>207</v>
      </c>
      <c r="AT34" s="20" t="s">
        <v>407</v>
      </c>
      <c r="AU34" s="135" t="s">
        <v>209</v>
      </c>
      <c r="AV34" s="19" t="s">
        <v>471</v>
      </c>
      <c r="AW34" s="135" t="s">
        <v>207</v>
      </c>
      <c r="AX34" s="20" t="s">
        <v>438</v>
      </c>
      <c r="AY34" s="135" t="s">
        <v>207</v>
      </c>
      <c r="AZ34" s="20" t="s">
        <v>446</v>
      </c>
      <c r="BA34" s="135" t="s">
        <v>207</v>
      </c>
      <c r="BB34" s="20" t="s">
        <v>475</v>
      </c>
      <c r="BC34" s="135" t="s">
        <v>209</v>
      </c>
      <c r="BD34" s="19" t="s">
        <v>471</v>
      </c>
      <c r="BE34" s="135" t="s">
        <v>209</v>
      </c>
      <c r="BF34" s="20" t="s">
        <v>471</v>
      </c>
      <c r="BG34" s="135" t="s">
        <v>207</v>
      </c>
      <c r="BH34" s="20" t="s">
        <v>529</v>
      </c>
      <c r="BI34" s="135" t="s">
        <v>209</v>
      </c>
      <c r="BJ34" s="19" t="s">
        <v>471</v>
      </c>
      <c r="BK34" s="135" t="s">
        <v>207</v>
      </c>
      <c r="BL34" s="19" t="s">
        <v>564</v>
      </c>
      <c r="BM34" s="135" t="s">
        <v>207</v>
      </c>
      <c r="BN34" s="20" t="s">
        <v>575</v>
      </c>
      <c r="BO34" s="135" t="s">
        <v>207</v>
      </c>
      <c r="BP34" s="20" t="s">
        <v>607</v>
      </c>
      <c r="BQ34" s="135" t="s">
        <v>209</v>
      </c>
      <c r="BR34" s="19" t="s">
        <v>471</v>
      </c>
      <c r="BS34" s="135" t="s">
        <v>207</v>
      </c>
      <c r="BT34" s="19" t="s">
        <v>641</v>
      </c>
      <c r="BU34" s="135" t="s">
        <v>207</v>
      </c>
      <c r="BV34" s="20" t="s">
        <v>655</v>
      </c>
      <c r="BW34" s="135" t="s">
        <v>207</v>
      </c>
      <c r="BX34" s="20" t="s">
        <v>677</v>
      </c>
      <c r="BY34" s="135" t="s">
        <v>209</v>
      </c>
      <c r="BZ34" s="20" t="s">
        <v>471</v>
      </c>
      <c r="CA34" s="135" t="s">
        <v>209</v>
      </c>
      <c r="CB34" s="19" t="s">
        <v>471</v>
      </c>
      <c r="CC34" s="135" t="s">
        <v>207</v>
      </c>
      <c r="CD34" s="20" t="s">
        <v>703</v>
      </c>
      <c r="CE34" s="135" t="s">
        <v>207</v>
      </c>
      <c r="CF34" s="19" t="s">
        <v>722</v>
      </c>
      <c r="CG34" s="135" t="s">
        <v>207</v>
      </c>
      <c r="CH34" s="20" t="s">
        <v>743</v>
      </c>
      <c r="CI34" s="135" t="s">
        <v>207</v>
      </c>
      <c r="CJ34" s="20" t="s">
        <v>776</v>
      </c>
      <c r="CK34" s="135" t="s">
        <v>209</v>
      </c>
      <c r="CL34" s="19" t="s">
        <v>471</v>
      </c>
      <c r="CM34" s="135" t="s">
        <v>207</v>
      </c>
      <c r="CN34" s="20" t="s">
        <v>820</v>
      </c>
      <c r="CO34" s="135" t="s">
        <v>209</v>
      </c>
      <c r="CP34" s="19" t="s">
        <v>471</v>
      </c>
      <c r="CQ34" s="135" t="s">
        <v>207</v>
      </c>
      <c r="CR34" s="20" t="s">
        <v>884</v>
      </c>
      <c r="CS34" s="135" t="s">
        <v>207</v>
      </c>
      <c r="CT34" s="20" t="s">
        <v>890</v>
      </c>
      <c r="CU34" s="135" t="s">
        <v>209</v>
      </c>
      <c r="CV34" s="19" t="s">
        <v>471</v>
      </c>
      <c r="CW34" s="135" t="s">
        <v>207</v>
      </c>
      <c r="CX34" s="19" t="s">
        <v>921</v>
      </c>
    </row>
    <row r="35" spans="1:102" ht="15" customHeight="1" x14ac:dyDescent="0.35">
      <c r="A35" s="76" t="s">
        <v>55</v>
      </c>
      <c r="B35" s="247" t="s">
        <v>1169</v>
      </c>
      <c r="C35" s="176">
        <v>35</v>
      </c>
      <c r="D35" s="176" t="s">
        <v>353</v>
      </c>
      <c r="E35" s="176" t="s">
        <v>1754</v>
      </c>
      <c r="F35" s="77" t="s">
        <v>260</v>
      </c>
      <c r="G35" s="77" t="s">
        <v>169</v>
      </c>
      <c r="H35" s="77" t="s">
        <v>170</v>
      </c>
      <c r="I35" s="78">
        <v>3</v>
      </c>
      <c r="J35" s="77" t="s">
        <v>207</v>
      </c>
      <c r="K35" s="77" t="s">
        <v>208</v>
      </c>
      <c r="L35" s="77" t="s">
        <v>209</v>
      </c>
      <c r="M35" s="77" t="s">
        <v>210</v>
      </c>
      <c r="N35" s="77" t="s">
        <v>480</v>
      </c>
      <c r="O35" s="77" t="s">
        <v>481</v>
      </c>
      <c r="P35" s="196" t="str">
        <f t="shared" si="19"/>
        <v>---</v>
      </c>
      <c r="Q35" s="196" t="str">
        <f t="shared" si="19"/>
        <v>---</v>
      </c>
      <c r="R35" s="196" t="str">
        <f t="shared" si="19"/>
        <v>---</v>
      </c>
      <c r="S35" s="196" t="str">
        <f t="shared" si="19"/>
        <v>---</v>
      </c>
      <c r="T35" s="196" t="str">
        <f t="shared" si="19"/>
        <v>---</v>
      </c>
      <c r="U35" s="196" t="str">
        <f t="shared" si="19"/>
        <v>---</v>
      </c>
      <c r="V35" s="196" t="str">
        <f t="shared" si="19"/>
        <v>---</v>
      </c>
      <c r="W35" s="196" t="str">
        <f t="shared" si="19"/>
        <v>---</v>
      </c>
      <c r="X35" s="77" t="s">
        <v>267</v>
      </c>
      <c r="Y35" s="77" t="s">
        <v>267</v>
      </c>
      <c r="Z35" s="186" t="str">
        <f t="shared" si="12"/>
        <v>---</v>
      </c>
      <c r="AA35" s="186" t="str">
        <f t="shared" si="12"/>
        <v>---</v>
      </c>
      <c r="AB35" s="77" t="str">
        <f t="shared" si="5"/>
        <v>da</v>
      </c>
      <c r="AC35" s="77" t="str">
        <f t="shared" si="6"/>
        <v>nu</v>
      </c>
      <c r="AD35" s="77">
        <f t="shared" si="7"/>
        <v>3</v>
      </c>
      <c r="AE35" s="77">
        <v>0</v>
      </c>
      <c r="AF35" s="77">
        <f t="shared" si="8"/>
        <v>1.5</v>
      </c>
      <c r="AG35" s="205" t="str">
        <f t="shared" si="20"/>
        <v>---</v>
      </c>
      <c r="AH35" s="205" t="str">
        <f t="shared" si="20"/>
        <v>---</v>
      </c>
      <c r="AI35" s="205" t="str">
        <f t="shared" si="20"/>
        <v>---</v>
      </c>
      <c r="AJ35" s="205" t="str">
        <f t="shared" si="20"/>
        <v>---</v>
      </c>
      <c r="AK35" s="217" t="s">
        <v>267</v>
      </c>
      <c r="AL35" s="205" t="str">
        <f t="shared" si="3"/>
        <v>---</v>
      </c>
      <c r="AM35" s="135" t="s">
        <v>207</v>
      </c>
      <c r="AN35" s="162" t="s">
        <v>937</v>
      </c>
      <c r="AO35" s="135" t="s">
        <v>209</v>
      </c>
      <c r="AP35" s="20" t="s">
        <v>365</v>
      </c>
      <c r="AQ35" s="135" t="s">
        <v>209</v>
      </c>
      <c r="AR35" s="19" t="s">
        <v>471</v>
      </c>
      <c r="AS35" s="135" t="s">
        <v>207</v>
      </c>
      <c r="AT35" s="19" t="s">
        <v>412</v>
      </c>
      <c r="AU35" s="135" t="s">
        <v>209</v>
      </c>
      <c r="AV35" s="19" t="s">
        <v>471</v>
      </c>
      <c r="AW35" s="135" t="s">
        <v>480</v>
      </c>
      <c r="AX35" s="20" t="s">
        <v>414</v>
      </c>
      <c r="AY35" s="135" t="s">
        <v>207</v>
      </c>
      <c r="AZ35" s="20" t="s">
        <v>455</v>
      </c>
      <c r="BA35" s="135" t="s">
        <v>207</v>
      </c>
      <c r="BB35" s="20" t="s">
        <v>470</v>
      </c>
      <c r="BC35" s="135" t="s">
        <v>207</v>
      </c>
      <c r="BD35" s="20" t="s">
        <v>503</v>
      </c>
      <c r="BE35" s="58" t="s">
        <v>480</v>
      </c>
      <c r="BF35" s="20" t="s">
        <v>509</v>
      </c>
      <c r="BG35" s="135" t="s">
        <v>209</v>
      </c>
      <c r="BH35" s="19" t="s">
        <v>471</v>
      </c>
      <c r="BI35" s="135" t="s">
        <v>207</v>
      </c>
      <c r="BJ35" s="20" t="s">
        <v>540</v>
      </c>
      <c r="BK35" s="135" t="s">
        <v>207</v>
      </c>
      <c r="BL35" s="19" t="s">
        <v>556</v>
      </c>
      <c r="BM35" s="135" t="s">
        <v>207</v>
      </c>
      <c r="BN35" s="20" t="s">
        <v>590</v>
      </c>
      <c r="BO35" s="135" t="s">
        <v>209</v>
      </c>
      <c r="BP35" s="20" t="s">
        <v>600</v>
      </c>
      <c r="BQ35" s="135" t="s">
        <v>207</v>
      </c>
      <c r="BR35" s="19" t="s">
        <v>621</v>
      </c>
      <c r="BS35" s="135" t="s">
        <v>207</v>
      </c>
      <c r="BT35" s="19" t="s">
        <v>639</v>
      </c>
      <c r="BU35" s="135" t="s">
        <v>207</v>
      </c>
      <c r="BV35" s="19" t="s">
        <v>656</v>
      </c>
      <c r="BW35" s="135" t="s">
        <v>207</v>
      </c>
      <c r="BX35" s="19" t="s">
        <v>673</v>
      </c>
      <c r="BY35" s="135" t="s">
        <v>209</v>
      </c>
      <c r="BZ35" s="20" t="s">
        <v>471</v>
      </c>
      <c r="CA35" s="135" t="s">
        <v>480</v>
      </c>
      <c r="CB35" s="19" t="s">
        <v>693</v>
      </c>
      <c r="CC35" s="135" t="s">
        <v>207</v>
      </c>
      <c r="CD35" s="19" t="s">
        <v>704</v>
      </c>
      <c r="CE35" s="135" t="s">
        <v>207</v>
      </c>
      <c r="CF35" s="19" t="s">
        <v>729</v>
      </c>
      <c r="CG35" s="135" t="s">
        <v>207</v>
      </c>
      <c r="CH35" s="19" t="s">
        <v>751</v>
      </c>
      <c r="CI35" s="135" t="s">
        <v>207</v>
      </c>
      <c r="CJ35" s="19" t="s">
        <v>775</v>
      </c>
      <c r="CK35" s="135" t="s">
        <v>480</v>
      </c>
      <c r="CL35" s="19" t="s">
        <v>471</v>
      </c>
      <c r="CM35" s="135" t="s">
        <v>207</v>
      </c>
      <c r="CN35" s="19" t="s">
        <v>821</v>
      </c>
      <c r="CO35" s="135" t="s">
        <v>207</v>
      </c>
      <c r="CP35" s="20" t="s">
        <v>837</v>
      </c>
      <c r="CQ35" s="135" t="s">
        <v>207</v>
      </c>
      <c r="CR35" s="20" t="s">
        <v>863</v>
      </c>
      <c r="CS35" s="135" t="s">
        <v>480</v>
      </c>
      <c r="CT35" s="20" t="s">
        <v>891</v>
      </c>
      <c r="CU35" s="135" t="s">
        <v>209</v>
      </c>
      <c r="CV35" s="19" t="s">
        <v>471</v>
      </c>
      <c r="CW35" s="135" t="s">
        <v>480</v>
      </c>
      <c r="CX35" s="19" t="s">
        <v>928</v>
      </c>
    </row>
    <row r="36" spans="1:102" ht="15" customHeight="1" x14ac:dyDescent="0.35">
      <c r="A36" s="76" t="s">
        <v>90</v>
      </c>
      <c r="B36" s="247" t="s">
        <v>1170</v>
      </c>
      <c r="C36" s="176">
        <v>36</v>
      </c>
      <c r="D36" s="176" t="s">
        <v>381</v>
      </c>
      <c r="E36" s="176" t="s">
        <v>1755</v>
      </c>
      <c r="F36" s="77" t="s">
        <v>260</v>
      </c>
      <c r="G36" s="77" t="s">
        <v>174</v>
      </c>
      <c r="H36" s="77" t="s">
        <v>171</v>
      </c>
      <c r="I36" s="78">
        <v>2</v>
      </c>
      <c r="J36" s="77" t="s">
        <v>207</v>
      </c>
      <c r="K36" s="77" t="s">
        <v>208</v>
      </c>
      <c r="L36" s="77" t="s">
        <v>209</v>
      </c>
      <c r="M36" s="77" t="s">
        <v>210</v>
      </c>
      <c r="N36" s="77" t="s">
        <v>224</v>
      </c>
      <c r="O36" s="77" t="s">
        <v>225</v>
      </c>
      <c r="P36" s="196" t="str">
        <f t="shared" si="19"/>
        <v>---</v>
      </c>
      <c r="Q36" s="196" t="str">
        <f t="shared" si="19"/>
        <v>---</v>
      </c>
      <c r="R36" s="196" t="str">
        <f t="shared" si="19"/>
        <v>---</v>
      </c>
      <c r="S36" s="196" t="str">
        <f t="shared" si="19"/>
        <v>---</v>
      </c>
      <c r="T36" s="196" t="str">
        <f t="shared" si="19"/>
        <v>---</v>
      </c>
      <c r="U36" s="196" t="str">
        <f t="shared" si="19"/>
        <v>---</v>
      </c>
      <c r="V36" s="196" t="str">
        <f t="shared" si="19"/>
        <v>---</v>
      </c>
      <c r="W36" s="196" t="str">
        <f t="shared" si="19"/>
        <v>---</v>
      </c>
      <c r="X36" s="77" t="s">
        <v>267</v>
      </c>
      <c r="Y36" s="77" t="s">
        <v>267</v>
      </c>
      <c r="Z36" s="186" t="str">
        <f t="shared" si="12"/>
        <v>---</v>
      </c>
      <c r="AA36" s="186" t="str">
        <f t="shared" si="12"/>
        <v>---</v>
      </c>
      <c r="AB36" s="77" t="str">
        <f t="shared" si="5"/>
        <v>da</v>
      </c>
      <c r="AC36" s="77" t="str">
        <f t="shared" si="6"/>
        <v>nu</v>
      </c>
      <c r="AD36" s="77">
        <f t="shared" si="7"/>
        <v>2</v>
      </c>
      <c r="AE36" s="77">
        <v>0</v>
      </c>
      <c r="AF36" s="77">
        <f t="shared" si="8"/>
        <v>1</v>
      </c>
      <c r="AG36" s="205" t="str">
        <f t="shared" si="20"/>
        <v>---</v>
      </c>
      <c r="AH36" s="205" t="str">
        <f t="shared" si="20"/>
        <v>---</v>
      </c>
      <c r="AI36" s="205" t="str">
        <f t="shared" si="20"/>
        <v>---</v>
      </c>
      <c r="AJ36" s="205" t="str">
        <f t="shared" si="20"/>
        <v>---</v>
      </c>
      <c r="AK36" s="217" t="s">
        <v>267</v>
      </c>
      <c r="AL36" s="205" t="str">
        <f t="shared" si="3"/>
        <v>---</v>
      </c>
      <c r="AM36" s="135" t="s">
        <v>207</v>
      </c>
      <c r="AN36" s="75" t="s">
        <v>937</v>
      </c>
      <c r="AO36" s="135" t="s">
        <v>209</v>
      </c>
      <c r="AP36" s="20" t="s">
        <v>471</v>
      </c>
      <c r="AQ36" s="135" t="s">
        <v>209</v>
      </c>
      <c r="AR36" s="19" t="s">
        <v>471</v>
      </c>
      <c r="AS36" s="135" t="s">
        <v>209</v>
      </c>
      <c r="AT36" s="19" t="s">
        <v>471</v>
      </c>
      <c r="AU36" s="135" t="s">
        <v>209</v>
      </c>
      <c r="AV36" s="19" t="s">
        <v>471</v>
      </c>
      <c r="AW36" s="135" t="s">
        <v>209</v>
      </c>
      <c r="AX36" s="20" t="s">
        <v>471</v>
      </c>
      <c r="AY36" s="135" t="s">
        <v>207</v>
      </c>
      <c r="AZ36" s="20" t="s">
        <v>455</v>
      </c>
      <c r="BA36" s="135" t="s">
        <v>207</v>
      </c>
      <c r="BB36" s="20" t="s">
        <v>467</v>
      </c>
      <c r="BC36" s="135" t="s">
        <v>207</v>
      </c>
      <c r="BD36" s="20" t="s">
        <v>503</v>
      </c>
      <c r="BE36" s="135" t="s">
        <v>207</v>
      </c>
      <c r="BF36" s="20" t="s">
        <v>509</v>
      </c>
      <c r="BG36" s="135" t="s">
        <v>209</v>
      </c>
      <c r="BH36" s="19" t="s">
        <v>471</v>
      </c>
      <c r="BI36" s="135" t="s">
        <v>207</v>
      </c>
      <c r="BJ36" s="19" t="s">
        <v>539</v>
      </c>
      <c r="BK36" s="135" t="s">
        <v>207</v>
      </c>
      <c r="BL36" s="19" t="s">
        <v>557</v>
      </c>
      <c r="BM36" s="135" t="s">
        <v>207</v>
      </c>
      <c r="BN36" s="20" t="s">
        <v>588</v>
      </c>
      <c r="BO36" s="135" t="s">
        <v>209</v>
      </c>
      <c r="BP36" s="20" t="s">
        <v>471</v>
      </c>
      <c r="BQ36" s="135" t="s">
        <v>207</v>
      </c>
      <c r="BR36" s="20" t="s">
        <v>620</v>
      </c>
      <c r="BS36" s="135" t="s">
        <v>207</v>
      </c>
      <c r="BT36" s="20" t="s">
        <v>634</v>
      </c>
      <c r="BU36" s="135" t="s">
        <v>207</v>
      </c>
      <c r="BV36" s="19" t="s">
        <v>651</v>
      </c>
      <c r="BW36" s="135" t="s">
        <v>224</v>
      </c>
      <c r="BX36" s="19" t="s">
        <v>674</v>
      </c>
      <c r="BY36" s="135" t="s">
        <v>209</v>
      </c>
      <c r="BZ36" s="20" t="s">
        <v>471</v>
      </c>
      <c r="CA36" s="135" t="s">
        <v>209</v>
      </c>
      <c r="CB36" s="150" t="s">
        <v>471</v>
      </c>
      <c r="CC36" s="135" t="s">
        <v>207</v>
      </c>
      <c r="CD36" s="19" t="s">
        <v>705</v>
      </c>
      <c r="CE36" s="135" t="s">
        <v>207</v>
      </c>
      <c r="CF36" s="20" t="s">
        <v>729</v>
      </c>
      <c r="CG36" s="135" t="s">
        <v>207</v>
      </c>
      <c r="CH36" s="20" t="s">
        <v>750</v>
      </c>
      <c r="CI36" s="135" t="s">
        <v>207</v>
      </c>
      <c r="CJ36" s="20" t="s">
        <v>772</v>
      </c>
      <c r="CK36" s="135" t="s">
        <v>209</v>
      </c>
      <c r="CL36" s="19" t="s">
        <v>471</v>
      </c>
      <c r="CM36" s="135" t="s">
        <v>224</v>
      </c>
      <c r="CN36" s="19" t="s">
        <v>821</v>
      </c>
      <c r="CO36" s="135" t="s">
        <v>207</v>
      </c>
      <c r="CP36" s="20" t="s">
        <v>838</v>
      </c>
      <c r="CQ36" s="135" t="s">
        <v>207</v>
      </c>
      <c r="CR36" s="20" t="s">
        <v>858</v>
      </c>
      <c r="CS36" s="135" t="s">
        <v>209</v>
      </c>
      <c r="CT36" s="20" t="s">
        <v>471</v>
      </c>
      <c r="CU36" s="135" t="s">
        <v>209</v>
      </c>
      <c r="CV36" s="19" t="s">
        <v>471</v>
      </c>
      <c r="CW36" s="135" t="s">
        <v>209</v>
      </c>
      <c r="CX36" s="19" t="s">
        <v>471</v>
      </c>
    </row>
    <row r="37" spans="1:102" ht="15" customHeight="1" x14ac:dyDescent="0.35">
      <c r="A37" s="76" t="s">
        <v>91</v>
      </c>
      <c r="B37" s="247" t="s">
        <v>1171</v>
      </c>
      <c r="C37" s="176">
        <v>37</v>
      </c>
      <c r="D37" s="176" t="s">
        <v>349</v>
      </c>
      <c r="E37" s="176" t="s">
        <v>1756</v>
      </c>
      <c r="F37" s="77" t="s">
        <v>260</v>
      </c>
      <c r="G37" s="77" t="s">
        <v>175</v>
      </c>
      <c r="H37" s="77" t="s">
        <v>172</v>
      </c>
      <c r="I37" s="78">
        <v>2</v>
      </c>
      <c r="J37" s="77" t="s">
        <v>207</v>
      </c>
      <c r="K37" s="77" t="s">
        <v>208</v>
      </c>
      <c r="L37" s="77" t="s">
        <v>209</v>
      </c>
      <c r="M37" s="77" t="s">
        <v>210</v>
      </c>
      <c r="N37" s="77" t="s">
        <v>224</v>
      </c>
      <c r="O37" s="77" t="s">
        <v>225</v>
      </c>
      <c r="P37" s="196" t="str">
        <f t="shared" si="19"/>
        <v>---</v>
      </c>
      <c r="Q37" s="196" t="str">
        <f t="shared" si="19"/>
        <v>---</v>
      </c>
      <c r="R37" s="196" t="str">
        <f t="shared" si="19"/>
        <v>---</v>
      </c>
      <c r="S37" s="196" t="str">
        <f t="shared" si="19"/>
        <v>---</v>
      </c>
      <c r="T37" s="196" t="str">
        <f t="shared" si="19"/>
        <v>---</v>
      </c>
      <c r="U37" s="196" t="str">
        <f t="shared" si="19"/>
        <v>---</v>
      </c>
      <c r="V37" s="196" t="str">
        <f t="shared" si="19"/>
        <v>---</v>
      </c>
      <c r="W37" s="196" t="str">
        <f t="shared" si="19"/>
        <v>---</v>
      </c>
      <c r="X37" s="77" t="s">
        <v>267</v>
      </c>
      <c r="Y37" s="77" t="s">
        <v>267</v>
      </c>
      <c r="Z37" s="186" t="str">
        <f t="shared" si="12"/>
        <v>---</v>
      </c>
      <c r="AA37" s="186" t="str">
        <f t="shared" si="12"/>
        <v>---</v>
      </c>
      <c r="AB37" s="77" t="str">
        <f t="shared" si="5"/>
        <v>da</v>
      </c>
      <c r="AC37" s="77" t="str">
        <f t="shared" si="6"/>
        <v>nu</v>
      </c>
      <c r="AD37" s="77">
        <f t="shared" si="7"/>
        <v>2</v>
      </c>
      <c r="AE37" s="77">
        <v>0</v>
      </c>
      <c r="AF37" s="77">
        <f t="shared" si="8"/>
        <v>1</v>
      </c>
      <c r="AG37" s="205" t="str">
        <f t="shared" si="20"/>
        <v>---</v>
      </c>
      <c r="AH37" s="205" t="str">
        <f t="shared" si="20"/>
        <v>---</v>
      </c>
      <c r="AI37" s="205" t="str">
        <f t="shared" si="20"/>
        <v>---</v>
      </c>
      <c r="AJ37" s="205" t="str">
        <f t="shared" si="20"/>
        <v>---</v>
      </c>
      <c r="AK37" s="217" t="s">
        <v>267</v>
      </c>
      <c r="AL37" s="205" t="str">
        <f t="shared" si="3"/>
        <v>---</v>
      </c>
      <c r="AM37" s="135" t="s">
        <v>209</v>
      </c>
      <c r="AN37" s="149" t="s">
        <v>471</v>
      </c>
      <c r="AO37" s="135" t="s">
        <v>209</v>
      </c>
      <c r="AP37" s="20" t="s">
        <v>471</v>
      </c>
      <c r="AQ37" s="135" t="s">
        <v>209</v>
      </c>
      <c r="AR37" s="19" t="s">
        <v>471</v>
      </c>
      <c r="AS37" s="135" t="s">
        <v>209</v>
      </c>
      <c r="AT37" s="19" t="s">
        <v>471</v>
      </c>
      <c r="AU37" s="135" t="s">
        <v>209</v>
      </c>
      <c r="AV37" s="19" t="s">
        <v>471</v>
      </c>
      <c r="AW37" s="135" t="s">
        <v>209</v>
      </c>
      <c r="AX37" s="20" t="s">
        <v>471</v>
      </c>
      <c r="AY37" s="135" t="s">
        <v>209</v>
      </c>
      <c r="AZ37" s="20" t="s">
        <v>471</v>
      </c>
      <c r="BA37" s="135" t="s">
        <v>209</v>
      </c>
      <c r="BB37" s="20" t="s">
        <v>471</v>
      </c>
      <c r="BC37" s="135" t="s">
        <v>209</v>
      </c>
      <c r="BD37" s="20" t="s">
        <v>471</v>
      </c>
      <c r="BE37" s="135" t="s">
        <v>209</v>
      </c>
      <c r="BF37" s="20" t="s">
        <v>471</v>
      </c>
      <c r="BG37" s="135" t="s">
        <v>209</v>
      </c>
      <c r="BH37" s="19" t="s">
        <v>471</v>
      </c>
      <c r="BI37" s="135" t="s">
        <v>209</v>
      </c>
      <c r="BJ37" s="19" t="s">
        <v>471</v>
      </c>
      <c r="BK37" s="135" t="s">
        <v>209</v>
      </c>
      <c r="BL37" s="19" t="s">
        <v>471</v>
      </c>
      <c r="BM37" s="135" t="s">
        <v>209</v>
      </c>
      <c r="BN37" s="19" t="s">
        <v>471</v>
      </c>
      <c r="BO37" s="135" t="s">
        <v>209</v>
      </c>
      <c r="BP37" s="20" t="s">
        <v>471</v>
      </c>
      <c r="BQ37" s="135" t="s">
        <v>209</v>
      </c>
      <c r="BR37" s="19" t="s">
        <v>471</v>
      </c>
      <c r="BS37" s="135" t="s">
        <v>209</v>
      </c>
      <c r="BT37" s="19" t="s">
        <v>471</v>
      </c>
      <c r="BU37" s="135" t="s">
        <v>209</v>
      </c>
      <c r="BV37" s="19" t="s">
        <v>471</v>
      </c>
      <c r="BW37" s="135" t="s">
        <v>209</v>
      </c>
      <c r="BX37" s="20" t="s">
        <v>471</v>
      </c>
      <c r="BY37" s="135" t="s">
        <v>209</v>
      </c>
      <c r="BZ37" s="20" t="s">
        <v>471</v>
      </c>
      <c r="CA37" s="135" t="s">
        <v>209</v>
      </c>
      <c r="CB37" s="150" t="s">
        <v>471</v>
      </c>
      <c r="CC37" s="135" t="s">
        <v>209</v>
      </c>
      <c r="CD37" s="20" t="s">
        <v>471</v>
      </c>
      <c r="CE37" s="135" t="s">
        <v>209</v>
      </c>
      <c r="CF37" s="20" t="s">
        <v>471</v>
      </c>
      <c r="CG37" s="135" t="s">
        <v>209</v>
      </c>
      <c r="CH37" s="19" t="s">
        <v>471</v>
      </c>
      <c r="CI37" s="135" t="s">
        <v>209</v>
      </c>
      <c r="CJ37" s="20" t="s">
        <v>471</v>
      </c>
      <c r="CK37" s="135" t="s">
        <v>209</v>
      </c>
      <c r="CL37" s="19" t="s">
        <v>471</v>
      </c>
      <c r="CM37" s="135" t="s">
        <v>209</v>
      </c>
      <c r="CN37" s="20" t="s">
        <v>471</v>
      </c>
      <c r="CO37" s="135" t="s">
        <v>209</v>
      </c>
      <c r="CP37" s="19" t="s">
        <v>471</v>
      </c>
      <c r="CQ37" s="135" t="s">
        <v>209</v>
      </c>
      <c r="CR37" s="20" t="s">
        <v>471</v>
      </c>
      <c r="CS37" s="135" t="s">
        <v>209</v>
      </c>
      <c r="CT37" s="20" t="s">
        <v>471</v>
      </c>
      <c r="CU37" s="135" t="s">
        <v>209</v>
      </c>
      <c r="CV37" s="19" t="s">
        <v>471</v>
      </c>
      <c r="CW37" s="135" t="s">
        <v>209</v>
      </c>
      <c r="CX37" s="19" t="s">
        <v>471</v>
      </c>
    </row>
    <row r="38" spans="1:102" ht="15" customHeight="1" x14ac:dyDescent="0.35">
      <c r="A38" s="76" t="s">
        <v>92</v>
      </c>
      <c r="B38" s="247" t="s">
        <v>1172</v>
      </c>
      <c r="C38" s="176">
        <v>38</v>
      </c>
      <c r="D38" s="176" t="s">
        <v>320</v>
      </c>
      <c r="E38" s="176" t="s">
        <v>1757</v>
      </c>
      <c r="F38" s="77" t="s">
        <v>260</v>
      </c>
      <c r="G38" s="77" t="s">
        <v>176</v>
      </c>
      <c r="H38" s="77" t="s">
        <v>173</v>
      </c>
      <c r="I38" s="78">
        <v>2</v>
      </c>
      <c r="J38" s="77" t="s">
        <v>207</v>
      </c>
      <c r="K38" s="77" t="s">
        <v>208</v>
      </c>
      <c r="L38" s="77" t="s">
        <v>209</v>
      </c>
      <c r="M38" s="77" t="s">
        <v>210</v>
      </c>
      <c r="N38" s="77" t="s">
        <v>224</v>
      </c>
      <c r="O38" s="77" t="s">
        <v>225</v>
      </c>
      <c r="P38" s="196" t="str">
        <f t="shared" si="19"/>
        <v>---</v>
      </c>
      <c r="Q38" s="196" t="str">
        <f t="shared" si="19"/>
        <v>---</v>
      </c>
      <c r="R38" s="196" t="str">
        <f t="shared" si="19"/>
        <v>---</v>
      </c>
      <c r="S38" s="196" t="str">
        <f t="shared" si="19"/>
        <v>---</v>
      </c>
      <c r="T38" s="196" t="str">
        <f t="shared" si="19"/>
        <v>---</v>
      </c>
      <c r="U38" s="196" t="str">
        <f t="shared" si="19"/>
        <v>---</v>
      </c>
      <c r="V38" s="196" t="str">
        <f t="shared" si="19"/>
        <v>---</v>
      </c>
      <c r="W38" s="196" t="str">
        <f t="shared" si="19"/>
        <v>---</v>
      </c>
      <c r="X38" s="77" t="s">
        <v>267</v>
      </c>
      <c r="Y38" s="77" t="s">
        <v>267</v>
      </c>
      <c r="Z38" s="186" t="str">
        <f t="shared" si="12"/>
        <v>---</v>
      </c>
      <c r="AA38" s="186" t="str">
        <f t="shared" si="12"/>
        <v>---</v>
      </c>
      <c r="AB38" s="77" t="str">
        <f t="shared" si="5"/>
        <v>da</v>
      </c>
      <c r="AC38" s="77" t="str">
        <f t="shared" si="6"/>
        <v>nu</v>
      </c>
      <c r="AD38" s="77">
        <f t="shared" si="7"/>
        <v>2</v>
      </c>
      <c r="AE38" s="77">
        <v>0</v>
      </c>
      <c r="AF38" s="77">
        <f t="shared" si="8"/>
        <v>1</v>
      </c>
      <c r="AG38" s="205" t="str">
        <f t="shared" si="20"/>
        <v>---</v>
      </c>
      <c r="AH38" s="205" t="str">
        <f t="shared" si="20"/>
        <v>---</v>
      </c>
      <c r="AI38" s="205" t="str">
        <f t="shared" si="20"/>
        <v>---</v>
      </c>
      <c r="AJ38" s="205" t="str">
        <f t="shared" si="20"/>
        <v>---</v>
      </c>
      <c r="AK38" s="217" t="s">
        <v>267</v>
      </c>
      <c r="AL38" s="205" t="str">
        <f t="shared" si="3"/>
        <v>---</v>
      </c>
      <c r="AM38" s="135" t="s">
        <v>209</v>
      </c>
      <c r="AN38" s="149" t="s">
        <v>471</v>
      </c>
      <c r="AO38" s="135" t="s">
        <v>207</v>
      </c>
      <c r="AP38" s="25" t="s">
        <v>380</v>
      </c>
      <c r="AQ38" s="135" t="s">
        <v>209</v>
      </c>
      <c r="AR38" s="19" t="s">
        <v>471</v>
      </c>
      <c r="AS38" s="135" t="s">
        <v>207</v>
      </c>
      <c r="AT38" s="20" t="s">
        <v>406</v>
      </c>
      <c r="AU38" s="135" t="s">
        <v>207</v>
      </c>
      <c r="AV38" s="20" t="s">
        <v>421</v>
      </c>
      <c r="AW38" s="135" t="s">
        <v>209</v>
      </c>
      <c r="AX38" s="20" t="s">
        <v>471</v>
      </c>
      <c r="AY38" s="135" t="s">
        <v>207</v>
      </c>
      <c r="AZ38" s="19" t="s">
        <v>451</v>
      </c>
      <c r="BA38" s="135" t="s">
        <v>207</v>
      </c>
      <c r="BB38" s="20" t="s">
        <v>465</v>
      </c>
      <c r="BC38" s="135" t="s">
        <v>207</v>
      </c>
      <c r="BD38" s="20" t="s">
        <v>497</v>
      </c>
      <c r="BE38" s="135" t="s">
        <v>209</v>
      </c>
      <c r="BF38" s="20" t="s">
        <v>471</v>
      </c>
      <c r="BG38" s="135" t="s">
        <v>207</v>
      </c>
      <c r="BH38" s="19" t="s">
        <v>523</v>
      </c>
      <c r="BI38" s="135" t="s">
        <v>207</v>
      </c>
      <c r="BJ38" s="19" t="s">
        <v>536</v>
      </c>
      <c r="BK38" s="135" t="s">
        <v>209</v>
      </c>
      <c r="BL38" s="19" t="s">
        <v>471</v>
      </c>
      <c r="BM38" s="135" t="s">
        <v>207</v>
      </c>
      <c r="BN38" s="20" t="s">
        <v>586</v>
      </c>
      <c r="BO38" s="135" t="s">
        <v>207</v>
      </c>
      <c r="BP38" s="20" t="s">
        <v>602</v>
      </c>
      <c r="BQ38" s="135" t="s">
        <v>207</v>
      </c>
      <c r="BR38" s="20" t="s">
        <v>623</v>
      </c>
      <c r="BS38" s="135" t="s">
        <v>207</v>
      </c>
      <c r="BT38" s="19" t="s">
        <v>636</v>
      </c>
      <c r="BU38" s="135" t="s">
        <v>207</v>
      </c>
      <c r="BV38" s="19" t="s">
        <v>650</v>
      </c>
      <c r="BW38" s="135" t="s">
        <v>207</v>
      </c>
      <c r="BX38" s="20" t="s">
        <v>671</v>
      </c>
      <c r="BY38" s="135" t="s">
        <v>207</v>
      </c>
      <c r="BZ38" s="20" t="s">
        <v>686</v>
      </c>
      <c r="CA38" s="135" t="s">
        <v>207</v>
      </c>
      <c r="CB38" s="20" t="s">
        <v>695</v>
      </c>
      <c r="CC38" s="135" t="s">
        <v>207</v>
      </c>
      <c r="CD38" s="19" t="s">
        <v>707</v>
      </c>
      <c r="CE38" s="135" t="s">
        <v>207</v>
      </c>
      <c r="CF38" s="20" t="s">
        <v>724</v>
      </c>
      <c r="CG38" s="135" t="s">
        <v>209</v>
      </c>
      <c r="CH38" s="19" t="s">
        <v>471</v>
      </c>
      <c r="CI38" s="135" t="s">
        <v>207</v>
      </c>
      <c r="CJ38" s="20" t="s">
        <v>770</v>
      </c>
      <c r="CK38" s="135" t="s">
        <v>207</v>
      </c>
      <c r="CL38" s="19" t="s">
        <v>793</v>
      </c>
      <c r="CM38" s="135" t="s">
        <v>207</v>
      </c>
      <c r="CN38" s="20" t="s">
        <v>818</v>
      </c>
      <c r="CO38" s="135" t="s">
        <v>207</v>
      </c>
      <c r="CP38" s="20" t="s">
        <v>844</v>
      </c>
      <c r="CQ38" s="135" t="s">
        <v>207</v>
      </c>
      <c r="CR38" s="20" t="s">
        <v>857</v>
      </c>
      <c r="CS38" s="135" t="s">
        <v>209</v>
      </c>
      <c r="CT38" s="20" t="s">
        <v>471</v>
      </c>
      <c r="CU38" s="135" t="s">
        <v>207</v>
      </c>
      <c r="CV38" s="19" t="s">
        <v>902</v>
      </c>
      <c r="CW38" s="135" t="s">
        <v>207</v>
      </c>
      <c r="CX38" s="19" t="s">
        <v>924</v>
      </c>
    </row>
    <row r="39" spans="1:102" ht="15" customHeight="1" x14ac:dyDescent="0.35">
      <c r="A39" s="76" t="s">
        <v>93</v>
      </c>
      <c r="B39" s="247" t="s">
        <v>1173</v>
      </c>
      <c r="C39" s="176">
        <v>39</v>
      </c>
      <c r="D39" s="176" t="s">
        <v>354</v>
      </c>
      <c r="E39" s="176" t="s">
        <v>1758</v>
      </c>
      <c r="F39" s="77" t="s">
        <v>260</v>
      </c>
      <c r="G39" s="77" t="s">
        <v>177</v>
      </c>
      <c r="H39" s="77" t="s">
        <v>180</v>
      </c>
      <c r="I39" s="78">
        <v>2</v>
      </c>
      <c r="J39" s="77" t="s">
        <v>207</v>
      </c>
      <c r="K39" s="77" t="s">
        <v>208</v>
      </c>
      <c r="L39" s="77" t="s">
        <v>209</v>
      </c>
      <c r="M39" s="77" t="s">
        <v>210</v>
      </c>
      <c r="N39" s="77" t="s">
        <v>224</v>
      </c>
      <c r="O39" s="77" t="s">
        <v>225</v>
      </c>
      <c r="P39" s="196" t="str">
        <f t="shared" si="19"/>
        <v>---</v>
      </c>
      <c r="Q39" s="196" t="str">
        <f t="shared" si="19"/>
        <v>---</v>
      </c>
      <c r="R39" s="196" t="str">
        <f t="shared" si="19"/>
        <v>---</v>
      </c>
      <c r="S39" s="196" t="str">
        <f t="shared" si="19"/>
        <v>---</v>
      </c>
      <c r="T39" s="196" t="str">
        <f t="shared" si="19"/>
        <v>---</v>
      </c>
      <c r="U39" s="196" t="str">
        <f t="shared" si="19"/>
        <v>---</v>
      </c>
      <c r="V39" s="196" t="str">
        <f t="shared" si="19"/>
        <v>---</v>
      </c>
      <c r="W39" s="196" t="str">
        <f t="shared" si="19"/>
        <v>---</v>
      </c>
      <c r="X39" s="77" t="s">
        <v>267</v>
      </c>
      <c r="Y39" s="77" t="s">
        <v>267</v>
      </c>
      <c r="Z39" s="186" t="str">
        <f t="shared" si="12"/>
        <v>---</v>
      </c>
      <c r="AA39" s="186" t="str">
        <f t="shared" si="12"/>
        <v>---</v>
      </c>
      <c r="AB39" s="77" t="str">
        <f t="shared" si="5"/>
        <v>da</v>
      </c>
      <c r="AC39" s="77" t="str">
        <f t="shared" si="6"/>
        <v>nu</v>
      </c>
      <c r="AD39" s="77">
        <f t="shared" si="7"/>
        <v>2</v>
      </c>
      <c r="AE39" s="77">
        <v>0</v>
      </c>
      <c r="AF39" s="77">
        <f t="shared" si="8"/>
        <v>1</v>
      </c>
      <c r="AG39" s="205" t="str">
        <f t="shared" si="20"/>
        <v>---</v>
      </c>
      <c r="AH39" s="205" t="str">
        <f t="shared" si="20"/>
        <v>---</v>
      </c>
      <c r="AI39" s="205" t="str">
        <f t="shared" si="20"/>
        <v>---</v>
      </c>
      <c r="AJ39" s="205" t="str">
        <f t="shared" si="20"/>
        <v>---</v>
      </c>
      <c r="AK39" s="217" t="s">
        <v>267</v>
      </c>
      <c r="AL39" s="205" t="str">
        <f t="shared" si="3"/>
        <v>---</v>
      </c>
      <c r="AM39" s="135" t="s">
        <v>209</v>
      </c>
      <c r="AN39" s="149" t="s">
        <v>471</v>
      </c>
      <c r="AO39" s="135" t="s">
        <v>207</v>
      </c>
      <c r="AP39" s="25" t="s">
        <v>382</v>
      </c>
      <c r="AQ39" s="135" t="s">
        <v>209</v>
      </c>
      <c r="AR39" s="19" t="s">
        <v>471</v>
      </c>
      <c r="AS39" s="135" t="s">
        <v>207</v>
      </c>
      <c r="AT39" s="19" t="s">
        <v>406</v>
      </c>
      <c r="AU39" s="135" t="s">
        <v>209</v>
      </c>
      <c r="AV39" s="19" t="s">
        <v>471</v>
      </c>
      <c r="AW39" s="135" t="s">
        <v>209</v>
      </c>
      <c r="AX39" s="20" t="s">
        <v>471</v>
      </c>
      <c r="AY39" s="135" t="s">
        <v>207</v>
      </c>
      <c r="AZ39" s="19" t="s">
        <v>450</v>
      </c>
      <c r="BA39" s="135" t="s">
        <v>207</v>
      </c>
      <c r="BB39" s="19" t="s">
        <v>466</v>
      </c>
      <c r="BC39" s="135" t="s">
        <v>207</v>
      </c>
      <c r="BD39" s="20" t="s">
        <v>498</v>
      </c>
      <c r="BE39" s="135" t="s">
        <v>224</v>
      </c>
      <c r="BF39" s="20" t="s">
        <v>520</v>
      </c>
      <c r="BG39" s="135" t="s">
        <v>207</v>
      </c>
      <c r="BH39" s="19" t="s">
        <v>523</v>
      </c>
      <c r="BI39" s="135" t="s">
        <v>207</v>
      </c>
      <c r="BJ39" s="20" t="s">
        <v>536</v>
      </c>
      <c r="BK39" s="135" t="s">
        <v>209</v>
      </c>
      <c r="BL39" s="19" t="s">
        <v>471</v>
      </c>
      <c r="BM39" s="135" t="s">
        <v>207</v>
      </c>
      <c r="BN39" s="20" t="s">
        <v>586</v>
      </c>
      <c r="BO39" s="135" t="s">
        <v>207</v>
      </c>
      <c r="BP39" s="20" t="s">
        <v>602</v>
      </c>
      <c r="BQ39" s="135" t="s">
        <v>209</v>
      </c>
      <c r="BR39" s="19" t="s">
        <v>471</v>
      </c>
      <c r="BS39" s="135" t="s">
        <v>224</v>
      </c>
      <c r="BT39" s="19" t="s">
        <v>638</v>
      </c>
      <c r="BU39" s="135" t="s">
        <v>209</v>
      </c>
      <c r="BV39" s="19" t="s">
        <v>471</v>
      </c>
      <c r="BW39" s="135" t="s">
        <v>207</v>
      </c>
      <c r="BX39" s="19" t="s">
        <v>672</v>
      </c>
      <c r="BY39" s="135" t="s">
        <v>209</v>
      </c>
      <c r="BZ39" s="19" t="s">
        <v>471</v>
      </c>
      <c r="CA39" s="135" t="s">
        <v>209</v>
      </c>
      <c r="CB39" s="20" t="s">
        <v>471</v>
      </c>
      <c r="CC39" s="135" t="s">
        <v>207</v>
      </c>
      <c r="CD39" s="20" t="s">
        <v>707</v>
      </c>
      <c r="CE39" s="135" t="s">
        <v>207</v>
      </c>
      <c r="CF39" s="19" t="s">
        <v>726</v>
      </c>
      <c r="CG39" s="135" t="s">
        <v>224</v>
      </c>
      <c r="CH39" s="19" t="s">
        <v>761</v>
      </c>
      <c r="CI39" s="135" t="s">
        <v>207</v>
      </c>
      <c r="CJ39" s="19" t="s">
        <v>771</v>
      </c>
      <c r="CK39" s="135" t="s">
        <v>224</v>
      </c>
      <c r="CL39" s="19" t="s">
        <v>794</v>
      </c>
      <c r="CM39" s="135" t="s">
        <v>224</v>
      </c>
      <c r="CN39" s="19" t="s">
        <v>819</v>
      </c>
      <c r="CO39" s="135" t="s">
        <v>207</v>
      </c>
      <c r="CP39" s="19" t="s">
        <v>845</v>
      </c>
      <c r="CQ39" s="135" t="s">
        <v>207</v>
      </c>
      <c r="CR39" s="19" t="s">
        <v>859</v>
      </c>
      <c r="CS39" s="135" t="s">
        <v>209</v>
      </c>
      <c r="CT39" s="20" t="s">
        <v>471</v>
      </c>
      <c r="CU39" s="135" t="s">
        <v>207</v>
      </c>
      <c r="CV39" s="19" t="s">
        <v>904</v>
      </c>
      <c r="CW39" s="135" t="s">
        <v>224</v>
      </c>
      <c r="CX39" s="19" t="s">
        <v>926</v>
      </c>
    </row>
    <row r="40" spans="1:102" ht="15" customHeight="1" x14ac:dyDescent="0.35">
      <c r="A40" s="76" t="s">
        <v>94</v>
      </c>
      <c r="B40" s="247" t="s">
        <v>1174</v>
      </c>
      <c r="C40" s="176">
        <v>40</v>
      </c>
      <c r="D40" s="176" t="s">
        <v>355</v>
      </c>
      <c r="E40" s="176" t="s">
        <v>1759</v>
      </c>
      <c r="F40" s="77" t="s">
        <v>260</v>
      </c>
      <c r="G40" s="77" t="s">
        <v>178</v>
      </c>
      <c r="H40" s="77" t="s">
        <v>179</v>
      </c>
      <c r="I40" s="78">
        <v>1</v>
      </c>
      <c r="J40" s="77" t="s">
        <v>207</v>
      </c>
      <c r="K40" s="77" t="s">
        <v>208</v>
      </c>
      <c r="L40" s="77" t="s">
        <v>209</v>
      </c>
      <c r="M40" s="77" t="s">
        <v>210</v>
      </c>
      <c r="N40" s="77" t="s">
        <v>224</v>
      </c>
      <c r="O40" s="77" t="s">
        <v>225</v>
      </c>
      <c r="P40" s="196" t="str">
        <f t="shared" si="19"/>
        <v>---</v>
      </c>
      <c r="Q40" s="196" t="str">
        <f t="shared" si="19"/>
        <v>---</v>
      </c>
      <c r="R40" s="196" t="str">
        <f t="shared" si="19"/>
        <v>---</v>
      </c>
      <c r="S40" s="196" t="str">
        <f t="shared" si="19"/>
        <v>---</v>
      </c>
      <c r="T40" s="196" t="str">
        <f t="shared" si="19"/>
        <v>---</v>
      </c>
      <c r="U40" s="196" t="str">
        <f t="shared" si="19"/>
        <v>---</v>
      </c>
      <c r="V40" s="196" t="str">
        <f t="shared" si="19"/>
        <v>---</v>
      </c>
      <c r="W40" s="196" t="str">
        <f t="shared" si="19"/>
        <v>---</v>
      </c>
      <c r="X40" s="77" t="s">
        <v>267</v>
      </c>
      <c r="Y40" s="77" t="s">
        <v>267</v>
      </c>
      <c r="Z40" s="186" t="str">
        <f t="shared" si="12"/>
        <v>---</v>
      </c>
      <c r="AA40" s="186" t="str">
        <f t="shared" si="12"/>
        <v>---</v>
      </c>
      <c r="AB40" s="77" t="str">
        <f t="shared" si="5"/>
        <v>da</v>
      </c>
      <c r="AC40" s="77" t="str">
        <f t="shared" si="6"/>
        <v>nu</v>
      </c>
      <c r="AD40" s="77">
        <f t="shared" si="7"/>
        <v>1</v>
      </c>
      <c r="AE40" s="77">
        <v>0</v>
      </c>
      <c r="AF40" s="77">
        <f t="shared" si="8"/>
        <v>0.5</v>
      </c>
      <c r="AG40" s="205" t="str">
        <f t="shared" si="20"/>
        <v>---</v>
      </c>
      <c r="AH40" s="205" t="str">
        <f t="shared" si="20"/>
        <v>---</v>
      </c>
      <c r="AI40" s="205" t="str">
        <f t="shared" si="20"/>
        <v>---</v>
      </c>
      <c r="AJ40" s="205" t="str">
        <f t="shared" si="20"/>
        <v>---</v>
      </c>
      <c r="AK40" s="217" t="s">
        <v>267</v>
      </c>
      <c r="AL40" s="205" t="str">
        <f t="shared" si="3"/>
        <v>---</v>
      </c>
      <c r="AM40" s="135" t="s">
        <v>207</v>
      </c>
      <c r="AN40" s="75" t="s">
        <v>939</v>
      </c>
      <c r="AO40" s="135" t="s">
        <v>207</v>
      </c>
      <c r="AP40" s="25" t="s">
        <v>367</v>
      </c>
      <c r="AQ40" s="135" t="s">
        <v>209</v>
      </c>
      <c r="AR40" s="19" t="s">
        <v>471</v>
      </c>
      <c r="AS40" s="135" t="s">
        <v>209</v>
      </c>
      <c r="AT40" s="19" t="s">
        <v>471</v>
      </c>
      <c r="AU40" s="135" t="s">
        <v>209</v>
      </c>
      <c r="AV40" s="19" t="s">
        <v>471</v>
      </c>
      <c r="AW40" s="135" t="s">
        <v>209</v>
      </c>
      <c r="AX40" s="20" t="s">
        <v>471</v>
      </c>
      <c r="AY40" s="135" t="s">
        <v>224</v>
      </c>
      <c r="AZ40" s="20" t="s">
        <v>447</v>
      </c>
      <c r="BA40" s="135" t="s">
        <v>207</v>
      </c>
      <c r="BB40" s="20" t="s">
        <v>463</v>
      </c>
      <c r="BC40" s="135" t="s">
        <v>209</v>
      </c>
      <c r="BD40" s="20" t="s">
        <v>471</v>
      </c>
      <c r="BE40" s="135" t="s">
        <v>209</v>
      </c>
      <c r="BF40" s="20" t="s">
        <v>471</v>
      </c>
      <c r="BG40" s="135" t="s">
        <v>209</v>
      </c>
      <c r="BH40" s="19" t="s">
        <v>471</v>
      </c>
      <c r="BI40" s="135" t="s">
        <v>207</v>
      </c>
      <c r="BJ40" s="19" t="s">
        <v>536</v>
      </c>
      <c r="BK40" s="135" t="s">
        <v>209</v>
      </c>
      <c r="BL40" s="19" t="s">
        <v>471</v>
      </c>
      <c r="BM40" s="135" t="s">
        <v>209</v>
      </c>
      <c r="BN40" s="20" t="s">
        <v>471</v>
      </c>
      <c r="BO40" s="135" t="s">
        <v>209</v>
      </c>
      <c r="BP40" s="20" t="s">
        <v>471</v>
      </c>
      <c r="BQ40" s="135" t="s">
        <v>209</v>
      </c>
      <c r="BR40" s="20" t="s">
        <v>471</v>
      </c>
      <c r="BS40" s="135" t="s">
        <v>209</v>
      </c>
      <c r="BT40" s="20" t="s">
        <v>471</v>
      </c>
      <c r="BU40" s="135" t="s">
        <v>209</v>
      </c>
      <c r="BV40" s="19" t="s">
        <v>471</v>
      </c>
      <c r="BW40" s="135" t="s">
        <v>207</v>
      </c>
      <c r="BX40" s="20" t="s">
        <v>679</v>
      </c>
      <c r="BY40" s="135" t="s">
        <v>209</v>
      </c>
      <c r="BZ40" s="19" t="s">
        <v>471</v>
      </c>
      <c r="CA40" s="135" t="s">
        <v>209</v>
      </c>
      <c r="CB40" s="20" t="s">
        <v>471</v>
      </c>
      <c r="CC40" s="135" t="s">
        <v>209</v>
      </c>
      <c r="CD40" s="19" t="s">
        <v>471</v>
      </c>
      <c r="CE40" s="135" t="s">
        <v>207</v>
      </c>
      <c r="CF40" s="20" t="s">
        <v>728</v>
      </c>
      <c r="CG40" s="135" t="s">
        <v>207</v>
      </c>
      <c r="CH40" s="20" t="s">
        <v>746</v>
      </c>
      <c r="CI40" s="135" t="s">
        <v>209</v>
      </c>
      <c r="CJ40" s="20" t="s">
        <v>471</v>
      </c>
      <c r="CK40" s="135" t="s">
        <v>207</v>
      </c>
      <c r="CL40" s="19" t="s">
        <v>792</v>
      </c>
      <c r="CM40" s="135" t="s">
        <v>209</v>
      </c>
      <c r="CN40" s="20" t="s">
        <v>471</v>
      </c>
      <c r="CO40" s="135" t="s">
        <v>209</v>
      </c>
      <c r="CP40" s="20" t="s">
        <v>471</v>
      </c>
      <c r="CQ40" s="135" t="s">
        <v>209</v>
      </c>
      <c r="CR40" s="20" t="s">
        <v>471</v>
      </c>
      <c r="CS40" s="135" t="s">
        <v>209</v>
      </c>
      <c r="CT40" s="20" t="s">
        <v>471</v>
      </c>
      <c r="CU40" s="135" t="s">
        <v>209</v>
      </c>
      <c r="CV40" s="20" t="s">
        <v>471</v>
      </c>
      <c r="CW40" s="135" t="s">
        <v>207</v>
      </c>
      <c r="CX40" s="20" t="s">
        <v>923</v>
      </c>
    </row>
    <row r="41" spans="1:102" ht="15" customHeight="1" x14ac:dyDescent="0.35">
      <c r="A41" s="79" t="s">
        <v>95</v>
      </c>
      <c r="B41" s="80" t="s">
        <v>1175</v>
      </c>
      <c r="C41" s="177">
        <v>41</v>
      </c>
      <c r="D41" s="177" t="s">
        <v>321</v>
      </c>
      <c r="E41" s="177" t="s">
        <v>1760</v>
      </c>
      <c r="F41" s="81" t="s">
        <v>261</v>
      </c>
      <c r="G41" s="81" t="s">
        <v>181</v>
      </c>
      <c r="H41" s="81" t="s">
        <v>182</v>
      </c>
      <c r="I41" s="82">
        <v>1</v>
      </c>
      <c r="J41" s="81" t="s">
        <v>207</v>
      </c>
      <c r="K41" s="81" t="s">
        <v>208</v>
      </c>
      <c r="L41" s="81" t="s">
        <v>209</v>
      </c>
      <c r="M41" s="81" t="s">
        <v>210</v>
      </c>
      <c r="N41" s="81" t="s">
        <v>480</v>
      </c>
      <c r="O41" s="81" t="s">
        <v>481</v>
      </c>
      <c r="P41" s="197" t="str">
        <f t="shared" si="19"/>
        <v>---</v>
      </c>
      <c r="Q41" s="197" t="str">
        <f t="shared" si="19"/>
        <v>---</v>
      </c>
      <c r="R41" s="197" t="str">
        <f t="shared" si="19"/>
        <v>---</v>
      </c>
      <c r="S41" s="197" t="str">
        <f t="shared" si="19"/>
        <v>---</v>
      </c>
      <c r="T41" s="197" t="str">
        <f t="shared" si="19"/>
        <v>---</v>
      </c>
      <c r="U41" s="197" t="str">
        <f t="shared" si="19"/>
        <v>---</v>
      </c>
      <c r="V41" s="197" t="str">
        <f t="shared" si="19"/>
        <v>---</v>
      </c>
      <c r="W41" s="197" t="str">
        <f t="shared" si="19"/>
        <v>---</v>
      </c>
      <c r="X41" s="81" t="s">
        <v>267</v>
      </c>
      <c r="Y41" s="81" t="s">
        <v>267</v>
      </c>
      <c r="Z41" s="187" t="str">
        <f t="shared" si="12"/>
        <v>---</v>
      </c>
      <c r="AA41" s="187" t="str">
        <f t="shared" si="12"/>
        <v>---</v>
      </c>
      <c r="AB41" s="81" t="str">
        <f t="shared" si="5"/>
        <v>da</v>
      </c>
      <c r="AC41" s="81" t="str">
        <f t="shared" si="6"/>
        <v>nu</v>
      </c>
      <c r="AD41" s="81">
        <f t="shared" si="7"/>
        <v>1</v>
      </c>
      <c r="AE41" s="81">
        <v>0</v>
      </c>
      <c r="AF41" s="81">
        <f t="shared" si="8"/>
        <v>0.5</v>
      </c>
      <c r="AG41" s="206" t="str">
        <f t="shared" si="20"/>
        <v>---</v>
      </c>
      <c r="AH41" s="206" t="str">
        <f t="shared" si="20"/>
        <v>---</v>
      </c>
      <c r="AI41" s="206" t="str">
        <f t="shared" si="20"/>
        <v>---</v>
      </c>
      <c r="AJ41" s="206" t="str">
        <f t="shared" si="20"/>
        <v>---</v>
      </c>
      <c r="AK41" s="218" t="s">
        <v>267</v>
      </c>
      <c r="AL41" s="206" t="str">
        <f t="shared" si="3"/>
        <v>---</v>
      </c>
      <c r="AM41" s="135" t="s">
        <v>209</v>
      </c>
      <c r="AN41" s="75" t="s">
        <v>471</v>
      </c>
      <c r="AO41" s="135" t="s">
        <v>480</v>
      </c>
      <c r="AP41" s="25" t="s">
        <v>383</v>
      </c>
      <c r="AQ41" s="135" t="s">
        <v>209</v>
      </c>
      <c r="AR41" s="19" t="s">
        <v>391</v>
      </c>
      <c r="AS41" s="135" t="s">
        <v>207</v>
      </c>
      <c r="AT41" s="19" t="s">
        <v>400</v>
      </c>
      <c r="AU41" s="135" t="s">
        <v>207</v>
      </c>
      <c r="AV41" s="20" t="s">
        <v>428</v>
      </c>
      <c r="AW41" s="135" t="s">
        <v>209</v>
      </c>
      <c r="AX41" s="20" t="s">
        <v>471</v>
      </c>
      <c r="AY41" s="135" t="s">
        <v>207</v>
      </c>
      <c r="AZ41" s="19" t="s">
        <v>456</v>
      </c>
      <c r="BA41" s="135" t="s">
        <v>207</v>
      </c>
      <c r="BB41" s="20" t="s">
        <v>478</v>
      </c>
      <c r="BC41" s="135" t="s">
        <v>209</v>
      </c>
      <c r="BD41" s="19" t="s">
        <v>490</v>
      </c>
      <c r="BE41" s="135" t="s">
        <v>207</v>
      </c>
      <c r="BF41" s="19" t="s">
        <v>521</v>
      </c>
      <c r="BG41" s="135" t="s">
        <v>209</v>
      </c>
      <c r="BH41" s="19" t="s">
        <v>471</v>
      </c>
      <c r="BI41" s="135" t="s">
        <v>480</v>
      </c>
      <c r="BJ41" s="19" t="s">
        <v>414</v>
      </c>
      <c r="BK41" s="135" t="s">
        <v>209</v>
      </c>
      <c r="BL41" s="19" t="s">
        <v>471</v>
      </c>
      <c r="BM41" s="135" t="s">
        <v>207</v>
      </c>
      <c r="BN41" s="19" t="s">
        <v>569</v>
      </c>
      <c r="BO41" s="135" t="s">
        <v>480</v>
      </c>
      <c r="BP41" s="19" t="s">
        <v>603</v>
      </c>
      <c r="BQ41" s="135" t="s">
        <v>480</v>
      </c>
      <c r="BR41" s="20" t="s">
        <v>613</v>
      </c>
      <c r="BS41" s="135" t="s">
        <v>209</v>
      </c>
      <c r="BT41" s="20" t="s">
        <v>632</v>
      </c>
      <c r="BU41" s="135" t="s">
        <v>207</v>
      </c>
      <c r="BV41" s="19" t="s">
        <v>648</v>
      </c>
      <c r="BW41" s="135" t="s">
        <v>480</v>
      </c>
      <c r="BX41" s="19" t="s">
        <v>661</v>
      </c>
      <c r="BY41" s="135" t="s">
        <v>209</v>
      </c>
      <c r="BZ41" s="19" t="s">
        <v>471</v>
      </c>
      <c r="CA41" s="135" t="s">
        <v>209</v>
      </c>
      <c r="CB41" s="20" t="s">
        <v>471</v>
      </c>
      <c r="CC41" s="135" t="s">
        <v>209</v>
      </c>
      <c r="CD41" s="19" t="s">
        <v>471</v>
      </c>
      <c r="CE41" s="135" t="s">
        <v>207</v>
      </c>
      <c r="CF41" s="19" t="s">
        <v>727</v>
      </c>
      <c r="CG41" s="135" t="s">
        <v>207</v>
      </c>
      <c r="CH41" s="19" t="s">
        <v>753</v>
      </c>
      <c r="CI41" s="135" t="s">
        <v>480</v>
      </c>
      <c r="CJ41" s="19" t="s">
        <v>777</v>
      </c>
      <c r="CK41" s="135" t="s">
        <v>207</v>
      </c>
      <c r="CL41" s="19" t="s">
        <v>801</v>
      </c>
      <c r="CM41" s="135" t="s">
        <v>207</v>
      </c>
      <c r="CN41" s="20" t="s">
        <v>825</v>
      </c>
      <c r="CO41" s="135" t="s">
        <v>207</v>
      </c>
      <c r="CP41" s="19" t="s">
        <v>832</v>
      </c>
      <c r="CQ41" s="135" t="s">
        <v>207</v>
      </c>
      <c r="CR41" s="20" t="s">
        <v>873</v>
      </c>
      <c r="CS41" s="135" t="s">
        <v>209</v>
      </c>
      <c r="CT41" s="20" t="s">
        <v>471</v>
      </c>
      <c r="CU41" s="135" t="s">
        <v>480</v>
      </c>
      <c r="CV41" s="19" t="s">
        <v>910</v>
      </c>
      <c r="CW41" s="135" t="s">
        <v>480</v>
      </c>
      <c r="CX41" s="19" t="s">
        <v>930</v>
      </c>
    </row>
    <row r="42" spans="1:102" ht="15" customHeight="1" x14ac:dyDescent="0.35">
      <c r="A42" s="79" t="s">
        <v>96</v>
      </c>
      <c r="B42" s="80" t="s">
        <v>1176</v>
      </c>
      <c r="C42" s="177">
        <v>42</v>
      </c>
      <c r="D42" s="177" t="s">
        <v>356</v>
      </c>
      <c r="E42" s="177" t="s">
        <v>1761</v>
      </c>
      <c r="F42" s="81" t="s">
        <v>261</v>
      </c>
      <c r="G42" s="81" t="s">
        <v>184</v>
      </c>
      <c r="H42" s="81" t="s">
        <v>183</v>
      </c>
      <c r="I42" s="82">
        <v>1</v>
      </c>
      <c r="J42" s="81" t="s">
        <v>207</v>
      </c>
      <c r="K42" s="81" t="s">
        <v>208</v>
      </c>
      <c r="L42" s="81" t="s">
        <v>209</v>
      </c>
      <c r="M42" s="81" t="s">
        <v>210</v>
      </c>
      <c r="N42" s="81" t="s">
        <v>480</v>
      </c>
      <c r="O42" s="81" t="s">
        <v>481</v>
      </c>
      <c r="P42" s="197" t="str">
        <f t="shared" si="19"/>
        <v>---</v>
      </c>
      <c r="Q42" s="197" t="str">
        <f t="shared" si="19"/>
        <v>---</v>
      </c>
      <c r="R42" s="197" t="str">
        <f t="shared" si="19"/>
        <v>---</v>
      </c>
      <c r="S42" s="197" t="str">
        <f t="shared" si="19"/>
        <v>---</v>
      </c>
      <c r="T42" s="197" t="str">
        <f t="shared" si="19"/>
        <v>---</v>
      </c>
      <c r="U42" s="197" t="str">
        <f t="shared" si="19"/>
        <v>---</v>
      </c>
      <c r="V42" s="197" t="str">
        <f t="shared" si="19"/>
        <v>---</v>
      </c>
      <c r="W42" s="197" t="str">
        <f t="shared" si="19"/>
        <v>---</v>
      </c>
      <c r="X42" s="81" t="s">
        <v>267</v>
      </c>
      <c r="Y42" s="81" t="s">
        <v>267</v>
      </c>
      <c r="Z42" s="187" t="str">
        <f t="shared" si="12"/>
        <v>---</v>
      </c>
      <c r="AA42" s="187" t="str">
        <f t="shared" si="12"/>
        <v>---</v>
      </c>
      <c r="AB42" s="81" t="str">
        <f t="shared" si="5"/>
        <v>da</v>
      </c>
      <c r="AC42" s="81" t="str">
        <f t="shared" si="6"/>
        <v>nu</v>
      </c>
      <c r="AD42" s="81">
        <f t="shared" si="7"/>
        <v>1</v>
      </c>
      <c r="AE42" s="81">
        <v>0</v>
      </c>
      <c r="AF42" s="81">
        <f t="shared" si="8"/>
        <v>0.5</v>
      </c>
      <c r="AG42" s="206" t="str">
        <f t="shared" si="20"/>
        <v>---</v>
      </c>
      <c r="AH42" s="206" t="str">
        <f t="shared" si="20"/>
        <v>---</v>
      </c>
      <c r="AI42" s="206" t="str">
        <f t="shared" si="20"/>
        <v>---</v>
      </c>
      <c r="AJ42" s="206" t="str">
        <f t="shared" si="20"/>
        <v>---</v>
      </c>
      <c r="AK42" s="218" t="s">
        <v>267</v>
      </c>
      <c r="AL42" s="206" t="str">
        <f t="shared" si="3"/>
        <v>---</v>
      </c>
      <c r="AM42" s="135" t="s">
        <v>209</v>
      </c>
      <c r="AN42" s="75" t="s">
        <v>471</v>
      </c>
      <c r="AO42" s="135" t="s">
        <v>209</v>
      </c>
      <c r="AP42" s="20" t="s">
        <v>384</v>
      </c>
      <c r="AQ42" s="135" t="s">
        <v>209</v>
      </c>
      <c r="AR42" s="19" t="s">
        <v>471</v>
      </c>
      <c r="AS42" s="135" t="s">
        <v>480</v>
      </c>
      <c r="AT42" s="19" t="s">
        <v>414</v>
      </c>
      <c r="AU42" s="135" t="s">
        <v>209</v>
      </c>
      <c r="AV42" s="19" t="s">
        <v>471</v>
      </c>
      <c r="AW42" s="135" t="s">
        <v>480</v>
      </c>
      <c r="AX42" s="20" t="s">
        <v>414</v>
      </c>
      <c r="AY42" s="135" t="s">
        <v>209</v>
      </c>
      <c r="AZ42" s="19" t="s">
        <v>471</v>
      </c>
      <c r="BA42" s="135" t="s">
        <v>480</v>
      </c>
      <c r="BB42" s="19" t="s">
        <v>414</v>
      </c>
      <c r="BC42" s="135" t="s">
        <v>480</v>
      </c>
      <c r="BD42" s="19" t="s">
        <v>414</v>
      </c>
      <c r="BE42" s="135" t="s">
        <v>480</v>
      </c>
      <c r="BF42" s="19" t="s">
        <v>414</v>
      </c>
      <c r="BG42" s="135" t="s">
        <v>209</v>
      </c>
      <c r="BH42" s="19" t="s">
        <v>471</v>
      </c>
      <c r="BI42" s="135" t="s">
        <v>480</v>
      </c>
      <c r="BJ42" s="19" t="s">
        <v>414</v>
      </c>
      <c r="BK42" s="135" t="s">
        <v>480</v>
      </c>
      <c r="BL42" s="19" t="s">
        <v>414</v>
      </c>
      <c r="BM42" s="135" t="s">
        <v>480</v>
      </c>
      <c r="BN42" s="19" t="s">
        <v>570</v>
      </c>
      <c r="BO42" s="135" t="s">
        <v>480</v>
      </c>
      <c r="BP42" s="19" t="s">
        <v>414</v>
      </c>
      <c r="BQ42" s="135" t="s">
        <v>209</v>
      </c>
      <c r="BR42" s="19" t="s">
        <v>471</v>
      </c>
      <c r="BS42" s="135" t="s">
        <v>209</v>
      </c>
      <c r="BT42" s="19" t="s">
        <v>471</v>
      </c>
      <c r="BU42" s="135" t="s">
        <v>209</v>
      </c>
      <c r="BV42" s="19" t="s">
        <v>471</v>
      </c>
      <c r="BW42" s="135" t="s">
        <v>209</v>
      </c>
      <c r="BX42" s="19" t="s">
        <v>471</v>
      </c>
      <c r="BY42" s="135" t="s">
        <v>209</v>
      </c>
      <c r="BZ42" s="19" t="s">
        <v>471</v>
      </c>
      <c r="CA42" s="135" t="s">
        <v>209</v>
      </c>
      <c r="CB42" s="20" t="s">
        <v>471</v>
      </c>
      <c r="CC42" s="135" t="s">
        <v>209</v>
      </c>
      <c r="CD42" s="19" t="s">
        <v>471</v>
      </c>
      <c r="CE42" s="135" t="s">
        <v>209</v>
      </c>
      <c r="CF42" s="19" t="s">
        <v>471</v>
      </c>
      <c r="CG42" s="135" t="s">
        <v>209</v>
      </c>
      <c r="CH42" s="20" t="s">
        <v>471</v>
      </c>
      <c r="CI42" s="135" t="s">
        <v>209</v>
      </c>
      <c r="CJ42" s="20" t="s">
        <v>471</v>
      </c>
      <c r="CK42" s="135" t="s">
        <v>480</v>
      </c>
      <c r="CL42" s="19" t="s">
        <v>414</v>
      </c>
      <c r="CM42" s="135" t="s">
        <v>480</v>
      </c>
      <c r="CN42" s="73" t="s">
        <v>808</v>
      </c>
      <c r="CO42" s="135" t="s">
        <v>209</v>
      </c>
      <c r="CP42" s="20" t="s">
        <v>471</v>
      </c>
      <c r="CQ42" s="135" t="s">
        <v>207</v>
      </c>
      <c r="CR42" s="20" t="s">
        <v>874</v>
      </c>
      <c r="CS42" s="135" t="s">
        <v>209</v>
      </c>
      <c r="CT42" s="20" t="s">
        <v>471</v>
      </c>
      <c r="CU42" s="135" t="s">
        <v>209</v>
      </c>
      <c r="CV42" s="19" t="s">
        <v>471</v>
      </c>
      <c r="CW42" s="135" t="s">
        <v>480</v>
      </c>
      <c r="CX42" s="20" t="s">
        <v>929</v>
      </c>
    </row>
    <row r="43" spans="1:102" ht="15" customHeight="1" x14ac:dyDescent="0.35">
      <c r="A43" s="79" t="s">
        <v>97</v>
      </c>
      <c r="B43" s="80" t="s">
        <v>1177</v>
      </c>
      <c r="C43" s="177">
        <v>43</v>
      </c>
      <c r="D43" s="177" t="s">
        <v>1207</v>
      </c>
      <c r="E43" s="177" t="s">
        <v>1762</v>
      </c>
      <c r="F43" s="81" t="s">
        <v>261</v>
      </c>
      <c r="G43" s="81" t="s">
        <v>185</v>
      </c>
      <c r="H43" s="81" t="s">
        <v>186</v>
      </c>
      <c r="I43" s="82">
        <v>2</v>
      </c>
      <c r="J43" s="81" t="s">
        <v>207</v>
      </c>
      <c r="K43" s="81" t="s">
        <v>208</v>
      </c>
      <c r="L43" s="81" t="s">
        <v>209</v>
      </c>
      <c r="M43" s="81" t="s">
        <v>322</v>
      </c>
      <c r="N43" s="81" t="s">
        <v>480</v>
      </c>
      <c r="O43" s="81" t="s">
        <v>481</v>
      </c>
      <c r="P43" s="197" t="str">
        <f t="shared" si="19"/>
        <v>---</v>
      </c>
      <c r="Q43" s="197" t="str">
        <f t="shared" si="19"/>
        <v>---</v>
      </c>
      <c r="R43" s="197" t="str">
        <f t="shared" si="19"/>
        <v>---</v>
      </c>
      <c r="S43" s="197" t="str">
        <f t="shared" si="19"/>
        <v>---</v>
      </c>
      <c r="T43" s="197" t="str">
        <f t="shared" si="19"/>
        <v>---</v>
      </c>
      <c r="U43" s="197" t="str">
        <f t="shared" si="19"/>
        <v>---</v>
      </c>
      <c r="V43" s="197" t="str">
        <f t="shared" si="19"/>
        <v>---</v>
      </c>
      <c r="W43" s="197" t="str">
        <f t="shared" si="19"/>
        <v>---</v>
      </c>
      <c r="X43" s="81" t="s">
        <v>267</v>
      </c>
      <c r="Y43" s="81" t="s">
        <v>267</v>
      </c>
      <c r="Z43" s="187" t="str">
        <f t="shared" si="12"/>
        <v>---</v>
      </c>
      <c r="AA43" s="187" t="str">
        <f t="shared" si="12"/>
        <v>---</v>
      </c>
      <c r="AB43" s="81" t="str">
        <f t="shared" si="5"/>
        <v>da</v>
      </c>
      <c r="AC43" s="81" t="str">
        <f t="shared" si="6"/>
        <v>nu</v>
      </c>
      <c r="AD43" s="81">
        <f t="shared" si="7"/>
        <v>2</v>
      </c>
      <c r="AE43" s="81">
        <v>0</v>
      </c>
      <c r="AF43" s="81">
        <f t="shared" si="8"/>
        <v>1</v>
      </c>
      <c r="AG43" s="206" t="str">
        <f t="shared" si="20"/>
        <v>---</v>
      </c>
      <c r="AH43" s="206" t="str">
        <f t="shared" si="20"/>
        <v>---</v>
      </c>
      <c r="AI43" s="206" t="str">
        <f t="shared" si="20"/>
        <v>---</v>
      </c>
      <c r="AJ43" s="206" t="str">
        <f t="shared" si="20"/>
        <v>---</v>
      </c>
      <c r="AK43" s="218" t="s">
        <v>267</v>
      </c>
      <c r="AL43" s="206" t="str">
        <f t="shared" si="3"/>
        <v>---</v>
      </c>
      <c r="AM43" s="135" t="s">
        <v>209</v>
      </c>
      <c r="AN43" s="75" t="s">
        <v>471</v>
      </c>
      <c r="AO43" s="135" t="s">
        <v>209</v>
      </c>
      <c r="AP43" s="75" t="s">
        <v>385</v>
      </c>
      <c r="AQ43" s="135" t="s">
        <v>209</v>
      </c>
      <c r="AR43" s="19" t="s">
        <v>471</v>
      </c>
      <c r="AS43" s="135" t="s">
        <v>480</v>
      </c>
      <c r="AT43" s="19" t="s">
        <v>414</v>
      </c>
      <c r="AU43" s="135" t="s">
        <v>209</v>
      </c>
      <c r="AV43" s="19" t="s">
        <v>471</v>
      </c>
      <c r="AW43" s="135" t="s">
        <v>480</v>
      </c>
      <c r="AX43" s="19" t="s">
        <v>414</v>
      </c>
      <c r="AY43" s="135" t="s">
        <v>209</v>
      </c>
      <c r="AZ43" s="19" t="s">
        <v>471</v>
      </c>
      <c r="BA43" s="135" t="s">
        <v>480</v>
      </c>
      <c r="BB43" s="19" t="s">
        <v>414</v>
      </c>
      <c r="BC43" s="58" t="s">
        <v>480</v>
      </c>
      <c r="BD43" s="19" t="s">
        <v>414</v>
      </c>
      <c r="BE43" s="135" t="s">
        <v>480</v>
      </c>
      <c r="BF43" s="19" t="s">
        <v>414</v>
      </c>
      <c r="BG43" s="135" t="s">
        <v>209</v>
      </c>
      <c r="BH43" s="19" t="s">
        <v>471</v>
      </c>
      <c r="BI43" s="135" t="s">
        <v>209</v>
      </c>
      <c r="BJ43" s="19" t="s">
        <v>471</v>
      </c>
      <c r="BK43" s="135" t="s">
        <v>209</v>
      </c>
      <c r="BL43" s="19" t="s">
        <v>471</v>
      </c>
      <c r="BM43" s="135" t="s">
        <v>480</v>
      </c>
      <c r="BN43" s="19" t="s">
        <v>570</v>
      </c>
      <c r="BO43" s="135" t="s">
        <v>209</v>
      </c>
      <c r="BP43" s="19" t="s">
        <v>471</v>
      </c>
      <c r="BQ43" s="135" t="s">
        <v>209</v>
      </c>
      <c r="BR43" s="19" t="s">
        <v>471</v>
      </c>
      <c r="BS43" s="135" t="s">
        <v>209</v>
      </c>
      <c r="BT43" s="19" t="s">
        <v>471</v>
      </c>
      <c r="BU43" s="135" t="s">
        <v>209</v>
      </c>
      <c r="BV43" s="19" t="s">
        <v>471</v>
      </c>
      <c r="BW43" s="135" t="s">
        <v>209</v>
      </c>
      <c r="BX43" s="19" t="s">
        <v>471</v>
      </c>
      <c r="BY43" s="135" t="s">
        <v>209</v>
      </c>
      <c r="BZ43" s="19" t="s">
        <v>471</v>
      </c>
      <c r="CA43" s="135" t="s">
        <v>209</v>
      </c>
      <c r="CB43" s="20" t="s">
        <v>471</v>
      </c>
      <c r="CC43" s="135" t="s">
        <v>209</v>
      </c>
      <c r="CD43" s="19" t="s">
        <v>471</v>
      </c>
      <c r="CE43" s="135" t="s">
        <v>209</v>
      </c>
      <c r="CF43" s="19" t="s">
        <v>471</v>
      </c>
      <c r="CG43" s="135" t="s">
        <v>209</v>
      </c>
      <c r="CH43" s="20" t="s">
        <v>471</v>
      </c>
      <c r="CI43" s="135" t="s">
        <v>209</v>
      </c>
      <c r="CJ43" s="20" t="s">
        <v>471</v>
      </c>
      <c r="CK43" s="135" t="s">
        <v>209</v>
      </c>
      <c r="CL43" s="19" t="s">
        <v>471</v>
      </c>
      <c r="CM43" s="135" t="s">
        <v>480</v>
      </c>
      <c r="CN43" s="73" t="s">
        <v>414</v>
      </c>
      <c r="CO43" s="135" t="s">
        <v>209</v>
      </c>
      <c r="CP43" s="20" t="s">
        <v>471</v>
      </c>
      <c r="CQ43" s="135" t="s">
        <v>207</v>
      </c>
      <c r="CR43" s="20" t="s">
        <v>875</v>
      </c>
      <c r="CS43" s="135" t="s">
        <v>209</v>
      </c>
      <c r="CT43" s="20" t="s">
        <v>471</v>
      </c>
      <c r="CU43" s="135" t="s">
        <v>209</v>
      </c>
      <c r="CV43" s="19" t="s">
        <v>471</v>
      </c>
      <c r="CW43" s="135" t="s">
        <v>209</v>
      </c>
      <c r="CX43" s="20" t="s">
        <v>471</v>
      </c>
    </row>
    <row r="44" spans="1:102" ht="15" customHeight="1" x14ac:dyDescent="0.35">
      <c r="A44" s="79" t="s">
        <v>98</v>
      </c>
      <c r="B44" s="80" t="s">
        <v>1178</v>
      </c>
      <c r="C44" s="177">
        <v>44</v>
      </c>
      <c r="D44" s="177" t="s">
        <v>357</v>
      </c>
      <c r="E44" s="177" t="s">
        <v>1763</v>
      </c>
      <c r="F44" s="81" t="s">
        <v>261</v>
      </c>
      <c r="G44" s="81" t="s">
        <v>188</v>
      </c>
      <c r="H44" s="81" t="s">
        <v>187</v>
      </c>
      <c r="I44" s="82">
        <v>1</v>
      </c>
      <c r="J44" s="81" t="s">
        <v>207</v>
      </c>
      <c r="K44" s="81" t="s">
        <v>208</v>
      </c>
      <c r="L44" s="81" t="s">
        <v>209</v>
      </c>
      <c r="M44" s="81" t="s">
        <v>210</v>
      </c>
      <c r="N44" s="81" t="s">
        <v>224</v>
      </c>
      <c r="O44" s="81" t="s">
        <v>225</v>
      </c>
      <c r="P44" s="197" t="str">
        <f t="shared" si="19"/>
        <v>---</v>
      </c>
      <c r="Q44" s="197" t="str">
        <f t="shared" si="19"/>
        <v>---</v>
      </c>
      <c r="R44" s="197" t="str">
        <f t="shared" si="19"/>
        <v>---</v>
      </c>
      <c r="S44" s="197" t="str">
        <f t="shared" si="19"/>
        <v>---</v>
      </c>
      <c r="T44" s="197" t="str">
        <f t="shared" si="19"/>
        <v>---</v>
      </c>
      <c r="U44" s="197" t="str">
        <f t="shared" si="19"/>
        <v>---</v>
      </c>
      <c r="V44" s="197" t="str">
        <f t="shared" si="19"/>
        <v>---</v>
      </c>
      <c r="W44" s="197" t="str">
        <f t="shared" si="19"/>
        <v>---</v>
      </c>
      <c r="X44" s="81" t="s">
        <v>267</v>
      </c>
      <c r="Y44" s="81" t="s">
        <v>267</v>
      </c>
      <c r="Z44" s="187" t="str">
        <f t="shared" si="12"/>
        <v>---</v>
      </c>
      <c r="AA44" s="187" t="str">
        <f t="shared" si="12"/>
        <v>---</v>
      </c>
      <c r="AB44" s="81" t="str">
        <f t="shared" si="5"/>
        <v>da</v>
      </c>
      <c r="AC44" s="81" t="str">
        <f t="shared" si="6"/>
        <v>nu</v>
      </c>
      <c r="AD44" s="81">
        <f t="shared" si="7"/>
        <v>1</v>
      </c>
      <c r="AE44" s="81">
        <v>0</v>
      </c>
      <c r="AF44" s="81">
        <f t="shared" si="8"/>
        <v>0.5</v>
      </c>
      <c r="AG44" s="206" t="str">
        <f t="shared" si="20"/>
        <v>---</v>
      </c>
      <c r="AH44" s="206" t="str">
        <f t="shared" si="20"/>
        <v>---</v>
      </c>
      <c r="AI44" s="206" t="str">
        <f t="shared" si="20"/>
        <v>---</v>
      </c>
      <c r="AJ44" s="206" t="str">
        <f t="shared" si="20"/>
        <v>---</v>
      </c>
      <c r="AK44" s="218" t="s">
        <v>267</v>
      </c>
      <c r="AL44" s="206" t="str">
        <f t="shared" si="3"/>
        <v>---</v>
      </c>
      <c r="AM44" s="135" t="s">
        <v>209</v>
      </c>
      <c r="AN44" s="75" t="s">
        <v>471</v>
      </c>
      <c r="AO44" s="135" t="s">
        <v>209</v>
      </c>
      <c r="AP44" s="75" t="s">
        <v>386</v>
      </c>
      <c r="AQ44" s="135" t="s">
        <v>209</v>
      </c>
      <c r="AR44" s="19" t="s">
        <v>471</v>
      </c>
      <c r="AS44" s="135" t="s">
        <v>209</v>
      </c>
      <c r="AT44" s="19" t="s">
        <v>471</v>
      </c>
      <c r="AU44" s="135" t="s">
        <v>209</v>
      </c>
      <c r="AV44" s="19" t="s">
        <v>471</v>
      </c>
      <c r="AW44" s="135" t="s">
        <v>209</v>
      </c>
      <c r="AX44" s="19" t="s">
        <v>471</v>
      </c>
      <c r="AY44" s="135" t="s">
        <v>209</v>
      </c>
      <c r="AZ44" s="19" t="s">
        <v>471</v>
      </c>
      <c r="BA44" s="135" t="s">
        <v>209</v>
      </c>
      <c r="BB44" s="19" t="s">
        <v>471</v>
      </c>
      <c r="BC44" s="135" t="s">
        <v>209</v>
      </c>
      <c r="BD44" s="19" t="s">
        <v>471</v>
      </c>
      <c r="BE44" s="135" t="s">
        <v>209</v>
      </c>
      <c r="BF44" s="19" t="s">
        <v>471</v>
      </c>
      <c r="BG44" s="135" t="s">
        <v>209</v>
      </c>
      <c r="BH44" s="19" t="s">
        <v>471</v>
      </c>
      <c r="BI44" s="135" t="s">
        <v>209</v>
      </c>
      <c r="BJ44" s="19" t="s">
        <v>471</v>
      </c>
      <c r="BK44" s="135" t="s">
        <v>209</v>
      </c>
      <c r="BL44" s="19" t="s">
        <v>471</v>
      </c>
      <c r="BM44" s="135" t="s">
        <v>224</v>
      </c>
      <c r="BN44" s="19" t="s">
        <v>570</v>
      </c>
      <c r="BO44" s="135" t="s">
        <v>209</v>
      </c>
      <c r="BP44" s="19" t="s">
        <v>471</v>
      </c>
      <c r="BQ44" s="135" t="s">
        <v>209</v>
      </c>
      <c r="BR44" s="19" t="s">
        <v>471</v>
      </c>
      <c r="BS44" s="135" t="s">
        <v>209</v>
      </c>
      <c r="BT44" s="19" t="s">
        <v>471</v>
      </c>
      <c r="BU44" s="135" t="s">
        <v>209</v>
      </c>
      <c r="BV44" s="19" t="s">
        <v>471</v>
      </c>
      <c r="BW44" s="135" t="s">
        <v>209</v>
      </c>
      <c r="BX44" s="19" t="s">
        <v>471</v>
      </c>
      <c r="BY44" s="135" t="s">
        <v>209</v>
      </c>
      <c r="BZ44" s="19" t="s">
        <v>471</v>
      </c>
      <c r="CA44" s="135" t="s">
        <v>209</v>
      </c>
      <c r="CB44" s="20" t="s">
        <v>471</v>
      </c>
      <c r="CC44" s="135" t="s">
        <v>209</v>
      </c>
      <c r="CD44" s="19" t="s">
        <v>471</v>
      </c>
      <c r="CE44" s="135" t="s">
        <v>209</v>
      </c>
      <c r="CF44" s="19" t="s">
        <v>471</v>
      </c>
      <c r="CG44" s="135" t="s">
        <v>209</v>
      </c>
      <c r="CH44" s="20" t="s">
        <v>471</v>
      </c>
      <c r="CI44" s="135" t="s">
        <v>209</v>
      </c>
      <c r="CJ44" s="20" t="s">
        <v>471</v>
      </c>
      <c r="CK44" s="135" t="s">
        <v>209</v>
      </c>
      <c r="CL44" s="19" t="s">
        <v>471</v>
      </c>
      <c r="CM44" s="135" t="s">
        <v>209</v>
      </c>
      <c r="CN44" s="73" t="s">
        <v>471</v>
      </c>
      <c r="CO44" s="135" t="s">
        <v>209</v>
      </c>
      <c r="CP44" s="20" t="s">
        <v>471</v>
      </c>
      <c r="CQ44" s="135" t="s">
        <v>207</v>
      </c>
      <c r="CR44" s="19" t="s">
        <v>876</v>
      </c>
      <c r="CS44" s="135" t="s">
        <v>209</v>
      </c>
      <c r="CT44" s="20" t="s">
        <v>471</v>
      </c>
      <c r="CU44" s="135" t="s">
        <v>209</v>
      </c>
      <c r="CV44" s="19" t="s">
        <v>471</v>
      </c>
      <c r="CW44" s="135" t="s">
        <v>209</v>
      </c>
      <c r="CX44" s="19" t="s">
        <v>471</v>
      </c>
    </row>
    <row r="45" spans="1:102" ht="15" customHeight="1" x14ac:dyDescent="0.35">
      <c r="A45" s="83" t="s">
        <v>100</v>
      </c>
      <c r="B45" s="248" t="s">
        <v>1179</v>
      </c>
      <c r="C45" s="178">
        <v>45</v>
      </c>
      <c r="D45" s="178" t="s">
        <v>323</v>
      </c>
      <c r="E45" s="178" t="s">
        <v>1764</v>
      </c>
      <c r="F45" s="84" t="s">
        <v>262</v>
      </c>
      <c r="G45" s="84" t="s">
        <v>189</v>
      </c>
      <c r="H45" s="84" t="s">
        <v>195</v>
      </c>
      <c r="I45" s="85">
        <v>1</v>
      </c>
      <c r="J45" s="84" t="s">
        <v>207</v>
      </c>
      <c r="K45" s="84" t="s">
        <v>208</v>
      </c>
      <c r="L45" s="84" t="s">
        <v>209</v>
      </c>
      <c r="M45" s="84" t="s">
        <v>210</v>
      </c>
      <c r="N45" s="84" t="s">
        <v>224</v>
      </c>
      <c r="O45" s="84" t="s">
        <v>225</v>
      </c>
      <c r="P45" s="198" t="str">
        <f t="shared" si="19"/>
        <v>---</v>
      </c>
      <c r="Q45" s="198" t="str">
        <f t="shared" si="19"/>
        <v>---</v>
      </c>
      <c r="R45" s="198" t="str">
        <f t="shared" si="19"/>
        <v>---</v>
      </c>
      <c r="S45" s="198" t="str">
        <f t="shared" si="19"/>
        <v>---</v>
      </c>
      <c r="T45" s="198" t="str">
        <f t="shared" si="19"/>
        <v>---</v>
      </c>
      <c r="U45" s="198" t="str">
        <f t="shared" si="19"/>
        <v>---</v>
      </c>
      <c r="V45" s="198" t="str">
        <f t="shared" si="19"/>
        <v>---</v>
      </c>
      <c r="W45" s="198" t="str">
        <f t="shared" si="19"/>
        <v>---</v>
      </c>
      <c r="X45" s="84" t="s">
        <v>267</v>
      </c>
      <c r="Y45" s="84" t="s">
        <v>267</v>
      </c>
      <c r="Z45" s="188" t="str">
        <f t="shared" si="12"/>
        <v>---</v>
      </c>
      <c r="AA45" s="188" t="str">
        <f t="shared" si="12"/>
        <v>---</v>
      </c>
      <c r="AB45" s="84" t="str">
        <f t="shared" si="5"/>
        <v>da</v>
      </c>
      <c r="AC45" s="84" t="str">
        <f t="shared" si="6"/>
        <v>nu</v>
      </c>
      <c r="AD45" s="84">
        <f t="shared" si="7"/>
        <v>1</v>
      </c>
      <c r="AE45" s="84">
        <v>0</v>
      </c>
      <c r="AF45" s="84">
        <f t="shared" si="8"/>
        <v>0.5</v>
      </c>
      <c r="AG45" s="207" t="str">
        <f t="shared" si="20"/>
        <v>---</v>
      </c>
      <c r="AH45" s="207" t="str">
        <f t="shared" si="20"/>
        <v>---</v>
      </c>
      <c r="AI45" s="207" t="str">
        <f t="shared" si="20"/>
        <v>---</v>
      </c>
      <c r="AJ45" s="207" t="str">
        <f t="shared" si="20"/>
        <v>---</v>
      </c>
      <c r="AK45" s="219" t="s">
        <v>267</v>
      </c>
      <c r="AL45" s="207" t="str">
        <f t="shared" si="3"/>
        <v>---</v>
      </c>
      <c r="AM45" s="135" t="s">
        <v>209</v>
      </c>
      <c r="AN45" s="75" t="s">
        <v>471</v>
      </c>
      <c r="AO45" s="135" t="s">
        <v>209</v>
      </c>
      <c r="AP45" s="25" t="s">
        <v>471</v>
      </c>
      <c r="AQ45" s="135" t="s">
        <v>209</v>
      </c>
      <c r="AR45" s="19" t="s">
        <v>471</v>
      </c>
      <c r="AS45" s="135" t="s">
        <v>209</v>
      </c>
      <c r="AT45" s="19" t="s">
        <v>471</v>
      </c>
      <c r="AU45" s="135" t="s">
        <v>209</v>
      </c>
      <c r="AV45" s="19" t="s">
        <v>471</v>
      </c>
      <c r="AW45" s="135" t="s">
        <v>209</v>
      </c>
      <c r="AX45" s="19" t="s">
        <v>471</v>
      </c>
      <c r="AY45" s="135" t="s">
        <v>207</v>
      </c>
      <c r="AZ45" s="20" t="s">
        <v>457</v>
      </c>
      <c r="BA45" s="135" t="s">
        <v>209</v>
      </c>
      <c r="BB45" s="19" t="s">
        <v>471</v>
      </c>
      <c r="BC45" s="135" t="s">
        <v>209</v>
      </c>
      <c r="BD45" s="19" t="s">
        <v>471</v>
      </c>
      <c r="BE45" s="135" t="s">
        <v>207</v>
      </c>
      <c r="BF45" s="20" t="s">
        <v>516</v>
      </c>
      <c r="BG45" s="135" t="s">
        <v>207</v>
      </c>
      <c r="BH45" s="19" t="s">
        <v>528</v>
      </c>
      <c r="BI45" s="135" t="s">
        <v>207</v>
      </c>
      <c r="BJ45" s="20" t="s">
        <v>548</v>
      </c>
      <c r="BK45" s="135" t="s">
        <v>209</v>
      </c>
      <c r="BL45" s="19" t="s">
        <v>471</v>
      </c>
      <c r="BM45" s="135" t="s">
        <v>207</v>
      </c>
      <c r="BN45" s="20" t="s">
        <v>571</v>
      </c>
      <c r="BO45" s="135" t="s">
        <v>209</v>
      </c>
      <c r="BP45" s="19" t="s">
        <v>471</v>
      </c>
      <c r="BQ45" s="135" t="s">
        <v>207</v>
      </c>
      <c r="BR45" s="20" t="s">
        <v>618</v>
      </c>
      <c r="BS45" s="135" t="s">
        <v>207</v>
      </c>
      <c r="BT45" s="20" t="s">
        <v>630</v>
      </c>
      <c r="BU45" s="135" t="s">
        <v>207</v>
      </c>
      <c r="BV45" s="20" t="s">
        <v>645</v>
      </c>
      <c r="BW45" s="135" t="s">
        <v>207</v>
      </c>
      <c r="BX45" s="20" t="s">
        <v>667</v>
      </c>
      <c r="BY45" s="135" t="s">
        <v>209</v>
      </c>
      <c r="BZ45" s="19" t="s">
        <v>471</v>
      </c>
      <c r="CA45" s="135" t="s">
        <v>207</v>
      </c>
      <c r="CB45" s="20" t="s">
        <v>692</v>
      </c>
      <c r="CC45" s="135" t="s">
        <v>209</v>
      </c>
      <c r="CD45" s="19" t="s">
        <v>471</v>
      </c>
      <c r="CE45" s="135" t="s">
        <v>207</v>
      </c>
      <c r="CF45" s="20" t="s">
        <v>720</v>
      </c>
      <c r="CG45" s="135" t="s">
        <v>207</v>
      </c>
      <c r="CH45" s="20" t="s">
        <v>738</v>
      </c>
      <c r="CI45" s="135" t="s">
        <v>209</v>
      </c>
      <c r="CJ45" s="20" t="s">
        <v>471</v>
      </c>
      <c r="CK45" s="135" t="s">
        <v>209</v>
      </c>
      <c r="CL45" s="19" t="s">
        <v>471</v>
      </c>
      <c r="CM45" s="135" t="s">
        <v>209</v>
      </c>
      <c r="CN45" s="73" t="s">
        <v>471</v>
      </c>
      <c r="CO45" s="135" t="s">
        <v>209</v>
      </c>
      <c r="CP45" s="20" t="s">
        <v>471</v>
      </c>
      <c r="CQ45" s="135" t="s">
        <v>209</v>
      </c>
      <c r="CR45" s="20" t="s">
        <v>471</v>
      </c>
      <c r="CS45" s="135" t="s">
        <v>209</v>
      </c>
      <c r="CT45" s="20" t="s">
        <v>471</v>
      </c>
      <c r="CU45" s="135" t="s">
        <v>209</v>
      </c>
      <c r="CV45" s="19" t="s">
        <v>471</v>
      </c>
      <c r="CW45" s="135" t="s">
        <v>207</v>
      </c>
      <c r="CX45" s="20" t="s">
        <v>915</v>
      </c>
    </row>
    <row r="46" spans="1:102" ht="15" customHeight="1" x14ac:dyDescent="0.35">
      <c r="A46" s="83" t="s">
        <v>101</v>
      </c>
      <c r="B46" s="248" t="s">
        <v>1180</v>
      </c>
      <c r="C46" s="178">
        <v>46</v>
      </c>
      <c r="D46" s="178" t="s">
        <v>358</v>
      </c>
      <c r="E46" s="178" t="s">
        <v>1765</v>
      </c>
      <c r="F46" s="84" t="s">
        <v>262</v>
      </c>
      <c r="G46" s="84" t="s">
        <v>190</v>
      </c>
      <c r="H46" s="84" t="s">
        <v>196</v>
      </c>
      <c r="I46" s="85">
        <v>1</v>
      </c>
      <c r="J46" s="84" t="s">
        <v>324</v>
      </c>
      <c r="K46" s="84" t="s">
        <v>325</v>
      </c>
      <c r="L46" s="84" t="s">
        <v>326</v>
      </c>
      <c r="M46" s="84" t="s">
        <v>327</v>
      </c>
      <c r="N46" s="84" t="s">
        <v>916</v>
      </c>
      <c r="O46" s="84" t="s">
        <v>917</v>
      </c>
      <c r="P46" s="198" t="str">
        <f t="shared" si="19"/>
        <v>---</v>
      </c>
      <c r="Q46" s="198" t="str">
        <f t="shared" si="19"/>
        <v>---</v>
      </c>
      <c r="R46" s="198" t="str">
        <f t="shared" si="19"/>
        <v>---</v>
      </c>
      <c r="S46" s="198" t="str">
        <f t="shared" si="19"/>
        <v>---</v>
      </c>
      <c r="T46" s="198" t="str">
        <f t="shared" si="19"/>
        <v>---</v>
      </c>
      <c r="U46" s="198" t="str">
        <f t="shared" si="19"/>
        <v>---</v>
      </c>
      <c r="V46" s="198" t="str">
        <f t="shared" si="19"/>
        <v>---</v>
      </c>
      <c r="W46" s="198" t="str">
        <f t="shared" si="19"/>
        <v>---</v>
      </c>
      <c r="X46" s="84" t="s">
        <v>267</v>
      </c>
      <c r="Y46" s="84" t="s">
        <v>267</v>
      </c>
      <c r="Z46" s="188" t="str">
        <f t="shared" si="12"/>
        <v>---</v>
      </c>
      <c r="AA46" s="188" t="str">
        <f t="shared" si="12"/>
        <v>---</v>
      </c>
      <c r="AB46" s="84" t="str">
        <f t="shared" si="5"/>
        <v>da, toate</v>
      </c>
      <c r="AC46" s="84" t="str">
        <f t="shared" si="6"/>
        <v>nici unul</v>
      </c>
      <c r="AD46" s="84">
        <f t="shared" si="7"/>
        <v>1</v>
      </c>
      <c r="AE46" s="84">
        <v>0</v>
      </c>
      <c r="AF46" s="84">
        <f t="shared" si="8"/>
        <v>0.5</v>
      </c>
      <c r="AG46" s="207" t="str">
        <f t="shared" si="20"/>
        <v>---</v>
      </c>
      <c r="AH46" s="207" t="str">
        <f t="shared" si="20"/>
        <v>---</v>
      </c>
      <c r="AI46" s="207" t="str">
        <f t="shared" si="20"/>
        <v>---</v>
      </c>
      <c r="AJ46" s="207" t="str">
        <f t="shared" si="20"/>
        <v>---</v>
      </c>
      <c r="AK46" s="219" t="s">
        <v>267</v>
      </c>
      <c r="AL46" s="207" t="str">
        <f t="shared" si="3"/>
        <v>---</v>
      </c>
      <c r="AM46" s="135" t="s">
        <v>326</v>
      </c>
      <c r="AN46" s="75" t="s">
        <v>471</v>
      </c>
      <c r="AO46" s="135" t="s">
        <v>326</v>
      </c>
      <c r="AP46" s="25" t="s">
        <v>471</v>
      </c>
      <c r="AQ46" s="135" t="s">
        <v>326</v>
      </c>
      <c r="AR46" s="19" t="s">
        <v>471</v>
      </c>
      <c r="AS46" s="135" t="s">
        <v>326</v>
      </c>
      <c r="AT46" s="19" t="s">
        <v>471</v>
      </c>
      <c r="AU46" s="135" t="s">
        <v>326</v>
      </c>
      <c r="AV46" s="19" t="s">
        <v>471</v>
      </c>
      <c r="AW46" s="135" t="s">
        <v>326</v>
      </c>
      <c r="AX46" s="19" t="s">
        <v>471</v>
      </c>
      <c r="AY46" s="135" t="s">
        <v>326</v>
      </c>
      <c r="AZ46" s="19" t="s">
        <v>471</v>
      </c>
      <c r="BA46" s="135" t="s">
        <v>326</v>
      </c>
      <c r="BB46" s="19" t="s">
        <v>471</v>
      </c>
      <c r="BC46" s="135" t="s">
        <v>326</v>
      </c>
      <c r="BD46" s="19" t="s">
        <v>471</v>
      </c>
      <c r="BE46" s="135" t="s">
        <v>326</v>
      </c>
      <c r="BF46" s="19" t="s">
        <v>471</v>
      </c>
      <c r="BG46" s="135" t="s">
        <v>326</v>
      </c>
      <c r="BH46" s="19" t="s">
        <v>471</v>
      </c>
      <c r="BI46" s="135" t="s">
        <v>326</v>
      </c>
      <c r="BJ46" s="19" t="s">
        <v>471</v>
      </c>
      <c r="BK46" s="135" t="s">
        <v>326</v>
      </c>
      <c r="BL46" s="19" t="s">
        <v>471</v>
      </c>
      <c r="BM46" s="135" t="s">
        <v>326</v>
      </c>
      <c r="BN46" s="19" t="s">
        <v>471</v>
      </c>
      <c r="BO46" s="135" t="s">
        <v>326</v>
      </c>
      <c r="BP46" s="19" t="s">
        <v>471</v>
      </c>
      <c r="BQ46" s="135" t="s">
        <v>326</v>
      </c>
      <c r="BR46" s="19" t="s">
        <v>471</v>
      </c>
      <c r="BS46" s="135" t="s">
        <v>326</v>
      </c>
      <c r="BT46" s="19" t="s">
        <v>471</v>
      </c>
      <c r="BU46" s="135" t="s">
        <v>326</v>
      </c>
      <c r="BV46" s="19" t="s">
        <v>471</v>
      </c>
      <c r="BW46" s="135" t="s">
        <v>326</v>
      </c>
      <c r="BX46" s="19" t="s">
        <v>471</v>
      </c>
      <c r="BY46" s="135" t="s">
        <v>326</v>
      </c>
      <c r="BZ46" s="19" t="s">
        <v>471</v>
      </c>
      <c r="CA46" s="135" t="s">
        <v>326</v>
      </c>
      <c r="CB46" s="19" t="s">
        <v>471</v>
      </c>
      <c r="CC46" s="135" t="s">
        <v>326</v>
      </c>
      <c r="CD46" s="19" t="s">
        <v>471</v>
      </c>
      <c r="CE46" s="135" t="s">
        <v>326</v>
      </c>
      <c r="CF46" s="19" t="s">
        <v>471</v>
      </c>
      <c r="CG46" s="135" t="s">
        <v>326</v>
      </c>
      <c r="CH46" s="19" t="s">
        <v>471</v>
      </c>
      <c r="CI46" s="135" t="s">
        <v>326</v>
      </c>
      <c r="CJ46" s="20" t="s">
        <v>471</v>
      </c>
      <c r="CK46" s="135" t="s">
        <v>326</v>
      </c>
      <c r="CL46" s="19" t="s">
        <v>471</v>
      </c>
      <c r="CM46" s="135" t="s">
        <v>326</v>
      </c>
      <c r="CN46" s="73" t="s">
        <v>471</v>
      </c>
      <c r="CO46" s="135" t="s">
        <v>326</v>
      </c>
      <c r="CP46" s="20" t="s">
        <v>471</v>
      </c>
      <c r="CQ46" s="135" t="s">
        <v>326</v>
      </c>
      <c r="CR46" s="20" t="s">
        <v>471</v>
      </c>
      <c r="CS46" s="135" t="s">
        <v>326</v>
      </c>
      <c r="CT46" s="20" t="s">
        <v>471</v>
      </c>
      <c r="CU46" s="135" t="s">
        <v>326</v>
      </c>
      <c r="CV46" s="19" t="s">
        <v>471</v>
      </c>
      <c r="CW46" s="135" t="s">
        <v>916</v>
      </c>
      <c r="CX46" s="19" t="s">
        <v>918</v>
      </c>
    </row>
    <row r="47" spans="1:102" ht="15" customHeight="1" x14ac:dyDescent="0.35">
      <c r="A47" s="83" t="s">
        <v>102</v>
      </c>
      <c r="B47" s="248" t="s">
        <v>1181</v>
      </c>
      <c r="C47" s="178">
        <v>47</v>
      </c>
      <c r="D47" s="178" t="s">
        <v>328</v>
      </c>
      <c r="E47" s="178" t="s">
        <v>1766</v>
      </c>
      <c r="F47" s="84" t="s">
        <v>262</v>
      </c>
      <c r="G47" s="84" t="s">
        <v>191</v>
      </c>
      <c r="H47" s="84" t="s">
        <v>197</v>
      </c>
      <c r="I47" s="85">
        <v>1</v>
      </c>
      <c r="J47" s="84" t="s">
        <v>207</v>
      </c>
      <c r="K47" s="84" t="s">
        <v>208</v>
      </c>
      <c r="L47" s="84" t="s">
        <v>209</v>
      </c>
      <c r="M47" s="84" t="s">
        <v>210</v>
      </c>
      <c r="N47" s="84" t="s">
        <v>305</v>
      </c>
      <c r="O47" s="84" t="s">
        <v>306</v>
      </c>
      <c r="P47" s="198" t="str">
        <f t="shared" si="19"/>
        <v>---</v>
      </c>
      <c r="Q47" s="198" t="str">
        <f t="shared" si="19"/>
        <v>---</v>
      </c>
      <c r="R47" s="198" t="str">
        <f t="shared" si="19"/>
        <v>---</v>
      </c>
      <c r="S47" s="198" t="str">
        <f t="shared" si="19"/>
        <v>---</v>
      </c>
      <c r="T47" s="198" t="str">
        <f t="shared" si="19"/>
        <v>---</v>
      </c>
      <c r="U47" s="198" t="str">
        <f t="shared" si="19"/>
        <v>---</v>
      </c>
      <c r="V47" s="198" t="str">
        <f t="shared" si="19"/>
        <v>---</v>
      </c>
      <c r="W47" s="198" t="str">
        <f t="shared" si="19"/>
        <v>---</v>
      </c>
      <c r="X47" s="84" t="s">
        <v>267</v>
      </c>
      <c r="Y47" s="84" t="s">
        <v>267</v>
      </c>
      <c r="Z47" s="188" t="str">
        <f t="shared" si="12"/>
        <v>---</v>
      </c>
      <c r="AA47" s="188" t="str">
        <f t="shared" si="12"/>
        <v>---</v>
      </c>
      <c r="AB47" s="84" t="str">
        <f t="shared" si="5"/>
        <v>da</v>
      </c>
      <c r="AC47" s="84" t="str">
        <f t="shared" si="6"/>
        <v>nu</v>
      </c>
      <c r="AD47" s="84">
        <f t="shared" si="7"/>
        <v>1</v>
      </c>
      <c r="AE47" s="84">
        <v>0</v>
      </c>
      <c r="AF47" s="84">
        <f t="shared" si="8"/>
        <v>0.5</v>
      </c>
      <c r="AG47" s="207" t="str">
        <f t="shared" si="20"/>
        <v>---</v>
      </c>
      <c r="AH47" s="207" t="str">
        <f t="shared" si="20"/>
        <v>---</v>
      </c>
      <c r="AI47" s="207" t="str">
        <f t="shared" si="20"/>
        <v>---</v>
      </c>
      <c r="AJ47" s="207" t="str">
        <f t="shared" si="20"/>
        <v>---</v>
      </c>
      <c r="AK47" s="219" t="s">
        <v>267</v>
      </c>
      <c r="AL47" s="207" t="str">
        <f t="shared" si="3"/>
        <v>---</v>
      </c>
      <c r="AM47" s="135" t="s">
        <v>209</v>
      </c>
      <c r="AN47" s="75" t="s">
        <v>471</v>
      </c>
      <c r="AO47" s="135" t="s">
        <v>209</v>
      </c>
      <c r="AP47" s="25" t="s">
        <v>471</v>
      </c>
      <c r="AQ47" s="135" t="s">
        <v>209</v>
      </c>
      <c r="AR47" s="19" t="s">
        <v>471</v>
      </c>
      <c r="AS47" s="135" t="s">
        <v>207</v>
      </c>
      <c r="AT47" s="19" t="s">
        <v>399</v>
      </c>
      <c r="AU47" s="135" t="s">
        <v>209</v>
      </c>
      <c r="AV47" s="19" t="s">
        <v>471</v>
      </c>
      <c r="AW47" s="135" t="s">
        <v>209</v>
      </c>
      <c r="AX47" s="19" t="s">
        <v>471</v>
      </c>
      <c r="AY47" s="135" t="s">
        <v>209</v>
      </c>
      <c r="AZ47" s="19" t="s">
        <v>471</v>
      </c>
      <c r="BA47" s="135" t="s">
        <v>209</v>
      </c>
      <c r="BB47" s="19" t="s">
        <v>471</v>
      </c>
      <c r="BC47" s="135" t="s">
        <v>209</v>
      </c>
      <c r="BD47" s="19" t="s">
        <v>471</v>
      </c>
      <c r="BE47" s="135" t="s">
        <v>209</v>
      </c>
      <c r="BF47" s="19" t="s">
        <v>471</v>
      </c>
      <c r="BG47" s="135" t="s">
        <v>209</v>
      </c>
      <c r="BH47" s="19" t="s">
        <v>471</v>
      </c>
      <c r="BI47" s="135" t="s">
        <v>209</v>
      </c>
      <c r="BJ47" s="19" t="s">
        <v>471</v>
      </c>
      <c r="BK47" s="135" t="s">
        <v>209</v>
      </c>
      <c r="BL47" s="19" t="s">
        <v>471</v>
      </c>
      <c r="BM47" s="135" t="s">
        <v>209</v>
      </c>
      <c r="BN47" s="19" t="s">
        <v>471</v>
      </c>
      <c r="BO47" s="135" t="s">
        <v>209</v>
      </c>
      <c r="BP47" s="19" t="s">
        <v>471</v>
      </c>
      <c r="BQ47" s="135" t="s">
        <v>209</v>
      </c>
      <c r="BR47" s="19" t="s">
        <v>471</v>
      </c>
      <c r="BS47" s="135" t="s">
        <v>209</v>
      </c>
      <c r="BT47" s="19" t="s">
        <v>471</v>
      </c>
      <c r="BU47" s="135" t="s">
        <v>209</v>
      </c>
      <c r="BV47" s="19" t="s">
        <v>471</v>
      </c>
      <c r="BW47" s="135" t="s">
        <v>209</v>
      </c>
      <c r="BX47" s="19" t="s">
        <v>471</v>
      </c>
      <c r="BY47" s="135" t="s">
        <v>209</v>
      </c>
      <c r="BZ47" s="19" t="s">
        <v>471</v>
      </c>
      <c r="CA47" s="135" t="s">
        <v>209</v>
      </c>
      <c r="CB47" s="19" t="s">
        <v>471</v>
      </c>
      <c r="CC47" s="135" t="s">
        <v>209</v>
      </c>
      <c r="CD47" s="19" t="s">
        <v>471</v>
      </c>
      <c r="CE47" s="135" t="s">
        <v>209</v>
      </c>
      <c r="CF47" s="19" t="s">
        <v>471</v>
      </c>
      <c r="CG47" s="135" t="s">
        <v>207</v>
      </c>
      <c r="CH47" s="19" t="s">
        <v>596</v>
      </c>
      <c r="CI47" s="135" t="s">
        <v>209</v>
      </c>
      <c r="CJ47" s="20" t="s">
        <v>471</v>
      </c>
      <c r="CK47" s="135" t="s">
        <v>209</v>
      </c>
      <c r="CL47" s="19" t="s">
        <v>471</v>
      </c>
      <c r="CM47" s="135" t="s">
        <v>209</v>
      </c>
      <c r="CN47" s="73" t="s">
        <v>471</v>
      </c>
      <c r="CO47" s="135" t="s">
        <v>209</v>
      </c>
      <c r="CP47" s="20" t="s">
        <v>471</v>
      </c>
      <c r="CQ47" s="135" t="s">
        <v>209</v>
      </c>
      <c r="CR47" s="20" t="s">
        <v>471</v>
      </c>
      <c r="CS47" s="135" t="s">
        <v>209</v>
      </c>
      <c r="CT47" s="20" t="s">
        <v>471</v>
      </c>
      <c r="CU47" s="135" t="s">
        <v>209</v>
      </c>
      <c r="CV47" s="19" t="s">
        <v>471</v>
      </c>
      <c r="CW47" s="135" t="s">
        <v>209</v>
      </c>
      <c r="CX47" s="19" t="s">
        <v>471</v>
      </c>
    </row>
    <row r="48" spans="1:102" ht="15" customHeight="1" x14ac:dyDescent="0.35">
      <c r="A48" s="83" t="s">
        <v>103</v>
      </c>
      <c r="B48" s="248" t="s">
        <v>1182</v>
      </c>
      <c r="C48" s="178">
        <v>48</v>
      </c>
      <c r="D48" s="178" t="s">
        <v>329</v>
      </c>
      <c r="E48" s="178" t="s">
        <v>1767</v>
      </c>
      <c r="F48" s="84" t="s">
        <v>262</v>
      </c>
      <c r="G48" s="84" t="s">
        <v>192</v>
      </c>
      <c r="H48" s="84" t="s">
        <v>198</v>
      </c>
      <c r="I48" s="85">
        <v>1</v>
      </c>
      <c r="J48" s="84" t="s">
        <v>207</v>
      </c>
      <c r="K48" s="84" t="s">
        <v>208</v>
      </c>
      <c r="L48" s="84" t="s">
        <v>209</v>
      </c>
      <c r="M48" s="84" t="s">
        <v>210</v>
      </c>
      <c r="N48" s="84" t="s">
        <v>224</v>
      </c>
      <c r="O48" s="84" t="s">
        <v>225</v>
      </c>
      <c r="P48" s="198" t="str">
        <f t="shared" si="19"/>
        <v>---</v>
      </c>
      <c r="Q48" s="198" t="str">
        <f t="shared" si="19"/>
        <v>---</v>
      </c>
      <c r="R48" s="198" t="str">
        <f t="shared" si="19"/>
        <v>---</v>
      </c>
      <c r="S48" s="198" t="str">
        <f t="shared" si="19"/>
        <v>---</v>
      </c>
      <c r="T48" s="198" t="str">
        <f t="shared" si="19"/>
        <v>---</v>
      </c>
      <c r="U48" s="198" t="str">
        <f t="shared" si="19"/>
        <v>---</v>
      </c>
      <c r="V48" s="198" t="str">
        <f t="shared" si="19"/>
        <v>---</v>
      </c>
      <c r="W48" s="198" t="str">
        <f t="shared" si="19"/>
        <v>---</v>
      </c>
      <c r="X48" s="84" t="s">
        <v>267</v>
      </c>
      <c r="Y48" s="84" t="s">
        <v>267</v>
      </c>
      <c r="Z48" s="188" t="str">
        <f t="shared" si="12"/>
        <v>---</v>
      </c>
      <c r="AA48" s="188" t="str">
        <f t="shared" si="12"/>
        <v>---</v>
      </c>
      <c r="AB48" s="84" t="str">
        <f t="shared" si="5"/>
        <v>da</v>
      </c>
      <c r="AC48" s="84" t="str">
        <f t="shared" si="6"/>
        <v>nu</v>
      </c>
      <c r="AD48" s="84">
        <f t="shared" si="7"/>
        <v>1</v>
      </c>
      <c r="AE48" s="84">
        <v>0</v>
      </c>
      <c r="AF48" s="84">
        <f t="shared" si="8"/>
        <v>0.5</v>
      </c>
      <c r="AG48" s="207" t="str">
        <f t="shared" si="20"/>
        <v>---</v>
      </c>
      <c r="AH48" s="207" t="str">
        <f t="shared" si="20"/>
        <v>---</v>
      </c>
      <c r="AI48" s="207" t="str">
        <f t="shared" si="20"/>
        <v>---</v>
      </c>
      <c r="AJ48" s="207" t="str">
        <f t="shared" si="20"/>
        <v>---</v>
      </c>
      <c r="AK48" s="219" t="s">
        <v>267</v>
      </c>
      <c r="AL48" s="207" t="str">
        <f t="shared" si="3"/>
        <v>---</v>
      </c>
      <c r="AM48" s="135" t="s">
        <v>209</v>
      </c>
      <c r="AN48" s="75" t="s">
        <v>471</v>
      </c>
      <c r="AO48" s="135" t="s">
        <v>207</v>
      </c>
      <c r="AP48" s="162" t="s">
        <v>376</v>
      </c>
      <c r="AQ48" s="135" t="s">
        <v>209</v>
      </c>
      <c r="AR48" s="19" t="s">
        <v>471</v>
      </c>
      <c r="AS48" s="135" t="s">
        <v>207</v>
      </c>
      <c r="AT48" s="19" t="s">
        <v>595</v>
      </c>
      <c r="AU48" s="135" t="s">
        <v>209</v>
      </c>
      <c r="AV48" s="19" t="s">
        <v>471</v>
      </c>
      <c r="AW48" s="135" t="s">
        <v>207</v>
      </c>
      <c r="AX48" s="19" t="s">
        <v>439</v>
      </c>
      <c r="AY48" s="135" t="s">
        <v>209</v>
      </c>
      <c r="AZ48" s="19" t="s">
        <v>471</v>
      </c>
      <c r="BA48" s="135" t="s">
        <v>207</v>
      </c>
      <c r="BB48" s="19" t="s">
        <v>462</v>
      </c>
      <c r="BC48" s="135" t="s">
        <v>207</v>
      </c>
      <c r="BD48" s="19" t="s">
        <v>499</v>
      </c>
      <c r="BE48" s="135" t="s">
        <v>209</v>
      </c>
      <c r="BF48" s="19" t="s">
        <v>471</v>
      </c>
      <c r="BG48" s="135" t="s">
        <v>209</v>
      </c>
      <c r="BH48" s="19" t="s">
        <v>471</v>
      </c>
      <c r="BI48" s="135" t="s">
        <v>209</v>
      </c>
      <c r="BJ48" s="19" t="s">
        <v>471</v>
      </c>
      <c r="BK48" s="135" t="s">
        <v>209</v>
      </c>
      <c r="BL48" s="19" t="s">
        <v>471</v>
      </c>
      <c r="BM48" s="135" t="s">
        <v>209</v>
      </c>
      <c r="BN48" s="19" t="s">
        <v>471</v>
      </c>
      <c r="BO48" s="135" t="s">
        <v>209</v>
      </c>
      <c r="BP48" s="19" t="s">
        <v>471</v>
      </c>
      <c r="BQ48" s="135" t="s">
        <v>209</v>
      </c>
      <c r="BR48" s="19" t="s">
        <v>471</v>
      </c>
      <c r="BS48" s="135" t="s">
        <v>209</v>
      </c>
      <c r="BT48" s="19" t="s">
        <v>471</v>
      </c>
      <c r="BU48" s="135" t="s">
        <v>209</v>
      </c>
      <c r="BV48" s="19" t="s">
        <v>471</v>
      </c>
      <c r="BW48" s="135" t="s">
        <v>207</v>
      </c>
      <c r="BX48" s="19" t="s">
        <v>597</v>
      </c>
      <c r="BY48" s="135" t="s">
        <v>209</v>
      </c>
      <c r="BZ48" s="19" t="s">
        <v>471</v>
      </c>
      <c r="CA48" s="135" t="s">
        <v>209</v>
      </c>
      <c r="CB48" s="19" t="s">
        <v>471</v>
      </c>
      <c r="CC48" s="135" t="s">
        <v>207</v>
      </c>
      <c r="CD48" s="19" t="s">
        <v>713</v>
      </c>
      <c r="CE48" s="135" t="s">
        <v>209</v>
      </c>
      <c r="CF48" s="19" t="s">
        <v>471</v>
      </c>
      <c r="CG48" s="135" t="s">
        <v>207</v>
      </c>
      <c r="CH48" s="19" t="s">
        <v>744</v>
      </c>
      <c r="CI48" s="135" t="s">
        <v>207</v>
      </c>
      <c r="CJ48" s="19" t="s">
        <v>598</v>
      </c>
      <c r="CK48" s="135" t="s">
        <v>209</v>
      </c>
      <c r="CL48" s="19" t="s">
        <v>471</v>
      </c>
      <c r="CM48" s="135" t="s">
        <v>224</v>
      </c>
      <c r="CN48" s="19" t="s">
        <v>826</v>
      </c>
      <c r="CO48" s="135" t="s">
        <v>209</v>
      </c>
      <c r="CP48" s="20" t="s">
        <v>471</v>
      </c>
      <c r="CQ48" s="135" t="s">
        <v>207</v>
      </c>
      <c r="CR48" s="19" t="s">
        <v>886</v>
      </c>
      <c r="CS48" s="135" t="s">
        <v>209</v>
      </c>
      <c r="CT48" s="20" t="s">
        <v>471</v>
      </c>
      <c r="CU48" s="135" t="s">
        <v>209</v>
      </c>
      <c r="CV48" s="19" t="s">
        <v>471</v>
      </c>
      <c r="CW48" s="135" t="s">
        <v>209</v>
      </c>
      <c r="CX48" s="19" t="s">
        <v>471</v>
      </c>
    </row>
    <row r="49" spans="1:102" ht="15" customHeight="1" x14ac:dyDescent="0.35">
      <c r="A49" s="83" t="s">
        <v>104</v>
      </c>
      <c r="B49" s="248" t="s">
        <v>1183</v>
      </c>
      <c r="C49" s="178">
        <v>49</v>
      </c>
      <c r="D49" s="178" t="s">
        <v>1768</v>
      </c>
      <c r="E49" s="178" t="s">
        <v>1769</v>
      </c>
      <c r="F49" s="84" t="s">
        <v>262</v>
      </c>
      <c r="G49" s="84" t="s">
        <v>193</v>
      </c>
      <c r="H49" s="84" t="s">
        <v>199</v>
      </c>
      <c r="I49" s="85">
        <v>1</v>
      </c>
      <c r="J49" s="84" t="s">
        <v>207</v>
      </c>
      <c r="K49" s="84" t="s">
        <v>208</v>
      </c>
      <c r="L49" s="84" t="s">
        <v>209</v>
      </c>
      <c r="M49" s="84" t="s">
        <v>210</v>
      </c>
      <c r="N49" s="84" t="s">
        <v>224</v>
      </c>
      <c r="O49" s="84" t="s">
        <v>225</v>
      </c>
      <c r="P49" s="198" t="str">
        <f t="shared" si="19"/>
        <v>---</v>
      </c>
      <c r="Q49" s="198" t="str">
        <f t="shared" si="19"/>
        <v>---</v>
      </c>
      <c r="R49" s="198" t="str">
        <f t="shared" si="19"/>
        <v>---</v>
      </c>
      <c r="S49" s="198" t="str">
        <f t="shared" si="19"/>
        <v>---</v>
      </c>
      <c r="T49" s="198" t="str">
        <f t="shared" si="19"/>
        <v>---</v>
      </c>
      <c r="U49" s="198" t="str">
        <f t="shared" si="19"/>
        <v>---</v>
      </c>
      <c r="V49" s="198" t="str">
        <f t="shared" si="19"/>
        <v>---</v>
      </c>
      <c r="W49" s="198" t="str">
        <f t="shared" si="19"/>
        <v>---</v>
      </c>
      <c r="X49" s="84" t="s">
        <v>267</v>
      </c>
      <c r="Y49" s="84" t="s">
        <v>267</v>
      </c>
      <c r="Z49" s="188" t="str">
        <f t="shared" si="12"/>
        <v>---</v>
      </c>
      <c r="AA49" s="188" t="str">
        <f t="shared" si="12"/>
        <v>---</v>
      </c>
      <c r="AB49" s="84" t="str">
        <f t="shared" si="5"/>
        <v>da</v>
      </c>
      <c r="AC49" s="84" t="str">
        <f t="shared" si="6"/>
        <v>nu</v>
      </c>
      <c r="AD49" s="84">
        <f t="shared" si="7"/>
        <v>1</v>
      </c>
      <c r="AE49" s="84">
        <v>0</v>
      </c>
      <c r="AF49" s="84">
        <f t="shared" si="8"/>
        <v>0.5</v>
      </c>
      <c r="AG49" s="207" t="str">
        <f t="shared" si="20"/>
        <v>---</v>
      </c>
      <c r="AH49" s="207" t="str">
        <f t="shared" si="20"/>
        <v>---</v>
      </c>
      <c r="AI49" s="207" t="str">
        <f t="shared" si="20"/>
        <v>---</v>
      </c>
      <c r="AJ49" s="207" t="str">
        <f t="shared" si="20"/>
        <v>---</v>
      </c>
      <c r="AK49" s="219" t="s">
        <v>267</v>
      </c>
      <c r="AL49" s="207" t="str">
        <f t="shared" si="3"/>
        <v>---</v>
      </c>
      <c r="AM49" s="135" t="s">
        <v>209</v>
      </c>
      <c r="AN49" s="75" t="s">
        <v>471</v>
      </c>
      <c r="AO49" s="135" t="s">
        <v>207</v>
      </c>
      <c r="AP49" s="162" t="s">
        <v>369</v>
      </c>
      <c r="AQ49" s="135" t="s">
        <v>209</v>
      </c>
      <c r="AR49" s="19" t="s">
        <v>471</v>
      </c>
      <c r="AS49" s="135" t="s">
        <v>209</v>
      </c>
      <c r="AT49" s="19" t="s">
        <v>471</v>
      </c>
      <c r="AU49" s="135" t="s">
        <v>209</v>
      </c>
      <c r="AV49" s="19" t="s">
        <v>471</v>
      </c>
      <c r="AW49" s="135" t="s">
        <v>224</v>
      </c>
      <c r="AX49" s="19" t="s">
        <v>440</v>
      </c>
      <c r="AY49" s="135" t="s">
        <v>209</v>
      </c>
      <c r="AZ49" s="19" t="s">
        <v>471</v>
      </c>
      <c r="BA49" s="135" t="s">
        <v>224</v>
      </c>
      <c r="BB49" s="19" t="s">
        <v>464</v>
      </c>
      <c r="BC49" s="135" t="s">
        <v>224</v>
      </c>
      <c r="BD49" s="19" t="s">
        <v>501</v>
      </c>
      <c r="BE49" s="135" t="s">
        <v>224</v>
      </c>
      <c r="BF49" s="19" t="s">
        <v>510</v>
      </c>
      <c r="BG49" s="135" t="s">
        <v>209</v>
      </c>
      <c r="BH49" s="19" t="s">
        <v>471</v>
      </c>
      <c r="BI49" s="135" t="s">
        <v>209</v>
      </c>
      <c r="BJ49" s="19" t="s">
        <v>471</v>
      </c>
      <c r="BK49" s="135" t="s">
        <v>209</v>
      </c>
      <c r="BL49" s="19" t="s">
        <v>471</v>
      </c>
      <c r="BM49" s="135" t="s">
        <v>224</v>
      </c>
      <c r="BN49" s="19" t="s">
        <v>583</v>
      </c>
      <c r="BO49" s="135" t="s">
        <v>224</v>
      </c>
      <c r="BP49" s="19" t="s">
        <v>606</v>
      </c>
      <c r="BQ49" s="135" t="s">
        <v>209</v>
      </c>
      <c r="BR49" s="19" t="s">
        <v>471</v>
      </c>
      <c r="BS49" s="135" t="s">
        <v>209</v>
      </c>
      <c r="BT49" s="19" t="s">
        <v>471</v>
      </c>
      <c r="BU49" s="135" t="s">
        <v>209</v>
      </c>
      <c r="BV49" s="19" t="s">
        <v>471</v>
      </c>
      <c r="BW49" s="135" t="s">
        <v>207</v>
      </c>
      <c r="BX49" s="19" t="s">
        <v>681</v>
      </c>
      <c r="BY49" s="135" t="s">
        <v>209</v>
      </c>
      <c r="BZ49" s="19" t="s">
        <v>471</v>
      </c>
      <c r="CA49" s="135" t="s">
        <v>209</v>
      </c>
      <c r="CB49" s="19" t="s">
        <v>471</v>
      </c>
      <c r="CC49" s="135" t="s">
        <v>209</v>
      </c>
      <c r="CD49" s="19" t="s">
        <v>471</v>
      </c>
      <c r="CE49" s="135" t="s">
        <v>209</v>
      </c>
      <c r="CF49" s="19" t="s">
        <v>471</v>
      </c>
      <c r="CG49" s="135" t="s">
        <v>224</v>
      </c>
      <c r="CH49" s="19" t="s">
        <v>745</v>
      </c>
      <c r="CI49" s="135" t="s">
        <v>207</v>
      </c>
      <c r="CJ49" s="19" t="s">
        <v>779</v>
      </c>
      <c r="CK49" s="135" t="s">
        <v>224</v>
      </c>
      <c r="CL49" s="19" t="s">
        <v>800</v>
      </c>
      <c r="CM49" s="135" t="s">
        <v>209</v>
      </c>
      <c r="CN49" s="19" t="s">
        <v>471</v>
      </c>
      <c r="CO49" s="135" t="s">
        <v>224</v>
      </c>
      <c r="CP49" s="19" t="s">
        <v>841</v>
      </c>
      <c r="CQ49" s="135" t="s">
        <v>224</v>
      </c>
      <c r="CR49" s="19" t="s">
        <v>869</v>
      </c>
      <c r="CS49" s="135" t="s">
        <v>224</v>
      </c>
      <c r="CT49" s="19" t="s">
        <v>888</v>
      </c>
      <c r="CU49" s="135" t="s">
        <v>209</v>
      </c>
      <c r="CV49" s="19" t="s">
        <v>471</v>
      </c>
      <c r="CW49" s="135" t="s">
        <v>209</v>
      </c>
      <c r="CX49" s="19" t="s">
        <v>471</v>
      </c>
    </row>
    <row r="50" spans="1:102" ht="15" customHeight="1" x14ac:dyDescent="0.35">
      <c r="A50" s="83" t="s">
        <v>105</v>
      </c>
      <c r="B50" s="248" t="s">
        <v>1184</v>
      </c>
      <c r="C50" s="178">
        <v>50</v>
      </c>
      <c r="D50" s="178" t="s">
        <v>350</v>
      </c>
      <c r="E50" s="178" t="s">
        <v>1770</v>
      </c>
      <c r="F50" s="84" t="s">
        <v>262</v>
      </c>
      <c r="G50" s="84" t="s">
        <v>194</v>
      </c>
      <c r="H50" s="84" t="s">
        <v>200</v>
      </c>
      <c r="I50" s="85">
        <v>1</v>
      </c>
      <c r="J50" s="84" t="s">
        <v>207</v>
      </c>
      <c r="K50" s="84" t="s">
        <v>208</v>
      </c>
      <c r="L50" s="84" t="s">
        <v>209</v>
      </c>
      <c r="M50" s="84" t="s">
        <v>210</v>
      </c>
      <c r="N50" s="84" t="s">
        <v>224</v>
      </c>
      <c r="O50" s="84" t="s">
        <v>225</v>
      </c>
      <c r="P50" s="198" t="str">
        <f t="shared" ref="P50:W57" si="21">"---"</f>
        <v>---</v>
      </c>
      <c r="Q50" s="198" t="str">
        <f t="shared" si="21"/>
        <v>---</v>
      </c>
      <c r="R50" s="198" t="str">
        <f t="shared" si="21"/>
        <v>---</v>
      </c>
      <c r="S50" s="198" t="str">
        <f t="shared" si="21"/>
        <v>---</v>
      </c>
      <c r="T50" s="198" t="str">
        <f t="shared" si="21"/>
        <v>---</v>
      </c>
      <c r="U50" s="198" t="str">
        <f t="shared" si="21"/>
        <v>---</v>
      </c>
      <c r="V50" s="198" t="str">
        <f t="shared" si="21"/>
        <v>---</v>
      </c>
      <c r="W50" s="198" t="str">
        <f t="shared" si="21"/>
        <v>---</v>
      </c>
      <c r="X50" s="84" t="s">
        <v>267</v>
      </c>
      <c r="Y50" s="84" t="s">
        <v>267</v>
      </c>
      <c r="Z50" s="188" t="str">
        <f t="shared" si="12"/>
        <v>---</v>
      </c>
      <c r="AA50" s="188" t="str">
        <f t="shared" si="12"/>
        <v>---</v>
      </c>
      <c r="AB50" s="84" t="str">
        <f t="shared" si="5"/>
        <v>da</v>
      </c>
      <c r="AC50" s="84" t="str">
        <f t="shared" si="6"/>
        <v>nu</v>
      </c>
      <c r="AD50" s="84">
        <f t="shared" si="7"/>
        <v>1</v>
      </c>
      <c r="AE50" s="84">
        <v>0</v>
      </c>
      <c r="AF50" s="84">
        <f t="shared" si="8"/>
        <v>0.5</v>
      </c>
      <c r="AG50" s="207" t="str">
        <f t="shared" si="20"/>
        <v>---</v>
      </c>
      <c r="AH50" s="207" t="str">
        <f t="shared" si="20"/>
        <v>---</v>
      </c>
      <c r="AI50" s="207" t="str">
        <f t="shared" si="20"/>
        <v>---</v>
      </c>
      <c r="AJ50" s="207" t="str">
        <f t="shared" si="20"/>
        <v>---</v>
      </c>
      <c r="AK50" s="219" t="s">
        <v>267</v>
      </c>
      <c r="AL50" s="207" t="str">
        <f t="shared" si="3"/>
        <v>---</v>
      </c>
      <c r="AM50" s="135" t="s">
        <v>209</v>
      </c>
      <c r="AN50" s="75" t="s">
        <v>471</v>
      </c>
      <c r="AO50" s="135" t="s">
        <v>209</v>
      </c>
      <c r="AP50" s="162" t="s">
        <v>471</v>
      </c>
      <c r="AQ50" s="135" t="s">
        <v>209</v>
      </c>
      <c r="AR50" s="19" t="s">
        <v>471</v>
      </c>
      <c r="AS50" s="135" t="s">
        <v>209</v>
      </c>
      <c r="AT50" s="19" t="s">
        <v>471</v>
      </c>
      <c r="AU50" s="135" t="s">
        <v>209</v>
      </c>
      <c r="AV50" s="19" t="s">
        <v>471</v>
      </c>
      <c r="AW50" s="135" t="s">
        <v>209</v>
      </c>
      <c r="AX50" s="19" t="s">
        <v>471</v>
      </c>
      <c r="AY50" s="135" t="s">
        <v>209</v>
      </c>
      <c r="AZ50" s="19" t="s">
        <v>471</v>
      </c>
      <c r="BA50" s="135" t="s">
        <v>209</v>
      </c>
      <c r="BB50" s="19" t="s">
        <v>471</v>
      </c>
      <c r="BC50" s="135" t="s">
        <v>209</v>
      </c>
      <c r="BD50" s="19" t="s">
        <v>471</v>
      </c>
      <c r="BE50" s="135" t="s">
        <v>209</v>
      </c>
      <c r="BF50" s="19" t="s">
        <v>471</v>
      </c>
      <c r="BG50" s="135" t="s">
        <v>209</v>
      </c>
      <c r="BH50" s="19" t="s">
        <v>471</v>
      </c>
      <c r="BI50" s="135" t="s">
        <v>209</v>
      </c>
      <c r="BJ50" s="19" t="s">
        <v>471</v>
      </c>
      <c r="BK50" s="135" t="s">
        <v>209</v>
      </c>
      <c r="BL50" s="19" t="s">
        <v>471</v>
      </c>
      <c r="BM50" s="135" t="s">
        <v>207</v>
      </c>
      <c r="BN50" s="19" t="s">
        <v>582</v>
      </c>
      <c r="BO50" s="135" t="s">
        <v>209</v>
      </c>
      <c r="BP50" s="19" t="s">
        <v>471</v>
      </c>
      <c r="BQ50" s="135" t="s">
        <v>207</v>
      </c>
      <c r="BR50" s="19" t="s">
        <v>611</v>
      </c>
      <c r="BS50" s="135" t="s">
        <v>209</v>
      </c>
      <c r="BT50" s="19" t="s">
        <v>471</v>
      </c>
      <c r="BU50" s="135" t="s">
        <v>209</v>
      </c>
      <c r="BV50" s="19" t="s">
        <v>471</v>
      </c>
      <c r="BW50" s="135" t="s">
        <v>209</v>
      </c>
      <c r="BX50" s="19" t="s">
        <v>471</v>
      </c>
      <c r="BY50" s="135" t="s">
        <v>209</v>
      </c>
      <c r="BZ50" s="19" t="s">
        <v>471</v>
      </c>
      <c r="CA50" s="135" t="s">
        <v>209</v>
      </c>
      <c r="CB50" s="19" t="s">
        <v>471</v>
      </c>
      <c r="CC50" s="135" t="s">
        <v>224</v>
      </c>
      <c r="CD50" s="19" t="s">
        <v>708</v>
      </c>
      <c r="CE50" s="135" t="s">
        <v>209</v>
      </c>
      <c r="CF50" s="19" t="s">
        <v>471</v>
      </c>
      <c r="CG50" s="135" t="s">
        <v>207</v>
      </c>
      <c r="CH50" s="19" t="s">
        <v>736</v>
      </c>
      <c r="CI50" s="135" t="s">
        <v>209</v>
      </c>
      <c r="CJ50" s="20" t="s">
        <v>471</v>
      </c>
      <c r="CK50" s="135" t="s">
        <v>209</v>
      </c>
      <c r="CL50" s="19" t="s">
        <v>471</v>
      </c>
      <c r="CM50" s="135" t="s">
        <v>209</v>
      </c>
      <c r="CN50" s="19" t="s">
        <v>471</v>
      </c>
      <c r="CO50" s="135" t="s">
        <v>209</v>
      </c>
      <c r="CP50" s="19" t="s">
        <v>471</v>
      </c>
      <c r="CQ50" s="135" t="s">
        <v>207</v>
      </c>
      <c r="CR50" s="19" t="s">
        <v>871</v>
      </c>
      <c r="CS50" s="135" t="s">
        <v>209</v>
      </c>
      <c r="CT50" s="19" t="s">
        <v>471</v>
      </c>
      <c r="CU50" s="135" t="s">
        <v>207</v>
      </c>
      <c r="CV50" s="20" t="s">
        <v>901</v>
      </c>
      <c r="CW50" s="135" t="s">
        <v>209</v>
      </c>
      <c r="CX50" s="19" t="s">
        <v>471</v>
      </c>
    </row>
    <row r="51" spans="1:102" ht="15" customHeight="1" x14ac:dyDescent="0.35">
      <c r="A51" s="86" t="s">
        <v>106</v>
      </c>
      <c r="B51" s="249" t="s">
        <v>1185</v>
      </c>
      <c r="C51" s="179">
        <v>51</v>
      </c>
      <c r="D51" s="179" t="s">
        <v>108</v>
      </c>
      <c r="E51" s="179" t="s">
        <v>1771</v>
      </c>
      <c r="F51" s="87" t="s">
        <v>263</v>
      </c>
      <c r="G51" s="87" t="s">
        <v>201</v>
      </c>
      <c r="H51" s="87" t="s">
        <v>204</v>
      </c>
      <c r="I51" s="88">
        <v>2</v>
      </c>
      <c r="J51" s="87" t="s">
        <v>207</v>
      </c>
      <c r="K51" s="87" t="s">
        <v>208</v>
      </c>
      <c r="L51" s="87" t="s">
        <v>209</v>
      </c>
      <c r="M51" s="87" t="s">
        <v>322</v>
      </c>
      <c r="N51" s="87" t="s">
        <v>480</v>
      </c>
      <c r="O51" s="87" t="s">
        <v>481</v>
      </c>
      <c r="P51" s="199" t="str">
        <f t="shared" si="21"/>
        <v>---</v>
      </c>
      <c r="Q51" s="199" t="str">
        <f t="shared" si="21"/>
        <v>---</v>
      </c>
      <c r="R51" s="199" t="str">
        <f t="shared" si="21"/>
        <v>---</v>
      </c>
      <c r="S51" s="199" t="str">
        <f t="shared" si="21"/>
        <v>---</v>
      </c>
      <c r="T51" s="199" t="str">
        <f t="shared" si="21"/>
        <v>---</v>
      </c>
      <c r="U51" s="199" t="str">
        <f t="shared" si="21"/>
        <v>---</v>
      </c>
      <c r="V51" s="199" t="str">
        <f t="shared" si="21"/>
        <v>---</v>
      </c>
      <c r="W51" s="199" t="str">
        <f t="shared" si="21"/>
        <v>---</v>
      </c>
      <c r="X51" s="87" t="s">
        <v>267</v>
      </c>
      <c r="Y51" s="87" t="s">
        <v>267</v>
      </c>
      <c r="Z51" s="189" t="str">
        <f t="shared" si="12"/>
        <v>---</v>
      </c>
      <c r="AA51" s="189" t="str">
        <f t="shared" si="12"/>
        <v>---</v>
      </c>
      <c r="AB51" s="87" t="str">
        <f t="shared" si="5"/>
        <v>da</v>
      </c>
      <c r="AC51" s="87" t="str">
        <f t="shared" si="6"/>
        <v>nu</v>
      </c>
      <c r="AD51" s="87">
        <f t="shared" si="7"/>
        <v>2</v>
      </c>
      <c r="AE51" s="87">
        <v>0</v>
      </c>
      <c r="AF51" s="87">
        <f t="shared" si="8"/>
        <v>1</v>
      </c>
      <c r="AG51" s="208" t="str">
        <f t="shared" si="20"/>
        <v>---</v>
      </c>
      <c r="AH51" s="208" t="str">
        <f t="shared" si="20"/>
        <v>---</v>
      </c>
      <c r="AI51" s="208" t="str">
        <f t="shared" si="20"/>
        <v>---</v>
      </c>
      <c r="AJ51" s="208" t="str">
        <f t="shared" si="20"/>
        <v>---</v>
      </c>
      <c r="AK51" s="220" t="s">
        <v>267</v>
      </c>
      <c r="AL51" s="208" t="str">
        <f t="shared" si="3"/>
        <v>---</v>
      </c>
      <c r="AM51" s="135" t="s">
        <v>480</v>
      </c>
      <c r="AN51" s="162" t="s">
        <v>414</v>
      </c>
      <c r="AO51" s="135" t="s">
        <v>207</v>
      </c>
      <c r="AP51" s="162" t="s">
        <v>379</v>
      </c>
      <c r="AQ51" s="135" t="s">
        <v>209</v>
      </c>
      <c r="AR51" s="19" t="s">
        <v>471</v>
      </c>
      <c r="AS51" s="135" t="s">
        <v>480</v>
      </c>
      <c r="AT51" s="19" t="s">
        <v>414</v>
      </c>
      <c r="AU51" s="135" t="s">
        <v>209</v>
      </c>
      <c r="AV51" s="19" t="s">
        <v>471</v>
      </c>
      <c r="AW51" s="135" t="s">
        <v>207</v>
      </c>
      <c r="AX51" s="20" t="s">
        <v>434</v>
      </c>
      <c r="AY51" s="135" t="s">
        <v>209</v>
      </c>
      <c r="AZ51" s="19" t="s">
        <v>471</v>
      </c>
      <c r="BA51" s="135" t="s">
        <v>480</v>
      </c>
      <c r="BB51" s="19" t="s">
        <v>476</v>
      </c>
      <c r="BC51" s="135" t="s">
        <v>480</v>
      </c>
      <c r="BD51" s="19" t="s">
        <v>495</v>
      </c>
      <c r="BE51" s="135" t="s">
        <v>209</v>
      </c>
      <c r="BF51" s="19" t="s">
        <v>471</v>
      </c>
      <c r="BG51" s="135" t="s">
        <v>209</v>
      </c>
      <c r="BH51" s="19" t="s">
        <v>471</v>
      </c>
      <c r="BI51" s="135" t="s">
        <v>480</v>
      </c>
      <c r="BJ51" s="19" t="s">
        <v>550</v>
      </c>
      <c r="BK51" s="135" t="s">
        <v>480</v>
      </c>
      <c r="BL51" s="20" t="s">
        <v>555</v>
      </c>
      <c r="BM51" s="135" t="s">
        <v>207</v>
      </c>
      <c r="BN51" s="19" t="s">
        <v>594</v>
      </c>
      <c r="BO51" s="135" t="s">
        <v>480</v>
      </c>
      <c r="BP51" s="19" t="s">
        <v>414</v>
      </c>
      <c r="BQ51" s="135" t="s">
        <v>209</v>
      </c>
      <c r="BR51" s="19" t="s">
        <v>471</v>
      </c>
      <c r="BS51" s="135" t="s">
        <v>209</v>
      </c>
      <c r="BT51" s="19" t="s">
        <v>471</v>
      </c>
      <c r="BU51" s="135" t="s">
        <v>480</v>
      </c>
      <c r="BV51" s="19" t="s">
        <v>653</v>
      </c>
      <c r="BW51" s="135" t="s">
        <v>480</v>
      </c>
      <c r="BX51" s="19" t="s">
        <v>414</v>
      </c>
      <c r="BY51" s="135" t="s">
        <v>209</v>
      </c>
      <c r="BZ51" s="19" t="s">
        <v>471</v>
      </c>
      <c r="CA51" s="135" t="s">
        <v>209</v>
      </c>
      <c r="CB51" s="19" t="s">
        <v>471</v>
      </c>
      <c r="CC51" s="135" t="s">
        <v>209</v>
      </c>
      <c r="CD51" s="19" t="s">
        <v>471</v>
      </c>
      <c r="CE51" s="135" t="s">
        <v>209</v>
      </c>
      <c r="CF51" s="19" t="s">
        <v>471</v>
      </c>
      <c r="CG51" s="135" t="s">
        <v>480</v>
      </c>
      <c r="CH51" s="19" t="s">
        <v>749</v>
      </c>
      <c r="CI51" s="135" t="s">
        <v>480</v>
      </c>
      <c r="CJ51" s="19" t="s">
        <v>785</v>
      </c>
      <c r="CK51" s="135" t="s">
        <v>480</v>
      </c>
      <c r="CL51" s="19" t="s">
        <v>414</v>
      </c>
      <c r="CM51" s="135" t="s">
        <v>207</v>
      </c>
      <c r="CN51" s="165" t="s">
        <v>807</v>
      </c>
      <c r="CO51" s="135" t="s">
        <v>209</v>
      </c>
      <c r="CP51" s="19" t="s">
        <v>471</v>
      </c>
      <c r="CQ51" s="135" t="s">
        <v>207</v>
      </c>
      <c r="CR51" s="19" t="s">
        <v>851</v>
      </c>
      <c r="CS51" s="135" t="s">
        <v>209</v>
      </c>
      <c r="CT51" s="19" t="s">
        <v>471</v>
      </c>
      <c r="CU51" s="135" t="s">
        <v>207</v>
      </c>
      <c r="CV51" s="19" t="s">
        <v>899</v>
      </c>
      <c r="CW51" s="135" t="s">
        <v>207</v>
      </c>
      <c r="CX51" s="19" t="s">
        <v>930</v>
      </c>
    </row>
    <row r="52" spans="1:102" ht="15" customHeight="1" x14ac:dyDescent="0.35">
      <c r="A52" s="86" t="s">
        <v>107</v>
      </c>
      <c r="B52" s="249" t="s">
        <v>1186</v>
      </c>
      <c r="C52" s="179">
        <v>52</v>
      </c>
      <c r="D52" s="179" t="s">
        <v>330</v>
      </c>
      <c r="E52" s="179" t="s">
        <v>1772</v>
      </c>
      <c r="F52" s="87" t="s">
        <v>263</v>
      </c>
      <c r="G52" s="87" t="s">
        <v>202</v>
      </c>
      <c r="H52" s="87" t="s">
        <v>203</v>
      </c>
      <c r="I52" s="88">
        <v>1</v>
      </c>
      <c r="J52" s="87" t="s">
        <v>207</v>
      </c>
      <c r="K52" s="87" t="s">
        <v>208</v>
      </c>
      <c r="L52" s="87" t="s">
        <v>209</v>
      </c>
      <c r="M52" s="87" t="s">
        <v>322</v>
      </c>
      <c r="N52" s="87" t="s">
        <v>224</v>
      </c>
      <c r="O52" s="87" t="s">
        <v>225</v>
      </c>
      <c r="P52" s="199" t="str">
        <f t="shared" si="21"/>
        <v>---</v>
      </c>
      <c r="Q52" s="199" t="str">
        <f t="shared" si="21"/>
        <v>---</v>
      </c>
      <c r="R52" s="199" t="str">
        <f t="shared" si="21"/>
        <v>---</v>
      </c>
      <c r="S52" s="199" t="str">
        <f t="shared" si="21"/>
        <v>---</v>
      </c>
      <c r="T52" s="199" t="str">
        <f t="shared" si="21"/>
        <v>---</v>
      </c>
      <c r="U52" s="199" t="str">
        <f t="shared" si="21"/>
        <v>---</v>
      </c>
      <c r="V52" s="199" t="str">
        <f t="shared" si="21"/>
        <v>---</v>
      </c>
      <c r="W52" s="199" t="str">
        <f t="shared" si="21"/>
        <v>---</v>
      </c>
      <c r="X52" s="87" t="s">
        <v>267</v>
      </c>
      <c r="Y52" s="87" t="s">
        <v>267</v>
      </c>
      <c r="Z52" s="189" t="str">
        <f t="shared" si="12"/>
        <v>---</v>
      </c>
      <c r="AA52" s="189" t="str">
        <f t="shared" si="12"/>
        <v>---</v>
      </c>
      <c r="AB52" s="87" t="str">
        <f t="shared" si="5"/>
        <v>da</v>
      </c>
      <c r="AC52" s="87" t="str">
        <f t="shared" si="6"/>
        <v>nu</v>
      </c>
      <c r="AD52" s="87">
        <f t="shared" si="7"/>
        <v>1</v>
      </c>
      <c r="AE52" s="87">
        <v>0</v>
      </c>
      <c r="AF52" s="87">
        <f t="shared" si="8"/>
        <v>0.5</v>
      </c>
      <c r="AG52" s="208" t="str">
        <f t="shared" si="20"/>
        <v>---</v>
      </c>
      <c r="AH52" s="208" t="str">
        <f t="shared" si="20"/>
        <v>---</v>
      </c>
      <c r="AI52" s="208" t="str">
        <f t="shared" si="20"/>
        <v>---</v>
      </c>
      <c r="AJ52" s="208" t="str">
        <f t="shared" si="20"/>
        <v>---</v>
      </c>
      <c r="AK52" s="220" t="s">
        <v>267</v>
      </c>
      <c r="AL52" s="208" t="str">
        <f t="shared" si="3"/>
        <v>---</v>
      </c>
      <c r="AM52" s="135" t="s">
        <v>209</v>
      </c>
      <c r="AN52" s="162" t="s">
        <v>471</v>
      </c>
      <c r="AO52" s="135" t="s">
        <v>207</v>
      </c>
      <c r="AP52" s="162" t="s">
        <v>379</v>
      </c>
      <c r="AQ52" s="135" t="s">
        <v>209</v>
      </c>
      <c r="AR52" s="19" t="s">
        <v>471</v>
      </c>
      <c r="AS52" s="135" t="s">
        <v>209</v>
      </c>
      <c r="AT52" s="19" t="s">
        <v>471</v>
      </c>
      <c r="AU52" s="135" t="s">
        <v>209</v>
      </c>
      <c r="AV52" s="19" t="s">
        <v>471</v>
      </c>
      <c r="AW52" s="135" t="s">
        <v>209</v>
      </c>
      <c r="AX52" s="19" t="s">
        <v>471</v>
      </c>
      <c r="AY52" s="135" t="s">
        <v>209</v>
      </c>
      <c r="AZ52" s="19" t="s">
        <v>471</v>
      </c>
      <c r="BA52" s="135" t="s">
        <v>224</v>
      </c>
      <c r="BB52" s="19" t="s">
        <v>463</v>
      </c>
      <c r="BC52" s="135" t="s">
        <v>209</v>
      </c>
      <c r="BD52" s="19" t="s">
        <v>471</v>
      </c>
      <c r="BE52" s="135" t="s">
        <v>209</v>
      </c>
      <c r="BF52" s="19" t="s">
        <v>471</v>
      </c>
      <c r="BG52" s="135" t="s">
        <v>209</v>
      </c>
      <c r="BH52" s="19" t="s">
        <v>471</v>
      </c>
      <c r="BI52" s="135" t="s">
        <v>209</v>
      </c>
      <c r="BJ52" s="20" t="s">
        <v>471</v>
      </c>
      <c r="BK52" s="135" t="s">
        <v>209</v>
      </c>
      <c r="BL52" s="19" t="s">
        <v>471</v>
      </c>
      <c r="BM52" s="135" t="s">
        <v>207</v>
      </c>
      <c r="BN52" s="19" t="s">
        <v>594</v>
      </c>
      <c r="BO52" s="135" t="s">
        <v>209</v>
      </c>
      <c r="BP52" s="19" t="s">
        <v>471</v>
      </c>
      <c r="BQ52" s="135" t="s">
        <v>209</v>
      </c>
      <c r="BR52" s="19" t="s">
        <v>471</v>
      </c>
      <c r="BS52" s="135" t="s">
        <v>209</v>
      </c>
      <c r="BT52" s="19" t="s">
        <v>471</v>
      </c>
      <c r="BU52" s="135" t="s">
        <v>209</v>
      </c>
      <c r="BV52" s="19" t="s">
        <v>471</v>
      </c>
      <c r="BW52" s="135" t="s">
        <v>209</v>
      </c>
      <c r="BX52" s="19" t="s">
        <v>471</v>
      </c>
      <c r="BY52" s="135" t="s">
        <v>209</v>
      </c>
      <c r="BZ52" s="19" t="s">
        <v>471</v>
      </c>
      <c r="CA52" s="135" t="s">
        <v>209</v>
      </c>
      <c r="CB52" s="19" t="s">
        <v>471</v>
      </c>
      <c r="CC52" s="135" t="s">
        <v>209</v>
      </c>
      <c r="CD52" s="19" t="s">
        <v>471</v>
      </c>
      <c r="CE52" s="135" t="s">
        <v>209</v>
      </c>
      <c r="CF52" s="19" t="s">
        <v>471</v>
      </c>
      <c r="CG52" s="135" t="s">
        <v>209</v>
      </c>
      <c r="CH52" s="19" t="s">
        <v>471</v>
      </c>
      <c r="CI52" s="135" t="s">
        <v>224</v>
      </c>
      <c r="CJ52" s="19" t="s">
        <v>778</v>
      </c>
      <c r="CK52" s="135" t="s">
        <v>209</v>
      </c>
      <c r="CL52" s="19" t="s">
        <v>471</v>
      </c>
      <c r="CM52" s="135" t="s">
        <v>207</v>
      </c>
      <c r="CN52" s="19" t="s">
        <v>807</v>
      </c>
      <c r="CO52" s="135" t="s">
        <v>209</v>
      </c>
      <c r="CP52" s="19" t="s">
        <v>471</v>
      </c>
      <c r="CQ52" s="135" t="s">
        <v>207</v>
      </c>
      <c r="CR52" s="19" t="s">
        <v>851</v>
      </c>
      <c r="CS52" s="135" t="s">
        <v>209</v>
      </c>
      <c r="CT52" s="19" t="s">
        <v>471</v>
      </c>
      <c r="CU52" s="135" t="s">
        <v>207</v>
      </c>
      <c r="CV52" s="19" t="s">
        <v>899</v>
      </c>
      <c r="CW52" s="135" t="s">
        <v>207</v>
      </c>
      <c r="CX52" s="19" t="s">
        <v>930</v>
      </c>
    </row>
    <row r="53" spans="1:102" ht="15" customHeight="1" x14ac:dyDescent="0.35">
      <c r="A53" s="86" t="s">
        <v>109</v>
      </c>
      <c r="B53" s="249" t="s">
        <v>1187</v>
      </c>
      <c r="C53" s="179">
        <v>53</v>
      </c>
      <c r="D53" s="179" t="s">
        <v>505</v>
      </c>
      <c r="E53" s="179" t="s">
        <v>1773</v>
      </c>
      <c r="F53" s="87" t="s">
        <v>263</v>
      </c>
      <c r="G53" s="89" t="s">
        <v>331</v>
      </c>
      <c r="H53" s="90" t="s">
        <v>332</v>
      </c>
      <c r="I53" s="88">
        <v>1</v>
      </c>
      <c r="J53" s="87" t="s">
        <v>207</v>
      </c>
      <c r="K53" s="87" t="s">
        <v>208</v>
      </c>
      <c r="L53" s="87" t="s">
        <v>209</v>
      </c>
      <c r="M53" s="87" t="s">
        <v>322</v>
      </c>
      <c r="N53" s="87" t="s">
        <v>480</v>
      </c>
      <c r="O53" s="87" t="s">
        <v>481</v>
      </c>
      <c r="P53" s="199" t="str">
        <f t="shared" si="21"/>
        <v>---</v>
      </c>
      <c r="Q53" s="199" t="str">
        <f t="shared" si="21"/>
        <v>---</v>
      </c>
      <c r="R53" s="199" t="str">
        <f t="shared" si="21"/>
        <v>---</v>
      </c>
      <c r="S53" s="199" t="str">
        <f t="shared" si="21"/>
        <v>---</v>
      </c>
      <c r="T53" s="199" t="str">
        <f t="shared" si="21"/>
        <v>---</v>
      </c>
      <c r="U53" s="199" t="str">
        <f t="shared" si="21"/>
        <v>---</v>
      </c>
      <c r="V53" s="199" t="str">
        <f t="shared" si="21"/>
        <v>---</v>
      </c>
      <c r="W53" s="199" t="str">
        <f t="shared" si="21"/>
        <v>---</v>
      </c>
      <c r="X53" s="87" t="s">
        <v>267</v>
      </c>
      <c r="Y53" s="87" t="s">
        <v>267</v>
      </c>
      <c r="Z53" s="189" t="str">
        <f t="shared" si="12"/>
        <v>---</v>
      </c>
      <c r="AA53" s="189" t="str">
        <f t="shared" si="12"/>
        <v>---</v>
      </c>
      <c r="AB53" s="87" t="str">
        <f t="shared" si="5"/>
        <v>da</v>
      </c>
      <c r="AC53" s="87" t="str">
        <f t="shared" si="6"/>
        <v>nu</v>
      </c>
      <c r="AD53" s="87">
        <f t="shared" si="7"/>
        <v>1</v>
      </c>
      <c r="AE53" s="87">
        <v>0</v>
      </c>
      <c r="AF53" s="87">
        <f t="shared" si="8"/>
        <v>0.5</v>
      </c>
      <c r="AG53" s="208" t="str">
        <f t="shared" si="20"/>
        <v>---</v>
      </c>
      <c r="AH53" s="208" t="str">
        <f t="shared" si="20"/>
        <v>---</v>
      </c>
      <c r="AI53" s="208" t="str">
        <f t="shared" si="20"/>
        <v>---</v>
      </c>
      <c r="AJ53" s="208" t="str">
        <f t="shared" si="20"/>
        <v>---</v>
      </c>
      <c r="AK53" s="220" t="s">
        <v>267</v>
      </c>
      <c r="AL53" s="208" t="str">
        <f t="shared" si="3"/>
        <v>---</v>
      </c>
      <c r="AM53" s="135" t="s">
        <v>209</v>
      </c>
      <c r="AN53" s="162" t="s">
        <v>471</v>
      </c>
      <c r="AO53" s="135" t="s">
        <v>207</v>
      </c>
      <c r="AP53" s="162" t="s">
        <v>378</v>
      </c>
      <c r="AQ53" s="135" t="s">
        <v>209</v>
      </c>
      <c r="AR53" s="19" t="s">
        <v>471</v>
      </c>
      <c r="AS53" s="135" t="s">
        <v>209</v>
      </c>
      <c r="AT53" s="19" t="s">
        <v>471</v>
      </c>
      <c r="AU53" s="135" t="s">
        <v>209</v>
      </c>
      <c r="AV53" s="19" t="s">
        <v>471</v>
      </c>
      <c r="AW53" s="135" t="s">
        <v>209</v>
      </c>
      <c r="AX53" s="19" t="s">
        <v>471</v>
      </c>
      <c r="AY53" s="135" t="s">
        <v>209</v>
      </c>
      <c r="AZ53" s="19" t="s">
        <v>471</v>
      </c>
      <c r="BA53" s="135" t="s">
        <v>480</v>
      </c>
      <c r="BB53" s="19" t="s">
        <v>463</v>
      </c>
      <c r="BC53" s="135" t="s">
        <v>207</v>
      </c>
      <c r="BD53" s="19" t="s">
        <v>494</v>
      </c>
      <c r="BE53" s="135" t="s">
        <v>480</v>
      </c>
      <c r="BF53" s="19" t="s">
        <v>414</v>
      </c>
      <c r="BG53" s="135" t="s">
        <v>209</v>
      </c>
      <c r="BH53" s="19" t="s">
        <v>471</v>
      </c>
      <c r="BI53" s="135" t="s">
        <v>480</v>
      </c>
      <c r="BJ53" s="19" t="s">
        <v>414</v>
      </c>
      <c r="BK53" s="135" t="s">
        <v>209</v>
      </c>
      <c r="BL53" s="19" t="s">
        <v>471</v>
      </c>
      <c r="BM53" s="135" t="s">
        <v>207</v>
      </c>
      <c r="BN53" s="19" t="s">
        <v>593</v>
      </c>
      <c r="BO53" s="135" t="s">
        <v>209</v>
      </c>
      <c r="BP53" s="19" t="s">
        <v>471</v>
      </c>
      <c r="BQ53" s="135" t="s">
        <v>209</v>
      </c>
      <c r="BR53" s="19" t="s">
        <v>471</v>
      </c>
      <c r="BS53" s="135" t="s">
        <v>209</v>
      </c>
      <c r="BT53" s="19" t="s">
        <v>471</v>
      </c>
      <c r="BU53" s="135" t="s">
        <v>209</v>
      </c>
      <c r="BV53" s="19" t="s">
        <v>471</v>
      </c>
      <c r="BW53" s="135" t="s">
        <v>207</v>
      </c>
      <c r="BX53" s="19" t="s">
        <v>680</v>
      </c>
      <c r="BY53" s="135" t="s">
        <v>209</v>
      </c>
      <c r="BZ53" s="19" t="s">
        <v>471</v>
      </c>
      <c r="CA53" s="135" t="s">
        <v>209</v>
      </c>
      <c r="CB53" s="19" t="s">
        <v>471</v>
      </c>
      <c r="CC53" s="135" t="s">
        <v>207</v>
      </c>
      <c r="CD53" s="19" t="s">
        <v>709</v>
      </c>
      <c r="CE53" s="135" t="s">
        <v>209</v>
      </c>
      <c r="CF53" s="19" t="s">
        <v>471</v>
      </c>
      <c r="CG53" s="135" t="s">
        <v>209</v>
      </c>
      <c r="CH53" s="19" t="s">
        <v>471</v>
      </c>
      <c r="CI53" s="135" t="s">
        <v>207</v>
      </c>
      <c r="CJ53" s="165" t="s">
        <v>778</v>
      </c>
      <c r="CK53" s="135" t="s">
        <v>209</v>
      </c>
      <c r="CL53" s="19" t="s">
        <v>471</v>
      </c>
      <c r="CM53" s="135" t="s">
        <v>480</v>
      </c>
      <c r="CN53" s="19" t="s">
        <v>414</v>
      </c>
      <c r="CO53" s="135" t="s">
        <v>209</v>
      </c>
      <c r="CP53" s="19" t="s">
        <v>471</v>
      </c>
      <c r="CQ53" s="135" t="s">
        <v>207</v>
      </c>
      <c r="CR53" s="19" t="s">
        <v>850</v>
      </c>
      <c r="CS53" s="135" t="s">
        <v>209</v>
      </c>
      <c r="CT53" s="19" t="s">
        <v>471</v>
      </c>
      <c r="CU53" s="135" t="s">
        <v>209</v>
      </c>
      <c r="CV53" s="19" t="s">
        <v>471</v>
      </c>
      <c r="CW53" s="135" t="s">
        <v>209</v>
      </c>
      <c r="CX53" s="19" t="s">
        <v>471</v>
      </c>
    </row>
    <row r="54" spans="1:102" ht="15" customHeight="1" x14ac:dyDescent="0.35">
      <c r="A54" s="137" t="s">
        <v>110</v>
      </c>
      <c r="B54" s="250" t="s">
        <v>1188</v>
      </c>
      <c r="C54" s="180">
        <v>54</v>
      </c>
      <c r="D54" s="180" t="s">
        <v>112</v>
      </c>
      <c r="E54" s="180" t="s">
        <v>1774</v>
      </c>
      <c r="F54" s="95" t="s">
        <v>264</v>
      </c>
      <c r="G54" s="96" t="s">
        <v>333</v>
      </c>
      <c r="H54" s="95" t="s">
        <v>334</v>
      </c>
      <c r="I54" s="97">
        <v>2</v>
      </c>
      <c r="J54" s="98" t="s">
        <v>207</v>
      </c>
      <c r="K54" s="98" t="s">
        <v>208</v>
      </c>
      <c r="L54" s="98" t="s">
        <v>209</v>
      </c>
      <c r="M54" s="98" t="s">
        <v>322</v>
      </c>
      <c r="N54" s="98" t="s">
        <v>224</v>
      </c>
      <c r="O54" s="98" t="s">
        <v>225</v>
      </c>
      <c r="P54" s="200" t="str">
        <f t="shared" si="21"/>
        <v>---</v>
      </c>
      <c r="Q54" s="200" t="str">
        <f t="shared" si="21"/>
        <v>---</v>
      </c>
      <c r="R54" s="200" t="str">
        <f t="shared" si="21"/>
        <v>---</v>
      </c>
      <c r="S54" s="200" t="str">
        <f t="shared" si="21"/>
        <v>---</v>
      </c>
      <c r="T54" s="200" t="str">
        <f t="shared" si="21"/>
        <v>---</v>
      </c>
      <c r="U54" s="200" t="str">
        <f t="shared" si="21"/>
        <v>---</v>
      </c>
      <c r="V54" s="200" t="str">
        <f t="shared" si="21"/>
        <v>---</v>
      </c>
      <c r="W54" s="200" t="str">
        <f t="shared" si="21"/>
        <v>---</v>
      </c>
      <c r="X54" s="98" t="s">
        <v>267</v>
      </c>
      <c r="Y54" s="98" t="s">
        <v>267</v>
      </c>
      <c r="Z54" s="190" t="str">
        <f t="shared" si="12"/>
        <v>---</v>
      </c>
      <c r="AA54" s="190" t="str">
        <f t="shared" si="12"/>
        <v>---</v>
      </c>
      <c r="AB54" s="98" t="str">
        <f t="shared" si="5"/>
        <v>da</v>
      </c>
      <c r="AC54" s="98" t="str">
        <f t="shared" si="6"/>
        <v>nu</v>
      </c>
      <c r="AD54" s="98">
        <f t="shared" si="7"/>
        <v>2</v>
      </c>
      <c r="AE54" s="98">
        <v>0</v>
      </c>
      <c r="AF54" s="98">
        <f t="shared" si="8"/>
        <v>1</v>
      </c>
      <c r="AG54" s="209" t="str">
        <f t="shared" si="20"/>
        <v>---</v>
      </c>
      <c r="AH54" s="209" t="str">
        <f t="shared" si="20"/>
        <v>---</v>
      </c>
      <c r="AI54" s="209" t="str">
        <f t="shared" si="20"/>
        <v>---</v>
      </c>
      <c r="AJ54" s="209" t="str">
        <f t="shared" si="20"/>
        <v>---</v>
      </c>
      <c r="AK54" s="221" t="s">
        <v>267</v>
      </c>
      <c r="AL54" s="209" t="str">
        <f t="shared" si="3"/>
        <v>---</v>
      </c>
      <c r="AM54" s="135" t="s">
        <v>209</v>
      </c>
      <c r="AN54" s="162" t="s">
        <v>471</v>
      </c>
      <c r="AO54" s="135" t="s">
        <v>224</v>
      </c>
      <c r="AP54" s="164" t="s">
        <v>387</v>
      </c>
      <c r="AQ54" s="135" t="s">
        <v>209</v>
      </c>
      <c r="AR54" s="19" t="s">
        <v>471</v>
      </c>
      <c r="AS54" s="135" t="s">
        <v>207</v>
      </c>
      <c r="AT54" s="92" t="s">
        <v>408</v>
      </c>
      <c r="AU54" s="135" t="s">
        <v>209</v>
      </c>
      <c r="AV54" s="19" t="s">
        <v>471</v>
      </c>
      <c r="AW54" s="135" t="s">
        <v>209</v>
      </c>
      <c r="AX54" s="19" t="s">
        <v>471</v>
      </c>
      <c r="AY54" s="135" t="s">
        <v>224</v>
      </c>
      <c r="AZ54" s="92" t="s">
        <v>454</v>
      </c>
      <c r="BA54" s="135" t="s">
        <v>209</v>
      </c>
      <c r="BB54" s="92" t="s">
        <v>471</v>
      </c>
      <c r="BC54" s="135" t="s">
        <v>224</v>
      </c>
      <c r="BD54" s="93" t="s">
        <v>487</v>
      </c>
      <c r="BE54" s="135" t="s">
        <v>209</v>
      </c>
      <c r="BF54" s="93" t="s">
        <v>471</v>
      </c>
      <c r="BG54" s="135" t="s">
        <v>209</v>
      </c>
      <c r="BH54" s="19" t="s">
        <v>471</v>
      </c>
      <c r="BI54" s="135" t="s">
        <v>209</v>
      </c>
      <c r="BJ54" s="92" t="s">
        <v>471</v>
      </c>
      <c r="BK54" s="135" t="s">
        <v>209</v>
      </c>
      <c r="BL54" s="19" t="s">
        <v>471</v>
      </c>
      <c r="BM54" s="135" t="s">
        <v>209</v>
      </c>
      <c r="BN54" s="93" t="s">
        <v>471</v>
      </c>
      <c r="BO54" s="135" t="s">
        <v>209</v>
      </c>
      <c r="BP54" s="19" t="s">
        <v>471</v>
      </c>
      <c r="BQ54" s="135" t="s">
        <v>209</v>
      </c>
      <c r="BR54" s="19" t="s">
        <v>471</v>
      </c>
      <c r="BS54" s="135" t="s">
        <v>207</v>
      </c>
      <c r="BT54" s="92" t="s">
        <v>633</v>
      </c>
      <c r="BU54" s="135" t="s">
        <v>209</v>
      </c>
      <c r="BV54" s="19" t="s">
        <v>471</v>
      </c>
      <c r="BW54" s="135" t="s">
        <v>224</v>
      </c>
      <c r="BX54" s="92" t="s">
        <v>666</v>
      </c>
      <c r="BY54" s="135" t="s">
        <v>209</v>
      </c>
      <c r="BZ54" s="19" t="s">
        <v>471</v>
      </c>
      <c r="CA54" s="135" t="s">
        <v>209</v>
      </c>
      <c r="CB54" s="19" t="s">
        <v>471</v>
      </c>
      <c r="CC54" s="135" t="s">
        <v>209</v>
      </c>
      <c r="CD54" s="93" t="s">
        <v>471</v>
      </c>
      <c r="CE54" s="135" t="s">
        <v>209</v>
      </c>
      <c r="CF54" s="19" t="s">
        <v>471</v>
      </c>
      <c r="CG54" s="135" t="s">
        <v>209</v>
      </c>
      <c r="CH54" s="19" t="s">
        <v>471</v>
      </c>
      <c r="CI54" s="135" t="s">
        <v>209</v>
      </c>
      <c r="CJ54" s="92" t="s">
        <v>471</v>
      </c>
      <c r="CK54" s="135" t="s">
        <v>209</v>
      </c>
      <c r="CL54" s="19" t="s">
        <v>471</v>
      </c>
      <c r="CM54" s="135" t="s">
        <v>209</v>
      </c>
      <c r="CN54" s="93" t="s">
        <v>471</v>
      </c>
      <c r="CO54" s="135" t="s">
        <v>209</v>
      </c>
      <c r="CP54" s="19" t="s">
        <v>471</v>
      </c>
      <c r="CQ54" s="135" t="s">
        <v>209</v>
      </c>
      <c r="CR54" s="93" t="s">
        <v>471</v>
      </c>
      <c r="CS54" s="135" t="s">
        <v>209</v>
      </c>
      <c r="CT54" s="19" t="s">
        <v>471</v>
      </c>
      <c r="CU54" s="135" t="s">
        <v>209</v>
      </c>
      <c r="CV54" s="19" t="s">
        <v>471</v>
      </c>
      <c r="CW54" s="135" t="s">
        <v>207</v>
      </c>
      <c r="CX54" s="93" t="s">
        <v>922</v>
      </c>
    </row>
    <row r="55" spans="1:102" ht="15" customHeight="1" x14ac:dyDescent="0.35">
      <c r="A55" s="94" t="s">
        <v>111</v>
      </c>
      <c r="B55" s="250" t="s">
        <v>1189</v>
      </c>
      <c r="C55" s="180">
        <v>55</v>
      </c>
      <c r="D55" s="180" t="s">
        <v>335</v>
      </c>
      <c r="E55" s="180" t="s">
        <v>1775</v>
      </c>
      <c r="F55" s="95" t="s">
        <v>264</v>
      </c>
      <c r="G55" s="96" t="s">
        <v>205</v>
      </c>
      <c r="H55" s="95" t="s">
        <v>336</v>
      </c>
      <c r="I55" s="97">
        <v>1</v>
      </c>
      <c r="J55" s="98" t="s">
        <v>207</v>
      </c>
      <c r="K55" s="98" t="s">
        <v>208</v>
      </c>
      <c r="L55" s="98" t="s">
        <v>209</v>
      </c>
      <c r="M55" s="98" t="s">
        <v>210</v>
      </c>
      <c r="N55" s="98" t="s">
        <v>224</v>
      </c>
      <c r="O55" s="98" t="s">
        <v>225</v>
      </c>
      <c r="P55" s="200" t="str">
        <f t="shared" si="21"/>
        <v>---</v>
      </c>
      <c r="Q55" s="200" t="str">
        <f t="shared" si="21"/>
        <v>---</v>
      </c>
      <c r="R55" s="200" t="str">
        <f t="shared" si="21"/>
        <v>---</v>
      </c>
      <c r="S55" s="200" t="str">
        <f t="shared" si="21"/>
        <v>---</v>
      </c>
      <c r="T55" s="200" t="str">
        <f t="shared" si="21"/>
        <v>---</v>
      </c>
      <c r="U55" s="200" t="str">
        <f t="shared" si="21"/>
        <v>---</v>
      </c>
      <c r="V55" s="200" t="str">
        <f t="shared" si="21"/>
        <v>---</v>
      </c>
      <c r="W55" s="200" t="str">
        <f t="shared" si="21"/>
        <v>---</v>
      </c>
      <c r="X55" s="98" t="s">
        <v>267</v>
      </c>
      <c r="Y55" s="98" t="s">
        <v>267</v>
      </c>
      <c r="Z55" s="190" t="str">
        <f t="shared" si="12"/>
        <v>---</v>
      </c>
      <c r="AA55" s="190" t="str">
        <f t="shared" si="12"/>
        <v>---</v>
      </c>
      <c r="AB55" s="98" t="str">
        <f t="shared" si="5"/>
        <v>da</v>
      </c>
      <c r="AC55" s="98" t="str">
        <f t="shared" si="6"/>
        <v>nu</v>
      </c>
      <c r="AD55" s="98">
        <f t="shared" si="7"/>
        <v>1</v>
      </c>
      <c r="AE55" s="98">
        <v>0</v>
      </c>
      <c r="AF55" s="98">
        <f t="shared" si="8"/>
        <v>0.5</v>
      </c>
      <c r="AG55" s="209" t="str">
        <f t="shared" si="20"/>
        <v>---</v>
      </c>
      <c r="AH55" s="209" t="str">
        <f t="shared" si="20"/>
        <v>---</v>
      </c>
      <c r="AI55" s="209" t="str">
        <f t="shared" si="20"/>
        <v>---</v>
      </c>
      <c r="AJ55" s="209" t="str">
        <f t="shared" si="20"/>
        <v>---</v>
      </c>
      <c r="AK55" s="221" t="s">
        <v>267</v>
      </c>
      <c r="AL55" s="209" t="str">
        <f t="shared" si="3"/>
        <v>---</v>
      </c>
      <c r="AM55" s="135" t="s">
        <v>209</v>
      </c>
      <c r="AN55" s="162" t="s">
        <v>471</v>
      </c>
      <c r="AO55" s="135" t="s">
        <v>209</v>
      </c>
      <c r="AP55" s="162" t="s">
        <v>471</v>
      </c>
      <c r="AQ55" s="135" t="s">
        <v>209</v>
      </c>
      <c r="AR55" s="19" t="s">
        <v>471</v>
      </c>
      <c r="AS55" s="135" t="s">
        <v>209</v>
      </c>
      <c r="AT55" s="19" t="s">
        <v>471</v>
      </c>
      <c r="AU55" s="135" t="s">
        <v>209</v>
      </c>
      <c r="AV55" s="19" t="s">
        <v>471</v>
      </c>
      <c r="AW55" s="135" t="s">
        <v>209</v>
      </c>
      <c r="AX55" s="19" t="s">
        <v>471</v>
      </c>
      <c r="AY55" s="135" t="s">
        <v>209</v>
      </c>
      <c r="AZ55" s="19" t="s">
        <v>471</v>
      </c>
      <c r="BA55" s="135" t="s">
        <v>209</v>
      </c>
      <c r="BB55" s="19" t="s">
        <v>471</v>
      </c>
      <c r="BC55" s="135" t="s">
        <v>209</v>
      </c>
      <c r="BD55" s="19" t="s">
        <v>471</v>
      </c>
      <c r="BE55" s="135" t="s">
        <v>209</v>
      </c>
      <c r="BF55" s="93" t="s">
        <v>471</v>
      </c>
      <c r="BG55" s="135" t="s">
        <v>209</v>
      </c>
      <c r="BH55" s="19" t="s">
        <v>471</v>
      </c>
      <c r="BI55" s="135" t="s">
        <v>209</v>
      </c>
      <c r="BJ55" s="19" t="s">
        <v>471</v>
      </c>
      <c r="BK55" s="135" t="s">
        <v>209</v>
      </c>
      <c r="BL55" s="19" t="s">
        <v>471</v>
      </c>
      <c r="BM55" s="135" t="s">
        <v>207</v>
      </c>
      <c r="BN55" s="19" t="s">
        <v>581</v>
      </c>
      <c r="BO55" s="135" t="s">
        <v>209</v>
      </c>
      <c r="BP55" s="19" t="s">
        <v>471</v>
      </c>
      <c r="BQ55" s="135" t="s">
        <v>209</v>
      </c>
      <c r="BR55" s="19" t="s">
        <v>471</v>
      </c>
      <c r="BS55" s="135" t="s">
        <v>209</v>
      </c>
      <c r="BT55" s="19" t="s">
        <v>471</v>
      </c>
      <c r="BU55" s="135" t="s">
        <v>209</v>
      </c>
      <c r="BV55" s="19" t="s">
        <v>471</v>
      </c>
      <c r="BW55" s="135" t="s">
        <v>209</v>
      </c>
      <c r="BX55" s="19" t="s">
        <v>471</v>
      </c>
      <c r="BY55" s="135" t="s">
        <v>209</v>
      </c>
      <c r="BZ55" s="19" t="s">
        <v>471</v>
      </c>
      <c r="CA55" s="135" t="s">
        <v>209</v>
      </c>
      <c r="CB55" s="19" t="s">
        <v>471</v>
      </c>
      <c r="CC55" s="135" t="s">
        <v>209</v>
      </c>
      <c r="CD55" s="19" t="s">
        <v>471</v>
      </c>
      <c r="CE55" s="135" t="s">
        <v>209</v>
      </c>
      <c r="CF55" s="19" t="s">
        <v>471</v>
      </c>
      <c r="CG55" s="135" t="s">
        <v>209</v>
      </c>
      <c r="CH55" s="19" t="s">
        <v>471</v>
      </c>
      <c r="CI55" s="135" t="s">
        <v>209</v>
      </c>
      <c r="CJ55" s="92" t="s">
        <v>471</v>
      </c>
      <c r="CK55" s="135" t="s">
        <v>209</v>
      </c>
      <c r="CL55" s="19" t="s">
        <v>471</v>
      </c>
      <c r="CM55" s="135" t="s">
        <v>209</v>
      </c>
      <c r="CN55" s="93" t="s">
        <v>471</v>
      </c>
      <c r="CO55" s="135" t="s">
        <v>209</v>
      </c>
      <c r="CP55" s="19" t="s">
        <v>471</v>
      </c>
      <c r="CQ55" s="135" t="s">
        <v>209</v>
      </c>
      <c r="CR55" s="19" t="s">
        <v>471</v>
      </c>
      <c r="CS55" s="135" t="s">
        <v>209</v>
      </c>
      <c r="CT55" s="19" t="s">
        <v>471</v>
      </c>
      <c r="CU55" s="135" t="s">
        <v>209</v>
      </c>
      <c r="CV55" s="19" t="s">
        <v>471</v>
      </c>
      <c r="CW55" s="135" t="s">
        <v>209</v>
      </c>
      <c r="CX55" s="19" t="s">
        <v>471</v>
      </c>
    </row>
    <row r="56" spans="1:102" ht="15" customHeight="1" x14ac:dyDescent="0.35">
      <c r="A56" s="94" t="s">
        <v>337</v>
      </c>
      <c r="B56" s="250" t="s">
        <v>1190</v>
      </c>
      <c r="C56" s="180">
        <v>56</v>
      </c>
      <c r="D56" s="180" t="s">
        <v>338</v>
      </c>
      <c r="E56" s="180" t="s">
        <v>1776</v>
      </c>
      <c r="F56" s="95" t="s">
        <v>264</v>
      </c>
      <c r="G56" s="96" t="s">
        <v>206</v>
      </c>
      <c r="H56" s="95" t="s">
        <v>339</v>
      </c>
      <c r="I56" s="97">
        <v>1</v>
      </c>
      <c r="J56" s="98" t="s">
        <v>207</v>
      </c>
      <c r="K56" s="98" t="s">
        <v>208</v>
      </c>
      <c r="L56" s="98" t="s">
        <v>209</v>
      </c>
      <c r="M56" s="98" t="s">
        <v>210</v>
      </c>
      <c r="N56" s="98" t="s">
        <v>224</v>
      </c>
      <c r="O56" s="98" t="s">
        <v>225</v>
      </c>
      <c r="P56" s="200" t="str">
        <f t="shared" si="21"/>
        <v>---</v>
      </c>
      <c r="Q56" s="200" t="str">
        <f t="shared" si="21"/>
        <v>---</v>
      </c>
      <c r="R56" s="200" t="str">
        <f t="shared" si="21"/>
        <v>---</v>
      </c>
      <c r="S56" s="200" t="str">
        <f t="shared" si="21"/>
        <v>---</v>
      </c>
      <c r="T56" s="200" t="str">
        <f t="shared" si="21"/>
        <v>---</v>
      </c>
      <c r="U56" s="200" t="str">
        <f t="shared" si="21"/>
        <v>---</v>
      </c>
      <c r="V56" s="200" t="str">
        <f t="shared" si="21"/>
        <v>---</v>
      </c>
      <c r="W56" s="200" t="str">
        <f t="shared" si="21"/>
        <v>---</v>
      </c>
      <c r="X56" s="98" t="s">
        <v>267</v>
      </c>
      <c r="Y56" s="98" t="s">
        <v>267</v>
      </c>
      <c r="Z56" s="190" t="str">
        <f t="shared" si="12"/>
        <v>---</v>
      </c>
      <c r="AA56" s="190" t="str">
        <f t="shared" si="12"/>
        <v>---</v>
      </c>
      <c r="AB56" s="98" t="str">
        <f t="shared" si="5"/>
        <v>da</v>
      </c>
      <c r="AC56" s="98" t="str">
        <f t="shared" si="6"/>
        <v>nu</v>
      </c>
      <c r="AD56" s="98">
        <f t="shared" si="7"/>
        <v>1</v>
      </c>
      <c r="AE56" s="98">
        <v>0</v>
      </c>
      <c r="AF56" s="98">
        <f t="shared" si="8"/>
        <v>0.5</v>
      </c>
      <c r="AG56" s="209" t="str">
        <f t="shared" si="20"/>
        <v>---</v>
      </c>
      <c r="AH56" s="209" t="str">
        <f t="shared" si="20"/>
        <v>---</v>
      </c>
      <c r="AI56" s="209" t="str">
        <f t="shared" si="20"/>
        <v>---</v>
      </c>
      <c r="AJ56" s="209" t="str">
        <f t="shared" si="20"/>
        <v>---</v>
      </c>
      <c r="AK56" s="221" t="s">
        <v>267</v>
      </c>
      <c r="AL56" s="209" t="str">
        <f t="shared" si="3"/>
        <v>---</v>
      </c>
      <c r="AM56" s="135" t="s">
        <v>209</v>
      </c>
      <c r="AN56" s="162" t="s">
        <v>471</v>
      </c>
      <c r="AO56" s="135" t="s">
        <v>207</v>
      </c>
      <c r="AP56" s="162" t="s">
        <v>547</v>
      </c>
      <c r="AQ56" s="135" t="s">
        <v>209</v>
      </c>
      <c r="AR56" s="19" t="s">
        <v>471</v>
      </c>
      <c r="AS56" s="135" t="s">
        <v>209</v>
      </c>
      <c r="AT56" s="19" t="s">
        <v>471</v>
      </c>
      <c r="AU56" s="135" t="s">
        <v>209</v>
      </c>
      <c r="AV56" s="19" t="s">
        <v>471</v>
      </c>
      <c r="AW56" s="135" t="s">
        <v>209</v>
      </c>
      <c r="AX56" s="19" t="s">
        <v>471</v>
      </c>
      <c r="AY56" s="135" t="s">
        <v>209</v>
      </c>
      <c r="AZ56" s="19" t="s">
        <v>471</v>
      </c>
      <c r="BA56" s="135" t="s">
        <v>207</v>
      </c>
      <c r="BB56" s="19" t="s">
        <v>546</v>
      </c>
      <c r="BC56" s="253" t="s">
        <v>209</v>
      </c>
      <c r="BD56" s="19" t="s">
        <v>471</v>
      </c>
      <c r="BE56" s="135" t="s">
        <v>209</v>
      </c>
      <c r="BF56" s="93" t="s">
        <v>471</v>
      </c>
      <c r="BG56" s="135" t="s">
        <v>209</v>
      </c>
      <c r="BH56" s="19" t="s">
        <v>471</v>
      </c>
      <c r="BI56" s="135" t="s">
        <v>207</v>
      </c>
      <c r="BJ56" s="19" t="s">
        <v>545</v>
      </c>
      <c r="BK56" s="135" t="s">
        <v>207</v>
      </c>
      <c r="BL56" s="19" t="s">
        <v>562</v>
      </c>
      <c r="BM56" s="135" t="s">
        <v>207</v>
      </c>
      <c r="BN56" s="19" t="s">
        <v>581</v>
      </c>
      <c r="BO56" s="135" t="s">
        <v>209</v>
      </c>
      <c r="BP56" s="19" t="s">
        <v>471</v>
      </c>
      <c r="BQ56" s="135" t="s">
        <v>209</v>
      </c>
      <c r="BR56" s="19" t="s">
        <v>471</v>
      </c>
      <c r="BS56" s="135" t="s">
        <v>207</v>
      </c>
      <c r="BT56" s="19" t="s">
        <v>631</v>
      </c>
      <c r="BU56" s="135" t="s">
        <v>209</v>
      </c>
      <c r="BV56" s="19" t="s">
        <v>471</v>
      </c>
      <c r="BW56" s="135" t="s">
        <v>209</v>
      </c>
      <c r="BX56" s="19" t="s">
        <v>471</v>
      </c>
      <c r="BY56" s="135" t="s">
        <v>209</v>
      </c>
      <c r="BZ56" s="19" t="s">
        <v>471</v>
      </c>
      <c r="CA56" s="135" t="s">
        <v>209</v>
      </c>
      <c r="CB56" s="19" t="s">
        <v>471</v>
      </c>
      <c r="CC56" s="135" t="s">
        <v>207</v>
      </c>
      <c r="CD56" s="19" t="s">
        <v>712</v>
      </c>
      <c r="CE56" s="135" t="s">
        <v>209</v>
      </c>
      <c r="CF56" s="19" t="s">
        <v>471</v>
      </c>
      <c r="CG56" s="135" t="s">
        <v>207</v>
      </c>
      <c r="CH56" s="19" t="s">
        <v>747</v>
      </c>
      <c r="CI56" s="135" t="s">
        <v>207</v>
      </c>
      <c r="CJ56" s="19" t="s">
        <v>781</v>
      </c>
      <c r="CK56" s="135" t="s">
        <v>209</v>
      </c>
      <c r="CL56" s="19" t="s">
        <v>471</v>
      </c>
      <c r="CM56" s="135" t="s">
        <v>209</v>
      </c>
      <c r="CN56" s="93" t="s">
        <v>471</v>
      </c>
      <c r="CO56" s="135" t="s">
        <v>207</v>
      </c>
      <c r="CP56" s="19" t="s">
        <v>833</v>
      </c>
      <c r="CQ56" s="135" t="s">
        <v>207</v>
      </c>
      <c r="CR56" s="19" t="s">
        <v>852</v>
      </c>
      <c r="CS56" s="135" t="s">
        <v>209</v>
      </c>
      <c r="CT56" s="19" t="s">
        <v>471</v>
      </c>
      <c r="CU56" s="135" t="s">
        <v>209</v>
      </c>
      <c r="CV56" s="19" t="s">
        <v>471</v>
      </c>
      <c r="CW56" s="135" t="s">
        <v>207</v>
      </c>
      <c r="CX56" s="19" t="s">
        <v>912</v>
      </c>
    </row>
    <row r="57" spans="1:102" ht="15" customHeight="1" x14ac:dyDescent="0.35">
      <c r="A57" s="94" t="s">
        <v>340</v>
      </c>
      <c r="B57" s="250" t="s">
        <v>1191</v>
      </c>
      <c r="C57" s="180">
        <v>57</v>
      </c>
      <c r="D57" s="180" t="s">
        <v>341</v>
      </c>
      <c r="E57" s="180" t="s">
        <v>1777</v>
      </c>
      <c r="F57" s="95" t="s">
        <v>264</v>
      </c>
      <c r="G57" s="96" t="s">
        <v>342</v>
      </c>
      <c r="H57" s="95" t="s">
        <v>343</v>
      </c>
      <c r="I57" s="97">
        <v>2</v>
      </c>
      <c r="J57" s="98" t="s">
        <v>207</v>
      </c>
      <c r="K57" s="98" t="s">
        <v>208</v>
      </c>
      <c r="L57" s="98" t="s">
        <v>209</v>
      </c>
      <c r="M57" s="98" t="s">
        <v>210</v>
      </c>
      <c r="N57" s="98" t="s">
        <v>224</v>
      </c>
      <c r="O57" s="98" t="s">
        <v>225</v>
      </c>
      <c r="P57" s="200" t="str">
        <f t="shared" si="21"/>
        <v>---</v>
      </c>
      <c r="Q57" s="200" t="str">
        <f t="shared" si="21"/>
        <v>---</v>
      </c>
      <c r="R57" s="200" t="str">
        <f t="shared" si="21"/>
        <v>---</v>
      </c>
      <c r="S57" s="200" t="str">
        <f t="shared" si="21"/>
        <v>---</v>
      </c>
      <c r="T57" s="200" t="str">
        <f t="shared" si="21"/>
        <v>---</v>
      </c>
      <c r="U57" s="200" t="str">
        <f t="shared" si="21"/>
        <v>---</v>
      </c>
      <c r="V57" s="200" t="str">
        <f t="shared" si="21"/>
        <v>---</v>
      </c>
      <c r="W57" s="200" t="str">
        <f t="shared" si="21"/>
        <v>---</v>
      </c>
      <c r="X57" s="98" t="s">
        <v>267</v>
      </c>
      <c r="Y57" s="98" t="s">
        <v>267</v>
      </c>
      <c r="Z57" s="190" t="str">
        <f t="shared" si="12"/>
        <v>---</v>
      </c>
      <c r="AA57" s="190" t="str">
        <f t="shared" si="12"/>
        <v>---</v>
      </c>
      <c r="AB57" s="98" t="str">
        <f t="shared" si="5"/>
        <v>da</v>
      </c>
      <c r="AC57" s="98" t="str">
        <f t="shared" si="6"/>
        <v>nu</v>
      </c>
      <c r="AD57" s="98">
        <f t="shared" si="7"/>
        <v>2</v>
      </c>
      <c r="AE57" s="98">
        <v>0</v>
      </c>
      <c r="AF57" s="98">
        <f t="shared" si="8"/>
        <v>1</v>
      </c>
      <c r="AG57" s="200" t="str">
        <f t="shared" si="20"/>
        <v>---</v>
      </c>
      <c r="AH57" s="200" t="str">
        <f t="shared" si="20"/>
        <v>---</v>
      </c>
      <c r="AI57" s="200" t="str">
        <f t="shared" si="20"/>
        <v>---</v>
      </c>
      <c r="AJ57" s="200" t="str">
        <f t="shared" si="20"/>
        <v>---</v>
      </c>
      <c r="AK57" s="222" t="s">
        <v>267</v>
      </c>
      <c r="AL57" s="200" t="str">
        <f t="shared" si="3"/>
        <v>---</v>
      </c>
      <c r="AM57" s="135" t="s">
        <v>209</v>
      </c>
      <c r="AN57" s="162" t="s">
        <v>471</v>
      </c>
      <c r="AO57" s="135" t="s">
        <v>209</v>
      </c>
      <c r="AP57" s="162" t="s">
        <v>471</v>
      </c>
      <c r="AQ57" s="135" t="s">
        <v>209</v>
      </c>
      <c r="AR57" s="19" t="s">
        <v>471</v>
      </c>
      <c r="AS57" s="135" t="s">
        <v>209</v>
      </c>
      <c r="AT57" s="19" t="s">
        <v>471</v>
      </c>
      <c r="AU57" s="135" t="s">
        <v>209</v>
      </c>
      <c r="AV57" s="19" t="s">
        <v>471</v>
      </c>
      <c r="AW57" s="135" t="s">
        <v>209</v>
      </c>
      <c r="AX57" s="19" t="s">
        <v>471</v>
      </c>
      <c r="AY57" s="135" t="s">
        <v>209</v>
      </c>
      <c r="AZ57" s="19" t="s">
        <v>471</v>
      </c>
      <c r="BA57" s="135" t="s">
        <v>209</v>
      </c>
      <c r="BB57" s="19" t="s">
        <v>471</v>
      </c>
      <c r="BC57" s="135" t="s">
        <v>267</v>
      </c>
      <c r="BD57" s="19" t="s">
        <v>507</v>
      </c>
      <c r="BE57" s="135" t="s">
        <v>209</v>
      </c>
      <c r="BF57" s="93" t="s">
        <v>471</v>
      </c>
      <c r="BG57" s="135" t="s">
        <v>209</v>
      </c>
      <c r="BH57" s="19" t="s">
        <v>471</v>
      </c>
      <c r="BI57" s="135" t="s">
        <v>209</v>
      </c>
      <c r="BJ57" s="19" t="s">
        <v>471</v>
      </c>
      <c r="BK57" s="135" t="s">
        <v>209</v>
      </c>
      <c r="BL57" s="19" t="s">
        <v>471</v>
      </c>
      <c r="BM57" s="135" t="s">
        <v>209</v>
      </c>
      <c r="BN57" s="19" t="s">
        <v>471</v>
      </c>
      <c r="BO57" s="135" t="s">
        <v>209</v>
      </c>
      <c r="BP57" s="19" t="s">
        <v>471</v>
      </c>
      <c r="BQ57" s="135" t="s">
        <v>209</v>
      </c>
      <c r="BR57" s="19" t="s">
        <v>471</v>
      </c>
      <c r="BS57" s="135" t="s">
        <v>209</v>
      </c>
      <c r="BT57" s="19" t="s">
        <v>471</v>
      </c>
      <c r="BU57" s="135" t="s">
        <v>209</v>
      </c>
      <c r="BV57" s="19" t="s">
        <v>471</v>
      </c>
      <c r="BW57" s="135" t="s">
        <v>209</v>
      </c>
      <c r="BX57" s="19" t="s">
        <v>471</v>
      </c>
      <c r="BY57" s="135" t="s">
        <v>209</v>
      </c>
      <c r="BZ57" s="19" t="s">
        <v>471</v>
      </c>
      <c r="CA57" s="135" t="s">
        <v>209</v>
      </c>
      <c r="CB57" s="19" t="s">
        <v>471</v>
      </c>
      <c r="CC57" s="135" t="s">
        <v>209</v>
      </c>
      <c r="CD57" s="19" t="s">
        <v>471</v>
      </c>
      <c r="CE57" s="135" t="s">
        <v>209</v>
      </c>
      <c r="CF57" s="19" t="s">
        <v>471</v>
      </c>
      <c r="CG57" s="135" t="s">
        <v>209</v>
      </c>
      <c r="CH57" s="19" t="s">
        <v>471</v>
      </c>
      <c r="CI57" s="135" t="s">
        <v>209</v>
      </c>
      <c r="CJ57" s="19" t="s">
        <v>471</v>
      </c>
      <c r="CK57" s="135" t="s">
        <v>209</v>
      </c>
      <c r="CL57" s="19" t="s">
        <v>471</v>
      </c>
      <c r="CM57" s="135" t="s">
        <v>209</v>
      </c>
      <c r="CN57" s="93" t="s">
        <v>471</v>
      </c>
      <c r="CO57" s="135" t="s">
        <v>209</v>
      </c>
      <c r="CP57" s="19" t="s">
        <v>471</v>
      </c>
      <c r="CQ57" s="135" t="s">
        <v>207</v>
      </c>
      <c r="CR57" s="19" t="s">
        <v>853</v>
      </c>
      <c r="CS57" s="135" t="s">
        <v>209</v>
      </c>
      <c r="CT57" s="19" t="s">
        <v>471</v>
      </c>
      <c r="CU57" s="135" t="s">
        <v>209</v>
      </c>
      <c r="CV57" s="19" t="s">
        <v>471</v>
      </c>
      <c r="CW57" s="135" t="s">
        <v>209</v>
      </c>
      <c r="CX57" s="19" t="s">
        <v>471</v>
      </c>
    </row>
    <row r="58" spans="1:102" x14ac:dyDescent="0.35">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row>
    <row r="59" spans="1:102" x14ac:dyDescent="0.35">
      <c r="F59" s="2" t="s">
        <v>256</v>
      </c>
      <c r="I59" s="241">
        <f>SUM(I2:I58)</f>
        <v>100</v>
      </c>
      <c r="J59" s="3"/>
      <c r="K59" s="3"/>
      <c r="L59" s="3"/>
      <c r="M59" s="3"/>
      <c r="N59" s="3"/>
      <c r="O59" s="3"/>
      <c r="P59" s="3"/>
      <c r="Q59" s="3"/>
      <c r="R59" s="3"/>
      <c r="S59" s="3"/>
      <c r="T59" s="3"/>
      <c r="U59" s="3"/>
      <c r="V59" s="3"/>
      <c r="W59" s="3"/>
      <c r="X59" s="3"/>
      <c r="Y59" s="3"/>
      <c r="Z59" s="3"/>
      <c r="AA59" s="3"/>
      <c r="AB59" s="3"/>
      <c r="AC59" s="3"/>
      <c r="AD59" s="241">
        <f>SUM(AD2:AD58)</f>
        <v>100</v>
      </c>
      <c r="AE59" s="3"/>
      <c r="AF59" s="3"/>
      <c r="AG59" s="3"/>
      <c r="AH59" s="3"/>
      <c r="AI59" s="3"/>
      <c r="AJ59" s="3"/>
      <c r="AK59" s="3"/>
      <c r="AL59" s="3"/>
    </row>
    <row r="60" spans="1:102" x14ac:dyDescent="0.35">
      <c r="F60" s="12" t="s">
        <v>257</v>
      </c>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row>
    <row r="61" spans="1:102" x14ac:dyDescent="0.35">
      <c r="F61" s="6" t="s">
        <v>258</v>
      </c>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row>
    <row r="62" spans="1:102" x14ac:dyDescent="0.35">
      <c r="F62" s="13" t="s">
        <v>259</v>
      </c>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O62"/>
      <c r="AQ62"/>
      <c r="AR62"/>
    </row>
    <row r="63" spans="1:102" x14ac:dyDescent="0.35">
      <c r="F63" s="14" t="s">
        <v>260</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row>
    <row r="64" spans="1:102" x14ac:dyDescent="0.35">
      <c r="F64" s="15" t="s">
        <v>261</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row>
    <row r="65" spans="6:38" x14ac:dyDescent="0.35">
      <c r="F65" s="16" t="s">
        <v>262</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row>
    <row r="66" spans="6:38" x14ac:dyDescent="0.35">
      <c r="F66" s="17" t="s">
        <v>263</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row>
    <row r="67" spans="6:38" x14ac:dyDescent="0.35">
      <c r="F67" s="10" t="s">
        <v>264</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row>
    <row r="68" spans="6:38" x14ac:dyDescent="0.35">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row>
    <row r="69" spans="6:38" x14ac:dyDescent="0.35">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row>
    <row r="70" spans="6:38" x14ac:dyDescent="0.35">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row>
    <row r="71" spans="6:38" x14ac:dyDescent="0.3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3"/>
      <c r="AK71" s="3"/>
      <c r="AL71" s="3"/>
    </row>
    <row r="72" spans="6:38" x14ac:dyDescent="0.3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3"/>
      <c r="AK72" s="3"/>
      <c r="AL72" s="3"/>
    </row>
    <row r="73" spans="6:38" x14ac:dyDescent="0.3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3"/>
      <c r="AK73" s="3"/>
      <c r="AL73" s="3"/>
    </row>
    <row r="74" spans="6:38" x14ac:dyDescent="0.3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3"/>
      <c r="AK74" s="3"/>
      <c r="AL74" s="3"/>
    </row>
    <row r="75" spans="6:38" x14ac:dyDescent="0.3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3"/>
      <c r="AK75" s="3"/>
      <c r="AL75" s="3"/>
    </row>
    <row r="76" spans="6:38" x14ac:dyDescent="0.3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3"/>
      <c r="AK76" s="3"/>
      <c r="AL76" s="3"/>
    </row>
    <row r="77" spans="6:38" x14ac:dyDescent="0.3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3"/>
      <c r="AK77" s="3"/>
      <c r="AL77" s="3"/>
    </row>
    <row r="78" spans="6:38" x14ac:dyDescent="0.3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3"/>
      <c r="AK78" s="3"/>
      <c r="AL78" s="3"/>
    </row>
    <row r="79" spans="6:38" x14ac:dyDescent="0.3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3"/>
      <c r="AK79" s="3"/>
      <c r="AL79" s="3"/>
    </row>
    <row r="80" spans="6:38" x14ac:dyDescent="0.35">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3"/>
      <c r="AK80" s="3"/>
      <c r="AL80" s="3"/>
    </row>
    <row r="81" spans="9:38" x14ac:dyDescent="0.35">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3"/>
      <c r="AK81" s="3"/>
      <c r="AL81" s="3"/>
    </row>
    <row r="82" spans="9:38" x14ac:dyDescent="0.35">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3"/>
      <c r="AK82" s="3"/>
      <c r="AL82" s="3"/>
    </row>
    <row r="83" spans="9:38" x14ac:dyDescent="0.35">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3"/>
      <c r="AK83" s="3"/>
      <c r="AL83" s="3"/>
    </row>
    <row r="84" spans="9:38" x14ac:dyDescent="0.35">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3"/>
      <c r="AK84" s="3"/>
      <c r="AL84" s="3"/>
    </row>
    <row r="85" spans="9:38" x14ac:dyDescent="0.35">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7"/>
      <c r="AK85" s="7"/>
      <c r="AL85" s="7"/>
    </row>
  </sheetData>
  <conditionalFormatting sqref="CY1:XFD9 E1:F1 F2:F9 F12:F57 CY11:XFD1048576 A58:CX1048576">
    <cfRule type="cellIs" dxfId="101" priority="13" operator="equal">
      <formula>"???"</formula>
    </cfRule>
  </conditionalFormatting>
  <conditionalFormatting sqref="E1:F1 F2:F9 F12:F55">
    <cfRule type="cellIs" dxfId="100" priority="12" operator="equal">
      <formula>"ERR"</formula>
    </cfRule>
  </conditionalFormatting>
  <conditionalFormatting sqref="AM1:AT1 AV1:CX1">
    <cfRule type="cellIs" dxfId="99" priority="11" operator="equal">
      <formula>"???"</formula>
    </cfRule>
  </conditionalFormatting>
  <conditionalFormatting sqref="AM1:AT1 AV1:CX1">
    <cfRule type="cellIs" dxfId="98" priority="10" operator="equal">
      <formula>"ERR"</formula>
    </cfRule>
  </conditionalFormatting>
  <conditionalFormatting sqref="AM1:AT1 AV1:CX1">
    <cfRule type="cellIs" dxfId="97" priority="9" operator="equal">
      <formula>"ERROR"</formula>
    </cfRule>
  </conditionalFormatting>
  <conditionalFormatting sqref="AG6:AJ6">
    <cfRule type="cellIs" dxfId="96" priority="8" operator="equal">
      <formula>"???"</formula>
    </cfRule>
  </conditionalFormatting>
  <conditionalFormatting sqref="AG6:AJ6">
    <cfRule type="cellIs" dxfId="95" priority="7" operator="equal">
      <formula>"ERR"</formula>
    </cfRule>
  </conditionalFormatting>
  <conditionalFormatting sqref="AM1:CX1 AM4:CR4 AM2 AO2:CX2 AM5 AO5:CX5 AM3:AO3 AQ3:CO3 AO18:AO19 AO14:AQ15 AM12:AQ13 AU21:AX22 BC8:BX8 AU12 BM6:CX6 BM28:BN28 AN34:AO34 BM7:BX7 AM27:CX27 CQ3:CR3 BY7:BY9 AO20:AP20 AM28:AM34 AM11 AZ11:BF11 BH11:BP11 BR11:BT11 BV11:BY11 CB11:CR11 CA10:CA11 CT11 CV11:CX11 AM6:BK6 AO11:AQ11 AN10:AN11 AM14:AN20 AN28:AN33 AO16:AP17 AO33 AQ34:AU34 AP33:AP34 AM35:AU35 AS11:AU11 AM7:AQ9 AS9:AU9 AS8:BA8 AQ16:AQ20 AS12 AS13:AU16 AR7:AR20 AM21:AT24 AM36:AR40 AS36:AU37 AW11:AX11 AW12:BY12 AV9:AV15 AS17:AV20 AW24:BK24 AW23:AX23 AU23:AV24 AW35:BY35 AW34:BE34 AV34:AV37 AS38:AW40 AS7:BK7 AQ33:BE33 AM41:AW41 AW37 AY37:BG37 AX37:AX41 AO31:BE32 AO28:BI30 AW9:BX9 AW13:BG20 BG31:BI33 BG34:BQ34 BF31:BF34 AY21:BG23 AW36:BG36 BK29:BN30 BK28 BJ28:BJ33 BM24:BR24 AM25:BK25 BM25:CG25 BL24:BL25 BQ28:BR29 BO28:BP30 BK31:BP33 BH36:BY37 BH22:BR23 BQ30:BQ33 BR30:BR34 BS22:BY24 BH13:BY21 CA7:CX9 BZ7:BZ24 BS28:BZ32 BS33:BY34 BZ33:BZ37 AM42:BY57 AY40:BY41 CC28:CX28 CA28:CB34 CA35:CK37 AM26:CG26 CH25:CX26 CC29:CS32 AY38:CS39 CC33:CK34 CL34:CT36 CS3:CX4 CL33:CS33 CT29:CT33 BZ40:CS48 CL37:CS37 CT37:CT48 CU43:CU48 BZ49:CU49 CV43:CX47 BZ51:CX57 CA12:CX24 CU29:CX42 BZ50:CW50 CV48:CW49 CX48:CX50">
    <cfRule type="cellIs" dxfId="94" priority="6" operator="equal">
      <formula>"???"</formula>
    </cfRule>
  </conditionalFormatting>
  <conditionalFormatting sqref="CY10:XFD10 F10:F11">
    <cfRule type="cellIs" dxfId="93" priority="5" operator="equal">
      <formula>"???"</formula>
    </cfRule>
  </conditionalFormatting>
  <conditionalFormatting sqref="F10:F11">
    <cfRule type="cellIs" dxfId="92" priority="4" operator="equal">
      <formula>"ERR"</formula>
    </cfRule>
  </conditionalFormatting>
  <conditionalFormatting sqref="AM10 AY11 BG11 BQ11 BU11 CB10:CX10 CS11 CU11 AO10:AQ10 AS10:AU10 AW10:BY10">
    <cfRule type="cellIs" dxfId="91" priority="3" operator="equal">
      <formula>"???"</formula>
    </cfRule>
  </conditionalFormatting>
  <conditionalFormatting sqref="AG8:AJ8">
    <cfRule type="cellIs" dxfId="90" priority="2" operator="equal">
      <formula>"???"</formula>
    </cfRule>
  </conditionalFormatting>
  <conditionalFormatting sqref="AG8:AJ8">
    <cfRule type="cellIs" dxfId="89" priority="1" operator="equal">
      <formula>"ERR"</formula>
    </cfRule>
  </conditionalFormatting>
  <hyperlinks>
    <hyperlink ref="AP3" r:id="rId1" display="http://basarabeasca.md/ro/contacte/"/>
    <hyperlink ref="AP18" r:id="rId2"/>
    <hyperlink ref="AP19" r:id="rId3"/>
    <hyperlink ref="AT12" r:id="rId4"/>
    <hyperlink ref="AV16" r:id="rId5"/>
    <hyperlink ref="BB8" r:id="rId6"/>
    <hyperlink ref="BL6" r:id="rId7"/>
    <hyperlink ref="BL7" r:id="rId8"/>
    <hyperlink ref="BL28" r:id="rId9"/>
    <hyperlink ref="CP3" r:id="rId10" display="https://stefan-voda.md/vasile-gherman/"/>
  </hyperlinks>
  <pageMargins left="0.7" right="0.7" top="0.75" bottom="0.75" header="0.3" footer="0.3"/>
  <pageSetup paperSize="9" orientation="portrait" r:id="rId11"/>
  <legacyDrawing r:id="rId1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05"/>
  <sheetViews>
    <sheetView zoomScaleNormal="100" workbookViewId="0">
      <pane xSplit="1" ySplit="1" topLeftCell="B2" activePane="bottomRight" state="frozen"/>
      <selection pane="topRight" activeCell="B1" sqref="B1"/>
      <selection pane="bottomLeft" activeCell="A2" sqref="A2"/>
      <selection pane="bottomRight" activeCell="E2" sqref="E2"/>
    </sheetView>
  </sheetViews>
  <sheetFormatPr defaultColWidth="9.08984375" defaultRowHeight="14.5" x14ac:dyDescent="0.35"/>
  <cols>
    <col min="1" max="1" width="9.90625" style="106" customWidth="1"/>
    <col min="2" max="2" width="16.08984375" style="106" customWidth="1"/>
    <col min="3" max="3" width="3.08984375" style="28" bestFit="1" customWidth="1"/>
    <col min="4" max="4" width="96.90625" style="105" customWidth="1"/>
    <col min="5" max="6" width="20.90625" style="28" customWidth="1"/>
    <col min="7" max="7" width="13.54296875" style="28" customWidth="1"/>
    <col min="8" max="8" width="14" style="28" customWidth="1"/>
    <col min="9" max="9" width="11.90625" style="28" customWidth="1"/>
    <col min="10" max="10" width="10.54296875" style="28" customWidth="1"/>
    <col min="11" max="11" width="10.90625" style="28" customWidth="1"/>
    <col min="12" max="14" width="9.08984375" style="28"/>
    <col min="15" max="15" width="19.08984375" style="125" bestFit="1" customWidth="1"/>
    <col min="16" max="26" width="9.08984375" style="28"/>
    <col min="27" max="27" width="8.54296875" style="28" customWidth="1"/>
    <col min="28" max="29" width="8.54296875" style="125" customWidth="1"/>
    <col min="30" max="35" width="9.08984375" style="28"/>
    <col min="36" max="37" width="9.08984375" style="32"/>
    <col min="38" max="38" width="21.36328125" style="240" customWidth="1"/>
    <col min="39" max="39" width="14.08984375" style="28" bestFit="1" customWidth="1"/>
    <col min="40" max="40" width="14.08984375" style="33" bestFit="1" customWidth="1"/>
    <col min="41" max="41" width="9.54296875" style="28" customWidth="1"/>
    <col min="42" max="43" width="9.08984375" style="28" customWidth="1"/>
    <col min="44" max="44" width="10.08984375" style="28" bestFit="1" customWidth="1"/>
    <col min="45" max="45" width="12.08984375" style="28" customWidth="1"/>
    <col min="46" max="46" width="9.08984375" style="28" customWidth="1"/>
    <col min="47" max="47" width="10.08984375" style="28" customWidth="1"/>
    <col min="48" max="48" width="11.54296875" style="28" bestFit="1" customWidth="1"/>
    <col min="49" max="49" width="9.08984375" style="28" customWidth="1"/>
    <col min="50" max="50" width="9.54296875" style="28" bestFit="1" customWidth="1"/>
    <col min="51" max="51" width="9.08984375" style="28" customWidth="1"/>
    <col min="52" max="52" width="10.08984375" style="28" customWidth="1"/>
    <col min="53" max="57" width="9.08984375" style="28" customWidth="1"/>
    <col min="58" max="58" width="10.90625" style="28" bestFit="1" customWidth="1"/>
    <col min="59" max="62" width="9.08984375" style="28" customWidth="1"/>
    <col min="63" max="63" width="12.90625" style="28" customWidth="1"/>
    <col min="64" max="64" width="11.08984375" style="28" bestFit="1" customWidth="1"/>
    <col min="65" max="65" width="9.08984375" style="28" customWidth="1"/>
    <col min="66" max="66" width="13" style="28" bestFit="1" customWidth="1"/>
    <col min="67" max="68" width="9.08984375" style="28" customWidth="1"/>
    <col min="69" max="69" width="11.54296875" style="28" bestFit="1" customWidth="1"/>
    <col min="70" max="70" width="9.08984375" style="28" customWidth="1"/>
    <col min="71" max="16384" width="9.08984375" style="28"/>
  </cols>
  <sheetData>
    <row r="1" spans="1:70" s="26" customFormat="1" ht="15" customHeight="1" x14ac:dyDescent="0.35">
      <c r="A1" s="43" t="str">
        <f>IF(ISBLANK(Monitoring_MP!A1),"",Monitoring_MP!A1)</f>
        <v>questionID</v>
      </c>
      <c r="B1" s="171" t="str">
        <f>IF(ISBLANK(Monitoring_MP!B1),"",Monitoring_MP!B1)</f>
        <v>ID_2020</v>
      </c>
      <c r="C1" s="171" t="str">
        <f>IF(ISBLANK(Monitoring_MP!C1),"",Monitoring_MP!C1)</f>
        <v>Row</v>
      </c>
      <c r="D1" s="44" t="str">
        <f>IF(ISBLANK(Monitoring_MP!D1),"",Monitoring_MP!D1)</f>
        <v>question</v>
      </c>
      <c r="E1" s="44" t="str">
        <f>IF(ISBLANK(Monitoring_MP!E1),"",Monitoring_MP!E1)</f>
        <v>question_en</v>
      </c>
      <c r="F1" s="44" t="str">
        <f>IF(ISBLANK(Monitoring_MP!F1),"",Monitoring_MP!F1)</f>
        <v/>
      </c>
      <c r="G1" s="45" t="str">
        <f>IF(ISBLANK(Monitoring_MP!G1),"",Monitoring_MP!G1)</f>
        <v>Code issues</v>
      </c>
      <c r="H1" s="46" t="str">
        <f>IF(ISBLANK(Monitoring_MP!H1),"",Monitoring_MP!H1)</f>
        <v>Code comment</v>
      </c>
      <c r="I1" s="47" t="str">
        <f>IF(ISBLANK(Monitoring_MP!I1),"",Monitoring_MP!I1)</f>
        <v>max points</v>
      </c>
      <c r="J1" s="121" t="str">
        <f>IF(ISBLANK(Monitoring_MP!J1),"",Monitoring_MP!J1)</f>
        <v>ans1</v>
      </c>
      <c r="K1" s="121" t="str">
        <f>IF(ISBLANK(Monitoring_MP!K1),"",Monitoring_MP!K1)</f>
        <v>ans1en</v>
      </c>
      <c r="L1" s="121" t="str">
        <f>IF(ISBLANK(Monitoring_MP!L1),"",Monitoring_MP!L1)</f>
        <v>ans2</v>
      </c>
      <c r="M1" s="121" t="str">
        <f>IF(ISBLANK(Monitoring_MP!M1),"",Monitoring_MP!M1)</f>
        <v>ans2en</v>
      </c>
      <c r="N1" s="121" t="str">
        <f>IF(ISBLANK(Monitoring_MP!N1),"",Monitoring_MP!N1)</f>
        <v>ans3</v>
      </c>
      <c r="O1" s="121" t="str">
        <f>IF(ISBLANK(Monitoring_MP!O1),"",Monitoring_MP!O1)</f>
        <v>ans3en</v>
      </c>
      <c r="P1" s="121" t="str">
        <f>IF(ISBLANK(Monitoring_MP!P1),"",Monitoring_MP!P1)</f>
        <v>ans4</v>
      </c>
      <c r="Q1" s="121" t="str">
        <f>IF(ISBLANK(Monitoring_MP!Q1),"",Monitoring_MP!Q1)</f>
        <v>ans4en</v>
      </c>
      <c r="R1" s="121" t="str">
        <f>IF(ISBLANK(Monitoring_MP!R1),"",Monitoring_MP!R1)</f>
        <v>ans5</v>
      </c>
      <c r="S1" s="121" t="str">
        <f>IF(ISBLANK(Monitoring_MP!S1),"",Monitoring_MP!S1)</f>
        <v>ans5en</v>
      </c>
      <c r="T1" s="121" t="str">
        <f>IF(ISBLANK(Monitoring_MP!T1),"",Monitoring_MP!T1)</f>
        <v>ans6</v>
      </c>
      <c r="U1" s="121" t="str">
        <f>IF(ISBLANK(Monitoring_MP!U1),"",Monitoring_MP!U1)</f>
        <v>ans6en</v>
      </c>
      <c r="V1" s="121" t="str">
        <f>IF(ISBLANK(Monitoring_MP!V1),"",Monitoring_MP!V1)</f>
        <v>ans7</v>
      </c>
      <c r="W1" s="121" t="str">
        <f>IF(ISBLANK(Monitoring_MP!W1),"",Monitoring_MP!W1)</f>
        <v>ans7en</v>
      </c>
      <c r="X1" s="121" t="str">
        <f>IF(ISBLANK(Monitoring_MP!X1),"",Monitoring_MP!X1)</f>
        <v>ans8</v>
      </c>
      <c r="Y1" s="121" t="str">
        <f>IF(ISBLANK(Monitoring_MP!Y1),"",Monitoring_MP!Y1)</f>
        <v>ans8en</v>
      </c>
      <c r="Z1" s="121" t="str">
        <f>IF(ISBLANK(Monitoring_MP!Z1),"",Monitoring_MP!Z1)</f>
        <v>ans9</v>
      </c>
      <c r="AA1" s="224" t="str">
        <f>IF(ISBLANK(Monitoring_MP!AA1),"",Monitoring_MP!AA1)</f>
        <v>ans9en</v>
      </c>
      <c r="AB1" s="224" t="str">
        <f>IF(ISBLANK(Monitoring_MP!AB1),"",Monitoring_MP!AB1)</f>
        <v>Best</v>
      </c>
      <c r="AC1" s="224" t="str">
        <f>IF(ISBLANK(Monitoring_MP!AC1),"",Monitoring_MP!AC1)</f>
        <v>Worst</v>
      </c>
      <c r="AD1" s="45" t="str">
        <f>IF(ISBLANK(Monitoring_MP!AD1),"",Monitoring_MP!AD1)</f>
        <v>pts1</v>
      </c>
      <c r="AE1" s="46" t="str">
        <f>IF(ISBLANK(Monitoring_MP!AE1),"",Monitoring_MP!AE1)</f>
        <v>pts2</v>
      </c>
      <c r="AF1" s="46" t="str">
        <f>IF(ISBLANK(Monitoring_MP!AF1),"",Monitoring_MP!AF1)</f>
        <v>pts3</v>
      </c>
      <c r="AG1" s="46" t="str">
        <f>IF(ISBLANK(Monitoring_MP!AG1),"",Monitoring_MP!AG1)</f>
        <v>pts4</v>
      </c>
      <c r="AH1" s="46" t="str">
        <f>IF(ISBLANK(Monitoring_MP!AH1),"",Monitoring_MP!AH1)</f>
        <v>pts5</v>
      </c>
      <c r="AI1" s="46" t="str">
        <f>IF(ISBLANK(Monitoring_MP!AI1),"",Monitoring_MP!AI1)</f>
        <v>pts6</v>
      </c>
      <c r="AJ1" s="226" t="str">
        <f>IF(ISBLANK(Monitoring_MP!AJ1),"",Monitoring_MP!AJ1)</f>
        <v>pts7</v>
      </c>
      <c r="AK1" s="226" t="str">
        <f>IF(ISBLANK(Monitoring_MP!AK1),"",Monitoring_MP!AK1)</f>
        <v>pts8</v>
      </c>
      <c r="AL1" s="226" t="str">
        <f>IF(ISBLANK(Monitoring_MP!AL1),"",Monitoring_MP!AL1)</f>
        <v>pts9</v>
      </c>
      <c r="AM1" s="99" t="s">
        <v>80</v>
      </c>
      <c r="AN1" s="100" t="s">
        <v>73</v>
      </c>
      <c r="AO1" s="101" t="s">
        <v>78</v>
      </c>
      <c r="AP1" s="102" t="s">
        <v>56</v>
      </c>
      <c r="AQ1" s="102" t="s">
        <v>344</v>
      </c>
      <c r="AR1" s="102" t="s">
        <v>272</v>
      </c>
      <c r="AS1" s="102" t="s">
        <v>274</v>
      </c>
      <c r="AT1" s="102" t="s">
        <v>276</v>
      </c>
      <c r="AU1" s="102" t="s">
        <v>82</v>
      </c>
      <c r="AV1" s="102" t="s">
        <v>278</v>
      </c>
      <c r="AW1" s="103" t="s">
        <v>239</v>
      </c>
      <c r="AX1" s="102" t="s">
        <v>280</v>
      </c>
      <c r="AY1" s="102" t="s">
        <v>282</v>
      </c>
      <c r="AZ1" s="102" t="s">
        <v>284</v>
      </c>
      <c r="BA1" s="104" t="s">
        <v>286</v>
      </c>
      <c r="BB1" s="102" t="s">
        <v>74</v>
      </c>
      <c r="BC1" s="102" t="s">
        <v>288</v>
      </c>
      <c r="BD1" s="102" t="s">
        <v>65</v>
      </c>
      <c r="BE1" s="102" t="s">
        <v>76</v>
      </c>
      <c r="BF1" s="102" t="s">
        <v>69</v>
      </c>
      <c r="BG1" s="102" t="s">
        <v>290</v>
      </c>
      <c r="BH1" s="102" t="s">
        <v>62</v>
      </c>
      <c r="BI1" s="102" t="s">
        <v>71</v>
      </c>
      <c r="BJ1" s="102" t="s">
        <v>292</v>
      </c>
      <c r="BK1" s="102" t="s">
        <v>294</v>
      </c>
      <c r="BL1" s="102" t="s">
        <v>296</v>
      </c>
      <c r="BM1" s="102" t="s">
        <v>60</v>
      </c>
      <c r="BN1" s="102" t="s">
        <v>298</v>
      </c>
      <c r="BO1" s="102" t="s">
        <v>300</v>
      </c>
      <c r="BP1" s="102" t="s">
        <v>67</v>
      </c>
      <c r="BQ1" s="102" t="s">
        <v>250</v>
      </c>
      <c r="BR1" s="102" t="s">
        <v>58</v>
      </c>
    </row>
    <row r="2" spans="1:70" ht="15" customHeight="1" x14ac:dyDescent="0.35">
      <c r="A2" s="55" t="str">
        <f>IF(ISBLANK(Monitoring_MP!A2),"",Monitoring_MP!A2)</f>
        <v>Q1</v>
      </c>
      <c r="B2" s="244" t="str">
        <f>IF(ISBLANK(Monitoring_MP!B2),"",Monitoring_MP!B2)</f>
        <v>R20001</v>
      </c>
      <c r="C2" s="172">
        <f>IF(ISBLANK(Monitoring_MP!C2),"",Monitoring_MP!C2)</f>
        <v>2</v>
      </c>
      <c r="D2" s="172" t="str">
        <f>IF(ISBLANK(Monitoring_MP!D2),"",Monitoring_MP!D2)</f>
        <v>Pagina web oficială a autorităților publice dispune de compartimente dedicate transparenţei decizionale, unde se plasează informaţia privind procesul de elaborare şi adoptare a deciziilor?</v>
      </c>
      <c r="E2" s="172" t="str">
        <f>IF(ISBLANK(Monitoring_MP!E2),"",Monitoring_MP!E2)</f>
        <v>Does the official web page of the public authority contains the fields related to transparency in decision making process, where the information about the development and approval of decisions is placed?</v>
      </c>
      <c r="F2" s="56" t="str">
        <f>IF(ISBLANK(Monitoring_MP!F2),"",Monitoring_MP!F2)</f>
        <v>acc</v>
      </c>
      <c r="G2" s="56" t="str">
        <f>IF(ISBLANK(Monitoring_MP!G2),"",Monitoring_MP!G2)</f>
        <v>acc1</v>
      </c>
      <c r="H2" s="56" t="str">
        <f>IF(ISBLANK(Monitoring_MP!H2),"",Monitoring_MP!H2)</f>
        <v>acc1k</v>
      </c>
      <c r="I2" s="57">
        <f>IF(ISBLANK(Monitoring_MP!I2),"",Monitoring_MP!I2)</f>
        <v>1</v>
      </c>
      <c r="J2" s="56" t="str">
        <f>IF(ISBLANK(Monitoring_MP!J2),"",Monitoring_MP!J2)</f>
        <v>da</v>
      </c>
      <c r="K2" s="56" t="str">
        <f>IF(ISBLANK(Monitoring_MP!K2),"",Monitoring_MP!K2)</f>
        <v>yes</v>
      </c>
      <c r="L2" s="56" t="str">
        <f>IF(ISBLANK(Monitoring_MP!L2),"",Monitoring_MP!L2)</f>
        <v>nu</v>
      </c>
      <c r="M2" s="56" t="str">
        <f>IF(ISBLANK(Monitoring_MP!M2),"",Monitoring_MP!M2)</f>
        <v>no</v>
      </c>
      <c r="N2" s="56" t="str">
        <f>IF(ISBLANK(Monitoring_MP!N2),"",Monitoring_MP!N2)</f>
        <v>partial</v>
      </c>
      <c r="O2" s="56" t="str">
        <f>IF(ISBLANK(Monitoring_MP!O2),"",Monitoring_MP!O2)</f>
        <v>partially</v>
      </c>
      <c r="P2" s="56" t="str">
        <f>IF(ISBLANK(Monitoring_MP!P2),"",Monitoring_MP!P2)</f>
        <v>---</v>
      </c>
      <c r="Q2" s="56" t="str">
        <f>IF(ISBLANK(Monitoring_MP!Q2),"",Monitoring_MP!Q2)</f>
        <v>---</v>
      </c>
      <c r="R2" s="56" t="str">
        <f>IF(ISBLANK(Monitoring_MP!R2),"",Monitoring_MP!R2)</f>
        <v>---</v>
      </c>
      <c r="S2" s="56" t="str">
        <f>IF(ISBLANK(Monitoring_MP!S2),"",Monitoring_MP!S2)</f>
        <v>---</v>
      </c>
      <c r="T2" s="56" t="str">
        <f>IF(ISBLANK(Monitoring_MP!T2),"",Monitoring_MP!T2)</f>
        <v>---</v>
      </c>
      <c r="U2" s="56" t="str">
        <f>IF(ISBLANK(Monitoring_MP!U2),"",Monitoring_MP!U2)</f>
        <v>---</v>
      </c>
      <c r="V2" s="56" t="str">
        <f>IF(ISBLANK(Monitoring_MP!V2),"",Monitoring_MP!V2)</f>
        <v>---</v>
      </c>
      <c r="W2" s="56" t="str">
        <f>IF(ISBLANK(Monitoring_MP!W2),"",Monitoring_MP!W2)</f>
        <v>---</v>
      </c>
      <c r="X2" s="126" t="str">
        <f>IF(ISBLANK(Monitoring_MP!X2),"",Monitoring_MP!X2)</f>
        <v>N/A</v>
      </c>
      <c r="Y2" s="126" t="str">
        <f>IF(ISBLANK(Monitoring_MP!Y2),"",Monitoring_MP!Y2)</f>
        <v>N/A</v>
      </c>
      <c r="Z2" s="56" t="str">
        <f>IF(ISBLANK(Monitoring_MP!Z2),"",Monitoring_MP!Z2)</f>
        <v>---</v>
      </c>
      <c r="AA2" s="56" t="str">
        <f>IF(ISBLANK(Monitoring_MP!AA2),"",Monitoring_MP!AA2)</f>
        <v>---</v>
      </c>
      <c r="AB2" s="56" t="str">
        <f>IF(ISBLANK(Monitoring_MP!AB2),"",Monitoring_MP!AB2)</f>
        <v>da</v>
      </c>
      <c r="AC2" s="56" t="str">
        <f>IF(ISBLANK(Monitoring_MP!AC2),"",Monitoring_MP!AC2)</f>
        <v>nu</v>
      </c>
      <c r="AD2" s="57">
        <f>IF(ISBLANK(Monitoring_MP!AD2),"",Monitoring_MP!AD2)</f>
        <v>1</v>
      </c>
      <c r="AE2" s="56">
        <f>IF(ISBLANK(Monitoring_MP!AE2),"",Monitoring_MP!AE2)</f>
        <v>0</v>
      </c>
      <c r="AF2" s="56">
        <f>IF(ISBLANK(Monitoring_MP!AF2),"",Monitoring_MP!AF2)</f>
        <v>0.5</v>
      </c>
      <c r="AG2" s="56" t="str">
        <f>IF(ISBLANK(Monitoring_MP!AG2),"",Monitoring_MP!AG2)</f>
        <v>---</v>
      </c>
      <c r="AH2" s="56" t="str">
        <f>IF(ISBLANK(Monitoring_MP!AH2),"",Monitoring_MP!AH2)</f>
        <v>---</v>
      </c>
      <c r="AI2" s="56" t="str">
        <f>IF(ISBLANK(Monitoring_MP!AI2),"",Monitoring_MP!AI2)</f>
        <v>---</v>
      </c>
      <c r="AJ2" s="126" t="str">
        <f>IF(ISBLANK(Monitoring_MP!AJ2),"",Monitoring_MP!AJ2)</f>
        <v>---</v>
      </c>
      <c r="AK2" s="126" t="str">
        <f>IF(ISBLANK(Monitoring_MP!AK2),"",Monitoring_MP!AK2)</f>
        <v>N/A</v>
      </c>
      <c r="AL2" s="152" t="str">
        <f>IF(ISBLANK(Monitoring_MP!AL2),"",Monitoring_MP!AL2)</f>
        <v>---</v>
      </c>
      <c r="AM2" s="223">
        <f>IF(ISBLANK(HLOOKUP(AM$1,Monitoring_MP!$AM$1:$CX$57,Points_MP!$C2,FALSE)),"",IF(HLOOKUP(AM$1,Monitoring_MP!$AM$1:$CX$57,Points_MP!$C2,FALSE)=$J2,$AD2,IF(HLOOKUP(AM$1,Monitoring_MP!$AM$1:$CX$57,Points_MP!$C2,FALSE)=$L2,$AE2,IF(HLOOKUP(AM$1,Monitoring_MP!$AM$1:$CX$57,Points_MP!$C2,FALSE)=$N2,$AF2,IF(HLOOKUP(AM$1,Monitoring_MP!$AM$1:$CX$57,Points_MP!$C2,FALSE)=$P2,$AG2,IF(HLOOKUP(AM$1,Monitoring_MP!$AM$1:$CX$57,Points_MP!$C2,FALSE)=$R2,$AH2,IF(HLOOKUP(AM$1,Monitoring_MP!$AM$1:$CX$57,Points_MP!$C2,FALSE)=$T2,$AI2,IF(HLOOKUP(AM$1,Monitoring_MP!$AM$1:$CX$57,Points_MP!$C2,FALSE)=$V2,$AJ2,IF(HLOOKUP(AM$1,Monitoring_MP!$AM$1:$CX$57,Points_MP!$C2,FALSE)=$X2,$AK2,"ERROR")))))))))</f>
        <v>0</v>
      </c>
      <c r="AN2" s="223">
        <f>IF(ISBLANK(HLOOKUP(AN$1,Monitoring_MP!$AM$1:$CX$57,Points_MP!$C2,FALSE)),"",IF(HLOOKUP(AN$1,Monitoring_MP!$AM$1:$CX$57,Points_MP!$C2,FALSE)=$J2,$AD2,IF(HLOOKUP(AN$1,Monitoring_MP!$AM$1:$CX$57,Points_MP!$C2,FALSE)=$L2,$AE2,IF(HLOOKUP(AN$1,Monitoring_MP!$AM$1:$CX$57,Points_MP!$C2,FALSE)=$N2,$AF2,IF(HLOOKUP(AN$1,Monitoring_MP!$AM$1:$CX$57,Points_MP!$C2,FALSE)=$P2,$AG2,IF(HLOOKUP(AN$1,Monitoring_MP!$AM$1:$CX$57,Points_MP!$C2,FALSE)=$R2,$AH2,IF(HLOOKUP(AN$1,Monitoring_MP!$AM$1:$CX$57,Points_MP!$C2,FALSE)=$T2,$AI2,IF(HLOOKUP(AN$1,Monitoring_MP!$AM$1:$CX$57,Points_MP!$C2,FALSE)=$V2,$AJ2,IF(HLOOKUP(AN$1,Monitoring_MP!$AM$1:$CX$57,Points_MP!$C2,FALSE)=$X2,$AK2,"ERROR")))))))))</f>
        <v>1</v>
      </c>
      <c r="AO2" s="223">
        <f>IF(ISBLANK(HLOOKUP(AO$1,Monitoring_MP!$AM$1:$CX$57,Points_MP!$C2,FALSE)),"",IF(HLOOKUP(AO$1,Monitoring_MP!$AM$1:$CX$57,Points_MP!$C2,FALSE)=$J2,$AD2,IF(HLOOKUP(AO$1,Monitoring_MP!$AM$1:$CX$57,Points_MP!$C2,FALSE)=$L2,$AE2,IF(HLOOKUP(AO$1,Monitoring_MP!$AM$1:$CX$57,Points_MP!$C2,FALSE)=$N2,$AF2,IF(HLOOKUP(AO$1,Monitoring_MP!$AM$1:$CX$57,Points_MP!$C2,FALSE)=$P2,$AG2,IF(HLOOKUP(AO$1,Monitoring_MP!$AM$1:$CX$57,Points_MP!$C2,FALSE)=$R2,$AH2,IF(HLOOKUP(AO$1,Monitoring_MP!$AM$1:$CX$57,Points_MP!$C2,FALSE)=$T2,$AI2,IF(HLOOKUP(AO$1,Monitoring_MP!$AM$1:$CX$57,Points_MP!$C2,FALSE)=$V2,$AJ2,IF(HLOOKUP(AO$1,Monitoring_MP!$AM$1:$CX$57,Points_MP!$C2,FALSE)=$X2,$AK2,"ERROR")))))))))</f>
        <v>0.5</v>
      </c>
      <c r="AP2" s="223">
        <f>IF(ISBLANK(HLOOKUP(AP$1,Monitoring_MP!$AM$1:$CX$57,Points_MP!$C2,FALSE)),"",IF(HLOOKUP(AP$1,Monitoring_MP!$AM$1:$CX$57,Points_MP!$C2,FALSE)=$J2,$AD2,IF(HLOOKUP(AP$1,Monitoring_MP!$AM$1:$CX$57,Points_MP!$C2,FALSE)=$L2,$AE2,IF(HLOOKUP(AP$1,Monitoring_MP!$AM$1:$CX$57,Points_MP!$C2,FALSE)=$N2,$AF2,IF(HLOOKUP(AP$1,Monitoring_MP!$AM$1:$CX$57,Points_MP!$C2,FALSE)=$P2,$AG2,IF(HLOOKUP(AP$1,Monitoring_MP!$AM$1:$CX$57,Points_MP!$C2,FALSE)=$R2,$AH2,IF(HLOOKUP(AP$1,Monitoring_MP!$AM$1:$CX$57,Points_MP!$C2,FALSE)=$T2,$AI2,IF(HLOOKUP(AP$1,Monitoring_MP!$AM$1:$CX$57,Points_MP!$C2,FALSE)=$V2,$AJ2,IF(HLOOKUP(AP$1,Monitoring_MP!$AM$1:$CX$57,Points_MP!$C2,FALSE)=$X2,$AK2,"ERROR")))))))))</f>
        <v>1</v>
      </c>
      <c r="AQ2" s="223">
        <f>IF(ISBLANK(HLOOKUP(AQ$1,Monitoring_MP!$AM$1:$CX$57,Points_MP!$C2,FALSE)),"",IF(HLOOKUP(AQ$1,Monitoring_MP!$AM$1:$CX$57,Points_MP!$C2,FALSE)=$J2,$AD2,IF(HLOOKUP(AQ$1,Monitoring_MP!$AM$1:$CX$57,Points_MP!$C2,FALSE)=$L2,$AE2,IF(HLOOKUP(AQ$1,Monitoring_MP!$AM$1:$CX$57,Points_MP!$C2,FALSE)=$N2,$AF2,IF(HLOOKUP(AQ$1,Monitoring_MP!$AM$1:$CX$57,Points_MP!$C2,FALSE)=$P2,$AG2,IF(HLOOKUP(AQ$1,Monitoring_MP!$AM$1:$CX$57,Points_MP!$C2,FALSE)=$R2,$AH2,IF(HLOOKUP(AQ$1,Monitoring_MP!$AM$1:$CX$57,Points_MP!$C2,FALSE)=$T2,$AI2,IF(HLOOKUP(AQ$1,Monitoring_MP!$AM$1:$CX$57,Points_MP!$C2,FALSE)=$V2,$AJ2,IF(HLOOKUP(AQ$1,Monitoring_MP!$AM$1:$CX$57,Points_MP!$C2,FALSE)=$X2,$AK2,"ERROR")))))))))</f>
        <v>0.5</v>
      </c>
      <c r="AR2" s="223">
        <f>IF(ISBLANK(HLOOKUP(AR$1,Monitoring_MP!$AM$1:$CX$57,Points_MP!$C2,FALSE)),"",IF(HLOOKUP(AR$1,Monitoring_MP!$AM$1:$CX$57,Points_MP!$C2,FALSE)=$J2,$AD2,IF(HLOOKUP(AR$1,Monitoring_MP!$AM$1:$CX$57,Points_MP!$C2,FALSE)=$L2,$AE2,IF(HLOOKUP(AR$1,Monitoring_MP!$AM$1:$CX$57,Points_MP!$C2,FALSE)=$N2,$AF2,IF(HLOOKUP(AR$1,Monitoring_MP!$AM$1:$CX$57,Points_MP!$C2,FALSE)=$P2,$AG2,IF(HLOOKUP(AR$1,Monitoring_MP!$AM$1:$CX$57,Points_MP!$C2,FALSE)=$R2,$AH2,IF(HLOOKUP(AR$1,Monitoring_MP!$AM$1:$CX$57,Points_MP!$C2,FALSE)=$T2,$AI2,IF(HLOOKUP(AR$1,Monitoring_MP!$AM$1:$CX$57,Points_MP!$C2,FALSE)=$V2,$AJ2,IF(HLOOKUP(AR$1,Monitoring_MP!$AM$1:$CX$57,Points_MP!$C2,FALSE)=$X2,$AK2,"ERROR")))))))))</f>
        <v>0</v>
      </c>
      <c r="AS2" s="223">
        <f>IF(ISBLANK(HLOOKUP(AS$1,Monitoring_MP!$AM$1:$CX$57,Points_MP!$C2,FALSE)),"",IF(HLOOKUP(AS$1,Monitoring_MP!$AM$1:$CX$57,Points_MP!$C2,FALSE)=$J2,$AD2,IF(HLOOKUP(AS$1,Monitoring_MP!$AM$1:$CX$57,Points_MP!$C2,FALSE)=$L2,$AE2,IF(HLOOKUP(AS$1,Monitoring_MP!$AM$1:$CX$57,Points_MP!$C2,FALSE)=$N2,$AF2,IF(HLOOKUP(AS$1,Monitoring_MP!$AM$1:$CX$57,Points_MP!$C2,FALSE)=$P2,$AG2,IF(HLOOKUP(AS$1,Monitoring_MP!$AM$1:$CX$57,Points_MP!$C2,FALSE)=$R2,$AH2,IF(HLOOKUP(AS$1,Monitoring_MP!$AM$1:$CX$57,Points_MP!$C2,FALSE)=$T2,$AI2,IF(HLOOKUP(AS$1,Monitoring_MP!$AM$1:$CX$57,Points_MP!$C2,FALSE)=$V2,$AJ2,IF(HLOOKUP(AS$1,Monitoring_MP!$AM$1:$CX$57,Points_MP!$C2,FALSE)=$X2,$AK2,"ERROR")))))))))</f>
        <v>1</v>
      </c>
      <c r="AT2" s="223">
        <f>IF(ISBLANK(HLOOKUP(AT$1,Monitoring_MP!$AM$1:$CX$57,Points_MP!$C2,FALSE)),"",IF(HLOOKUP(AT$1,Monitoring_MP!$AM$1:$CX$57,Points_MP!$C2,FALSE)=$J2,$AD2,IF(HLOOKUP(AT$1,Monitoring_MP!$AM$1:$CX$57,Points_MP!$C2,FALSE)=$L2,$AE2,IF(HLOOKUP(AT$1,Monitoring_MP!$AM$1:$CX$57,Points_MP!$C2,FALSE)=$N2,$AF2,IF(HLOOKUP(AT$1,Monitoring_MP!$AM$1:$CX$57,Points_MP!$C2,FALSE)=$P2,$AG2,IF(HLOOKUP(AT$1,Monitoring_MP!$AM$1:$CX$57,Points_MP!$C2,FALSE)=$R2,$AH2,IF(HLOOKUP(AT$1,Monitoring_MP!$AM$1:$CX$57,Points_MP!$C2,FALSE)=$T2,$AI2,IF(HLOOKUP(AT$1,Monitoring_MP!$AM$1:$CX$57,Points_MP!$C2,FALSE)=$V2,$AJ2,IF(HLOOKUP(AT$1,Monitoring_MP!$AM$1:$CX$57,Points_MP!$C2,FALSE)=$X2,$AK2,"ERROR")))))))))</f>
        <v>1</v>
      </c>
      <c r="AU2" s="223">
        <f>IF(ISBLANK(HLOOKUP(AU$1,Monitoring_MP!$AM$1:$CX$57,Points_MP!$C2,FALSE)),"",IF(HLOOKUP(AU$1,Monitoring_MP!$AM$1:$CX$57,Points_MP!$C2,FALSE)=$J2,$AD2,IF(HLOOKUP(AU$1,Monitoring_MP!$AM$1:$CX$57,Points_MP!$C2,FALSE)=$L2,$AE2,IF(HLOOKUP(AU$1,Monitoring_MP!$AM$1:$CX$57,Points_MP!$C2,FALSE)=$N2,$AF2,IF(HLOOKUP(AU$1,Monitoring_MP!$AM$1:$CX$57,Points_MP!$C2,FALSE)=$P2,$AG2,IF(HLOOKUP(AU$1,Monitoring_MP!$AM$1:$CX$57,Points_MP!$C2,FALSE)=$R2,$AH2,IF(HLOOKUP(AU$1,Monitoring_MP!$AM$1:$CX$57,Points_MP!$C2,FALSE)=$T2,$AI2,IF(HLOOKUP(AU$1,Monitoring_MP!$AM$1:$CX$57,Points_MP!$C2,FALSE)=$V2,$AJ2,IF(HLOOKUP(AU$1,Monitoring_MP!$AM$1:$CX$57,Points_MP!$C2,FALSE)=$X2,$AK2,"ERROR")))))))))</f>
        <v>1</v>
      </c>
      <c r="AV2" s="223">
        <f>IF(ISBLANK(HLOOKUP(AV$1,Monitoring_MP!$AM$1:$CX$57,Points_MP!$C2,FALSE)),"",IF(HLOOKUP(AV$1,Monitoring_MP!$AM$1:$CX$57,Points_MP!$C2,FALSE)=$J2,$AD2,IF(HLOOKUP(AV$1,Monitoring_MP!$AM$1:$CX$57,Points_MP!$C2,FALSE)=$L2,$AE2,IF(HLOOKUP(AV$1,Monitoring_MP!$AM$1:$CX$57,Points_MP!$C2,FALSE)=$N2,$AF2,IF(HLOOKUP(AV$1,Monitoring_MP!$AM$1:$CX$57,Points_MP!$C2,FALSE)=$P2,$AG2,IF(HLOOKUP(AV$1,Monitoring_MP!$AM$1:$CX$57,Points_MP!$C2,FALSE)=$R2,$AH2,IF(HLOOKUP(AV$1,Monitoring_MP!$AM$1:$CX$57,Points_MP!$C2,FALSE)=$T2,$AI2,IF(HLOOKUP(AV$1,Monitoring_MP!$AM$1:$CX$57,Points_MP!$C2,FALSE)=$V2,$AJ2,IF(HLOOKUP(AV$1,Monitoring_MP!$AM$1:$CX$57,Points_MP!$C2,FALSE)=$X2,$AK2,"ERROR")))))))))</f>
        <v>1</v>
      </c>
      <c r="AW2" s="223">
        <f>IF(ISBLANK(HLOOKUP(AW$1,Monitoring_MP!$AM$1:$CX$57,Points_MP!$C2,FALSE)),"",IF(HLOOKUP(AW$1,Monitoring_MP!$AM$1:$CX$57,Points_MP!$C2,FALSE)=$J2,$AD2,IF(HLOOKUP(AW$1,Monitoring_MP!$AM$1:$CX$57,Points_MP!$C2,FALSE)=$L2,$AE2,IF(HLOOKUP(AW$1,Monitoring_MP!$AM$1:$CX$57,Points_MP!$C2,FALSE)=$N2,$AF2,IF(HLOOKUP(AW$1,Monitoring_MP!$AM$1:$CX$57,Points_MP!$C2,FALSE)=$P2,$AG2,IF(HLOOKUP(AW$1,Monitoring_MP!$AM$1:$CX$57,Points_MP!$C2,FALSE)=$R2,$AH2,IF(HLOOKUP(AW$1,Monitoring_MP!$AM$1:$CX$57,Points_MP!$C2,FALSE)=$T2,$AI2,IF(HLOOKUP(AW$1,Monitoring_MP!$AM$1:$CX$57,Points_MP!$C2,FALSE)=$V2,$AJ2,IF(HLOOKUP(AW$1,Monitoring_MP!$AM$1:$CX$57,Points_MP!$C2,FALSE)=$X2,$AK2,"ERROR")))))))))</f>
        <v>0.5</v>
      </c>
      <c r="AX2" s="223">
        <f>IF(ISBLANK(HLOOKUP(AX$1,Monitoring_MP!$AM$1:$CX$57,Points_MP!$C2,FALSE)),"",IF(HLOOKUP(AX$1,Monitoring_MP!$AM$1:$CX$57,Points_MP!$C2,FALSE)=$J2,$AD2,IF(HLOOKUP(AX$1,Monitoring_MP!$AM$1:$CX$57,Points_MP!$C2,FALSE)=$L2,$AE2,IF(HLOOKUP(AX$1,Monitoring_MP!$AM$1:$CX$57,Points_MP!$C2,FALSE)=$N2,$AF2,IF(HLOOKUP(AX$1,Monitoring_MP!$AM$1:$CX$57,Points_MP!$C2,FALSE)=$P2,$AG2,IF(HLOOKUP(AX$1,Monitoring_MP!$AM$1:$CX$57,Points_MP!$C2,FALSE)=$R2,$AH2,IF(HLOOKUP(AX$1,Monitoring_MP!$AM$1:$CX$57,Points_MP!$C2,FALSE)=$T2,$AI2,IF(HLOOKUP(AX$1,Monitoring_MP!$AM$1:$CX$57,Points_MP!$C2,FALSE)=$V2,$AJ2,IF(HLOOKUP(AX$1,Monitoring_MP!$AM$1:$CX$57,Points_MP!$C2,FALSE)=$X2,$AK2,"ERROR")))))))))</f>
        <v>1</v>
      </c>
      <c r="AY2" s="223">
        <f>IF(ISBLANK(HLOOKUP(AY$1,Monitoring_MP!$AM$1:$CX$57,Points_MP!$C2,FALSE)),"",IF(HLOOKUP(AY$1,Monitoring_MP!$AM$1:$CX$57,Points_MP!$C2,FALSE)=$J2,$AD2,IF(HLOOKUP(AY$1,Monitoring_MP!$AM$1:$CX$57,Points_MP!$C2,FALSE)=$L2,$AE2,IF(HLOOKUP(AY$1,Monitoring_MP!$AM$1:$CX$57,Points_MP!$C2,FALSE)=$N2,$AF2,IF(HLOOKUP(AY$1,Monitoring_MP!$AM$1:$CX$57,Points_MP!$C2,FALSE)=$P2,$AG2,IF(HLOOKUP(AY$1,Monitoring_MP!$AM$1:$CX$57,Points_MP!$C2,FALSE)=$R2,$AH2,IF(HLOOKUP(AY$1,Monitoring_MP!$AM$1:$CX$57,Points_MP!$C2,FALSE)=$T2,$AI2,IF(HLOOKUP(AY$1,Monitoring_MP!$AM$1:$CX$57,Points_MP!$C2,FALSE)=$V2,$AJ2,IF(HLOOKUP(AY$1,Monitoring_MP!$AM$1:$CX$57,Points_MP!$C2,FALSE)=$X2,$AK2,"ERROR")))))))))</f>
        <v>1</v>
      </c>
      <c r="AZ2" s="223">
        <f>IF(ISBLANK(HLOOKUP(AZ$1,Monitoring_MP!$AM$1:$CX$57,Points_MP!$C2,FALSE)),"",IF(HLOOKUP(AZ$1,Monitoring_MP!$AM$1:$CX$57,Points_MP!$C2,FALSE)=$J2,$AD2,IF(HLOOKUP(AZ$1,Monitoring_MP!$AM$1:$CX$57,Points_MP!$C2,FALSE)=$L2,$AE2,IF(HLOOKUP(AZ$1,Monitoring_MP!$AM$1:$CX$57,Points_MP!$C2,FALSE)=$N2,$AF2,IF(HLOOKUP(AZ$1,Monitoring_MP!$AM$1:$CX$57,Points_MP!$C2,FALSE)=$P2,$AG2,IF(HLOOKUP(AZ$1,Monitoring_MP!$AM$1:$CX$57,Points_MP!$C2,FALSE)=$R2,$AH2,IF(HLOOKUP(AZ$1,Monitoring_MP!$AM$1:$CX$57,Points_MP!$C2,FALSE)=$T2,$AI2,IF(HLOOKUP(AZ$1,Monitoring_MP!$AM$1:$CX$57,Points_MP!$C2,FALSE)=$V2,$AJ2,IF(HLOOKUP(AZ$1,Monitoring_MP!$AM$1:$CX$57,Points_MP!$C2,FALSE)=$X2,$AK2,"ERROR")))))))))</f>
        <v>1</v>
      </c>
      <c r="BA2" s="223">
        <f>IF(ISBLANK(HLOOKUP(BA$1,Monitoring_MP!$AM$1:$CX$57,Points_MP!$C2,FALSE)),"",IF(HLOOKUP(BA$1,Monitoring_MP!$AM$1:$CX$57,Points_MP!$C2,FALSE)=$J2,$AD2,IF(HLOOKUP(BA$1,Monitoring_MP!$AM$1:$CX$57,Points_MP!$C2,FALSE)=$L2,$AE2,IF(HLOOKUP(BA$1,Monitoring_MP!$AM$1:$CX$57,Points_MP!$C2,FALSE)=$N2,$AF2,IF(HLOOKUP(BA$1,Monitoring_MP!$AM$1:$CX$57,Points_MP!$C2,FALSE)=$P2,$AG2,IF(HLOOKUP(BA$1,Monitoring_MP!$AM$1:$CX$57,Points_MP!$C2,FALSE)=$R2,$AH2,IF(HLOOKUP(BA$1,Monitoring_MP!$AM$1:$CX$57,Points_MP!$C2,FALSE)=$T2,$AI2,IF(HLOOKUP(BA$1,Monitoring_MP!$AM$1:$CX$57,Points_MP!$C2,FALSE)=$V2,$AJ2,IF(HLOOKUP(BA$1,Monitoring_MP!$AM$1:$CX$57,Points_MP!$C2,FALSE)=$X2,$AK2,"ERROR")))))))))</f>
        <v>1</v>
      </c>
      <c r="BB2" s="223">
        <f>IF(ISBLANK(HLOOKUP(BB$1,Monitoring_MP!$AM$1:$CX$57,Points_MP!$C2,FALSE)),"",IF(HLOOKUP(BB$1,Monitoring_MP!$AM$1:$CX$57,Points_MP!$C2,FALSE)=$J2,$AD2,IF(HLOOKUP(BB$1,Monitoring_MP!$AM$1:$CX$57,Points_MP!$C2,FALSE)=$L2,$AE2,IF(HLOOKUP(BB$1,Monitoring_MP!$AM$1:$CX$57,Points_MP!$C2,FALSE)=$N2,$AF2,IF(HLOOKUP(BB$1,Monitoring_MP!$AM$1:$CX$57,Points_MP!$C2,FALSE)=$P2,$AG2,IF(HLOOKUP(BB$1,Monitoring_MP!$AM$1:$CX$57,Points_MP!$C2,FALSE)=$R2,$AH2,IF(HLOOKUP(BB$1,Monitoring_MP!$AM$1:$CX$57,Points_MP!$C2,FALSE)=$T2,$AI2,IF(HLOOKUP(BB$1,Monitoring_MP!$AM$1:$CX$57,Points_MP!$C2,FALSE)=$V2,$AJ2,IF(HLOOKUP(BB$1,Monitoring_MP!$AM$1:$CX$57,Points_MP!$C2,FALSE)=$X2,$AK2,"ERROR")))))))))</f>
        <v>0.5</v>
      </c>
      <c r="BC2" s="223">
        <f>IF(ISBLANK(HLOOKUP(BC$1,Monitoring_MP!$AM$1:$CX$57,Points_MP!$C2,FALSE)),"",IF(HLOOKUP(BC$1,Monitoring_MP!$AM$1:$CX$57,Points_MP!$C2,FALSE)=$J2,$AD2,IF(HLOOKUP(BC$1,Monitoring_MP!$AM$1:$CX$57,Points_MP!$C2,FALSE)=$L2,$AE2,IF(HLOOKUP(BC$1,Monitoring_MP!$AM$1:$CX$57,Points_MP!$C2,FALSE)=$N2,$AF2,IF(HLOOKUP(BC$1,Monitoring_MP!$AM$1:$CX$57,Points_MP!$C2,FALSE)=$P2,$AG2,IF(HLOOKUP(BC$1,Monitoring_MP!$AM$1:$CX$57,Points_MP!$C2,FALSE)=$R2,$AH2,IF(HLOOKUP(BC$1,Monitoring_MP!$AM$1:$CX$57,Points_MP!$C2,FALSE)=$T2,$AI2,IF(HLOOKUP(BC$1,Monitoring_MP!$AM$1:$CX$57,Points_MP!$C2,FALSE)=$V2,$AJ2,IF(HLOOKUP(BC$1,Monitoring_MP!$AM$1:$CX$57,Points_MP!$C2,FALSE)=$X2,$AK2,"ERROR")))))))))</f>
        <v>1</v>
      </c>
      <c r="BD2" s="223">
        <f>IF(ISBLANK(HLOOKUP(BD$1,Monitoring_MP!$AM$1:$CX$57,Points_MP!$C2,FALSE)),"",IF(HLOOKUP(BD$1,Monitoring_MP!$AM$1:$CX$57,Points_MP!$C2,FALSE)=$J2,$AD2,IF(HLOOKUP(BD$1,Monitoring_MP!$AM$1:$CX$57,Points_MP!$C2,FALSE)=$L2,$AE2,IF(HLOOKUP(BD$1,Monitoring_MP!$AM$1:$CX$57,Points_MP!$C2,FALSE)=$N2,$AF2,IF(HLOOKUP(BD$1,Monitoring_MP!$AM$1:$CX$57,Points_MP!$C2,FALSE)=$P2,$AG2,IF(HLOOKUP(BD$1,Monitoring_MP!$AM$1:$CX$57,Points_MP!$C2,FALSE)=$R2,$AH2,IF(HLOOKUP(BD$1,Monitoring_MP!$AM$1:$CX$57,Points_MP!$C2,FALSE)=$T2,$AI2,IF(HLOOKUP(BD$1,Monitoring_MP!$AM$1:$CX$57,Points_MP!$C2,FALSE)=$V2,$AJ2,IF(HLOOKUP(BD$1,Monitoring_MP!$AM$1:$CX$57,Points_MP!$C2,FALSE)=$X2,$AK2,"ERROR")))))))))</f>
        <v>0.5</v>
      </c>
      <c r="BE2" s="223">
        <f>IF(ISBLANK(HLOOKUP(BE$1,Monitoring_MP!$AM$1:$CX$57,Points_MP!$C2,FALSE)),"",IF(HLOOKUP(BE$1,Monitoring_MP!$AM$1:$CX$57,Points_MP!$C2,FALSE)=$J2,$AD2,IF(HLOOKUP(BE$1,Monitoring_MP!$AM$1:$CX$57,Points_MP!$C2,FALSE)=$L2,$AE2,IF(HLOOKUP(BE$1,Monitoring_MP!$AM$1:$CX$57,Points_MP!$C2,FALSE)=$N2,$AF2,IF(HLOOKUP(BE$1,Monitoring_MP!$AM$1:$CX$57,Points_MP!$C2,FALSE)=$P2,$AG2,IF(HLOOKUP(BE$1,Monitoring_MP!$AM$1:$CX$57,Points_MP!$C2,FALSE)=$R2,$AH2,IF(HLOOKUP(BE$1,Monitoring_MP!$AM$1:$CX$57,Points_MP!$C2,FALSE)=$T2,$AI2,IF(HLOOKUP(BE$1,Monitoring_MP!$AM$1:$CX$57,Points_MP!$C2,FALSE)=$V2,$AJ2,IF(HLOOKUP(BE$1,Monitoring_MP!$AM$1:$CX$57,Points_MP!$C2,FALSE)=$X2,$AK2,"ERROR")))))))))</f>
        <v>1</v>
      </c>
      <c r="BF2" s="223">
        <f>IF(ISBLANK(HLOOKUP(BF$1,Monitoring_MP!$AM$1:$CX$57,Points_MP!$C2,FALSE)),"",IF(HLOOKUP(BF$1,Monitoring_MP!$AM$1:$CX$57,Points_MP!$C2,FALSE)=$J2,$AD2,IF(HLOOKUP(BF$1,Monitoring_MP!$AM$1:$CX$57,Points_MP!$C2,FALSE)=$L2,$AE2,IF(HLOOKUP(BF$1,Monitoring_MP!$AM$1:$CX$57,Points_MP!$C2,FALSE)=$N2,$AF2,IF(HLOOKUP(BF$1,Monitoring_MP!$AM$1:$CX$57,Points_MP!$C2,FALSE)=$P2,$AG2,IF(HLOOKUP(BF$1,Monitoring_MP!$AM$1:$CX$57,Points_MP!$C2,FALSE)=$R2,$AH2,IF(HLOOKUP(BF$1,Monitoring_MP!$AM$1:$CX$57,Points_MP!$C2,FALSE)=$T2,$AI2,IF(HLOOKUP(BF$1,Monitoring_MP!$AM$1:$CX$57,Points_MP!$C2,FALSE)=$V2,$AJ2,IF(HLOOKUP(BF$1,Monitoring_MP!$AM$1:$CX$57,Points_MP!$C2,FALSE)=$X2,$AK2,"ERROR")))))))))</f>
        <v>0</v>
      </c>
      <c r="BG2" s="223">
        <f>IF(ISBLANK(HLOOKUP(BG$1,Monitoring_MP!$AM$1:$CX$57,Points_MP!$C2,FALSE)),"",IF(HLOOKUP(BG$1,Monitoring_MP!$AM$1:$CX$57,Points_MP!$C2,FALSE)=$J2,$AD2,IF(HLOOKUP(BG$1,Monitoring_MP!$AM$1:$CX$57,Points_MP!$C2,FALSE)=$L2,$AE2,IF(HLOOKUP(BG$1,Monitoring_MP!$AM$1:$CX$57,Points_MP!$C2,FALSE)=$N2,$AF2,IF(HLOOKUP(BG$1,Monitoring_MP!$AM$1:$CX$57,Points_MP!$C2,FALSE)=$P2,$AG2,IF(HLOOKUP(BG$1,Monitoring_MP!$AM$1:$CX$57,Points_MP!$C2,FALSE)=$R2,$AH2,IF(HLOOKUP(BG$1,Monitoring_MP!$AM$1:$CX$57,Points_MP!$C2,FALSE)=$T2,$AI2,IF(HLOOKUP(BG$1,Monitoring_MP!$AM$1:$CX$57,Points_MP!$C2,FALSE)=$V2,$AJ2,IF(HLOOKUP(BG$1,Monitoring_MP!$AM$1:$CX$57,Points_MP!$C2,FALSE)=$X2,$AK2,"ERROR")))))))))</f>
        <v>0.5</v>
      </c>
      <c r="BH2" s="223">
        <f>IF(ISBLANK(HLOOKUP(BH$1,Monitoring_MP!$AM$1:$CX$57,Points_MP!$C2,FALSE)),"",IF(HLOOKUP(BH$1,Monitoring_MP!$AM$1:$CX$57,Points_MP!$C2,FALSE)=$J2,$AD2,IF(HLOOKUP(BH$1,Monitoring_MP!$AM$1:$CX$57,Points_MP!$C2,FALSE)=$L2,$AE2,IF(HLOOKUP(BH$1,Monitoring_MP!$AM$1:$CX$57,Points_MP!$C2,FALSE)=$N2,$AF2,IF(HLOOKUP(BH$1,Monitoring_MP!$AM$1:$CX$57,Points_MP!$C2,FALSE)=$P2,$AG2,IF(HLOOKUP(BH$1,Monitoring_MP!$AM$1:$CX$57,Points_MP!$C2,FALSE)=$R2,$AH2,IF(HLOOKUP(BH$1,Monitoring_MP!$AM$1:$CX$57,Points_MP!$C2,FALSE)=$T2,$AI2,IF(HLOOKUP(BH$1,Monitoring_MP!$AM$1:$CX$57,Points_MP!$C2,FALSE)=$V2,$AJ2,IF(HLOOKUP(BH$1,Monitoring_MP!$AM$1:$CX$57,Points_MP!$C2,FALSE)=$X2,$AK2,"ERROR")))))))))</f>
        <v>1</v>
      </c>
      <c r="BI2" s="223">
        <f>IF(ISBLANK(HLOOKUP(BI$1,Monitoring_MP!$AM$1:$CX$57,Points_MP!$C2,FALSE)),"",IF(HLOOKUP(BI$1,Monitoring_MP!$AM$1:$CX$57,Points_MP!$C2,FALSE)=$J2,$AD2,IF(HLOOKUP(BI$1,Monitoring_MP!$AM$1:$CX$57,Points_MP!$C2,FALSE)=$L2,$AE2,IF(HLOOKUP(BI$1,Monitoring_MP!$AM$1:$CX$57,Points_MP!$C2,FALSE)=$N2,$AF2,IF(HLOOKUP(BI$1,Monitoring_MP!$AM$1:$CX$57,Points_MP!$C2,FALSE)=$P2,$AG2,IF(HLOOKUP(BI$1,Monitoring_MP!$AM$1:$CX$57,Points_MP!$C2,FALSE)=$R2,$AH2,IF(HLOOKUP(BI$1,Monitoring_MP!$AM$1:$CX$57,Points_MP!$C2,FALSE)=$T2,$AI2,IF(HLOOKUP(BI$1,Monitoring_MP!$AM$1:$CX$57,Points_MP!$C2,FALSE)=$V2,$AJ2,IF(HLOOKUP(BI$1,Monitoring_MP!$AM$1:$CX$57,Points_MP!$C2,FALSE)=$X2,$AK2,"ERROR")))))))))</f>
        <v>0</v>
      </c>
      <c r="BJ2" s="223">
        <f>IF(ISBLANK(HLOOKUP(BJ$1,Monitoring_MP!$AM$1:$CX$57,Points_MP!$C2,FALSE)),"",IF(HLOOKUP(BJ$1,Monitoring_MP!$AM$1:$CX$57,Points_MP!$C2,FALSE)=$J2,$AD2,IF(HLOOKUP(BJ$1,Monitoring_MP!$AM$1:$CX$57,Points_MP!$C2,FALSE)=$L2,$AE2,IF(HLOOKUP(BJ$1,Monitoring_MP!$AM$1:$CX$57,Points_MP!$C2,FALSE)=$N2,$AF2,IF(HLOOKUP(BJ$1,Monitoring_MP!$AM$1:$CX$57,Points_MP!$C2,FALSE)=$P2,$AG2,IF(HLOOKUP(BJ$1,Monitoring_MP!$AM$1:$CX$57,Points_MP!$C2,FALSE)=$R2,$AH2,IF(HLOOKUP(BJ$1,Monitoring_MP!$AM$1:$CX$57,Points_MP!$C2,FALSE)=$T2,$AI2,IF(HLOOKUP(BJ$1,Monitoring_MP!$AM$1:$CX$57,Points_MP!$C2,FALSE)=$V2,$AJ2,IF(HLOOKUP(BJ$1,Monitoring_MP!$AM$1:$CX$57,Points_MP!$C2,FALSE)=$X2,$AK2,"ERROR")))))))))</f>
        <v>1</v>
      </c>
      <c r="BK2" s="223">
        <f>IF(ISBLANK(HLOOKUP(BK$1,Monitoring_MP!$AM$1:$CX$57,Points_MP!$C2,FALSE)),"",IF(HLOOKUP(BK$1,Monitoring_MP!$AM$1:$CX$57,Points_MP!$C2,FALSE)=$J2,$AD2,IF(HLOOKUP(BK$1,Monitoring_MP!$AM$1:$CX$57,Points_MP!$C2,FALSE)=$L2,$AE2,IF(HLOOKUP(BK$1,Monitoring_MP!$AM$1:$CX$57,Points_MP!$C2,FALSE)=$N2,$AF2,IF(HLOOKUP(BK$1,Monitoring_MP!$AM$1:$CX$57,Points_MP!$C2,FALSE)=$P2,$AG2,IF(HLOOKUP(BK$1,Monitoring_MP!$AM$1:$CX$57,Points_MP!$C2,FALSE)=$R2,$AH2,IF(HLOOKUP(BK$1,Monitoring_MP!$AM$1:$CX$57,Points_MP!$C2,FALSE)=$T2,$AI2,IF(HLOOKUP(BK$1,Monitoring_MP!$AM$1:$CX$57,Points_MP!$C2,FALSE)=$V2,$AJ2,IF(HLOOKUP(BK$1,Monitoring_MP!$AM$1:$CX$57,Points_MP!$C2,FALSE)=$X2,$AK2,"ERROR")))))))))</f>
        <v>1</v>
      </c>
      <c r="BL2" s="223">
        <f>IF(ISBLANK(HLOOKUP(BL$1,Monitoring_MP!$AM$1:$CX$57,Points_MP!$C2,FALSE)),"",IF(HLOOKUP(BL$1,Monitoring_MP!$AM$1:$CX$57,Points_MP!$C2,FALSE)=$J2,$AD2,IF(HLOOKUP(BL$1,Monitoring_MP!$AM$1:$CX$57,Points_MP!$C2,FALSE)=$L2,$AE2,IF(HLOOKUP(BL$1,Monitoring_MP!$AM$1:$CX$57,Points_MP!$C2,FALSE)=$N2,$AF2,IF(HLOOKUP(BL$1,Monitoring_MP!$AM$1:$CX$57,Points_MP!$C2,FALSE)=$P2,$AG2,IF(HLOOKUP(BL$1,Monitoring_MP!$AM$1:$CX$57,Points_MP!$C2,FALSE)=$R2,$AH2,IF(HLOOKUP(BL$1,Monitoring_MP!$AM$1:$CX$57,Points_MP!$C2,FALSE)=$T2,$AI2,IF(HLOOKUP(BL$1,Monitoring_MP!$AM$1:$CX$57,Points_MP!$C2,FALSE)=$V2,$AJ2,IF(HLOOKUP(BL$1,Monitoring_MP!$AM$1:$CX$57,Points_MP!$C2,FALSE)=$X2,$AK2,"ERROR")))))))))</f>
        <v>1</v>
      </c>
      <c r="BM2" s="223">
        <f>IF(ISBLANK(HLOOKUP(BM$1,Monitoring_MP!$AM$1:$CX$57,Points_MP!$C2,FALSE)),"",IF(HLOOKUP(BM$1,Monitoring_MP!$AM$1:$CX$57,Points_MP!$C2,FALSE)=$J2,$AD2,IF(HLOOKUP(BM$1,Monitoring_MP!$AM$1:$CX$57,Points_MP!$C2,FALSE)=$L2,$AE2,IF(HLOOKUP(BM$1,Monitoring_MP!$AM$1:$CX$57,Points_MP!$C2,FALSE)=$N2,$AF2,IF(HLOOKUP(BM$1,Monitoring_MP!$AM$1:$CX$57,Points_MP!$C2,FALSE)=$P2,$AG2,IF(HLOOKUP(BM$1,Monitoring_MP!$AM$1:$CX$57,Points_MP!$C2,FALSE)=$R2,$AH2,IF(HLOOKUP(BM$1,Monitoring_MP!$AM$1:$CX$57,Points_MP!$C2,FALSE)=$T2,$AI2,IF(HLOOKUP(BM$1,Monitoring_MP!$AM$1:$CX$57,Points_MP!$C2,FALSE)=$V2,$AJ2,IF(HLOOKUP(BM$1,Monitoring_MP!$AM$1:$CX$57,Points_MP!$C2,FALSE)=$X2,$AK2,"ERROR")))))))))</f>
        <v>1</v>
      </c>
      <c r="BN2" s="223">
        <f>IF(ISBLANK(HLOOKUP(BN$1,Monitoring_MP!$AM$1:$CX$57,Points_MP!$C2,FALSE)),"",IF(HLOOKUP(BN$1,Monitoring_MP!$AM$1:$CX$57,Points_MP!$C2,FALSE)=$J2,$AD2,IF(HLOOKUP(BN$1,Monitoring_MP!$AM$1:$CX$57,Points_MP!$C2,FALSE)=$L2,$AE2,IF(HLOOKUP(BN$1,Monitoring_MP!$AM$1:$CX$57,Points_MP!$C2,FALSE)=$N2,$AF2,IF(HLOOKUP(BN$1,Monitoring_MP!$AM$1:$CX$57,Points_MP!$C2,FALSE)=$P2,$AG2,IF(HLOOKUP(BN$1,Monitoring_MP!$AM$1:$CX$57,Points_MP!$C2,FALSE)=$R2,$AH2,IF(HLOOKUP(BN$1,Monitoring_MP!$AM$1:$CX$57,Points_MP!$C2,FALSE)=$T2,$AI2,IF(HLOOKUP(BN$1,Monitoring_MP!$AM$1:$CX$57,Points_MP!$C2,FALSE)=$V2,$AJ2,IF(HLOOKUP(BN$1,Monitoring_MP!$AM$1:$CX$57,Points_MP!$C2,FALSE)=$X2,$AK2,"ERROR")))))))))</f>
        <v>1</v>
      </c>
      <c r="BO2" s="223">
        <f>IF(ISBLANK(HLOOKUP(BO$1,Monitoring_MP!$AM$1:$CX$57,Points_MP!$C2,FALSE)),"",IF(HLOOKUP(BO$1,Monitoring_MP!$AM$1:$CX$57,Points_MP!$C2,FALSE)=$J2,$AD2,IF(HLOOKUP(BO$1,Monitoring_MP!$AM$1:$CX$57,Points_MP!$C2,FALSE)=$L2,$AE2,IF(HLOOKUP(BO$1,Monitoring_MP!$AM$1:$CX$57,Points_MP!$C2,FALSE)=$N2,$AF2,IF(HLOOKUP(BO$1,Monitoring_MP!$AM$1:$CX$57,Points_MP!$C2,FALSE)=$P2,$AG2,IF(HLOOKUP(BO$1,Monitoring_MP!$AM$1:$CX$57,Points_MP!$C2,FALSE)=$R2,$AH2,IF(HLOOKUP(BO$1,Monitoring_MP!$AM$1:$CX$57,Points_MP!$C2,FALSE)=$T2,$AI2,IF(HLOOKUP(BO$1,Monitoring_MP!$AM$1:$CX$57,Points_MP!$C2,FALSE)=$V2,$AJ2,IF(HLOOKUP(BO$1,Monitoring_MP!$AM$1:$CX$57,Points_MP!$C2,FALSE)=$X2,$AK2,"ERROR")))))))))</f>
        <v>1</v>
      </c>
      <c r="BP2" s="223">
        <f>IF(ISBLANK(HLOOKUP(BP$1,Monitoring_MP!$AM$1:$CX$57,Points_MP!$C2,FALSE)),"",IF(HLOOKUP(BP$1,Monitoring_MP!$AM$1:$CX$57,Points_MP!$C2,FALSE)=$J2,$AD2,IF(HLOOKUP(BP$1,Monitoring_MP!$AM$1:$CX$57,Points_MP!$C2,FALSE)=$L2,$AE2,IF(HLOOKUP(BP$1,Monitoring_MP!$AM$1:$CX$57,Points_MP!$C2,FALSE)=$N2,$AF2,IF(HLOOKUP(BP$1,Monitoring_MP!$AM$1:$CX$57,Points_MP!$C2,FALSE)=$P2,$AG2,IF(HLOOKUP(BP$1,Monitoring_MP!$AM$1:$CX$57,Points_MP!$C2,FALSE)=$R2,$AH2,IF(HLOOKUP(BP$1,Monitoring_MP!$AM$1:$CX$57,Points_MP!$C2,FALSE)=$T2,$AI2,IF(HLOOKUP(BP$1,Monitoring_MP!$AM$1:$CX$57,Points_MP!$C2,FALSE)=$V2,$AJ2,IF(HLOOKUP(BP$1,Monitoring_MP!$AM$1:$CX$57,Points_MP!$C2,FALSE)=$X2,$AK2,"ERROR")))))))))</f>
        <v>0</v>
      </c>
      <c r="BQ2" s="223">
        <f>IF(ISBLANK(HLOOKUP(BQ$1,Monitoring_MP!$AM$1:$CX$57,Points_MP!$C2,FALSE)),"",IF(HLOOKUP(BQ$1,Monitoring_MP!$AM$1:$CX$57,Points_MP!$C2,FALSE)=$J2,$AD2,IF(HLOOKUP(BQ$1,Monitoring_MP!$AM$1:$CX$57,Points_MP!$C2,FALSE)=$L2,$AE2,IF(HLOOKUP(BQ$1,Monitoring_MP!$AM$1:$CX$57,Points_MP!$C2,FALSE)=$N2,$AF2,IF(HLOOKUP(BQ$1,Monitoring_MP!$AM$1:$CX$57,Points_MP!$C2,FALSE)=$P2,$AG2,IF(HLOOKUP(BQ$1,Monitoring_MP!$AM$1:$CX$57,Points_MP!$C2,FALSE)=$R2,$AH2,IF(HLOOKUP(BQ$1,Monitoring_MP!$AM$1:$CX$57,Points_MP!$C2,FALSE)=$T2,$AI2,IF(HLOOKUP(BQ$1,Monitoring_MP!$AM$1:$CX$57,Points_MP!$C2,FALSE)=$V2,$AJ2,IF(HLOOKUP(BQ$1,Monitoring_MP!$AM$1:$CX$57,Points_MP!$C2,FALSE)=$X2,$AK2,"ERROR")))))))))</f>
        <v>1</v>
      </c>
      <c r="BR2" s="223">
        <f>IF(ISBLANK(HLOOKUP(BR$1,Monitoring_MP!$AM$1:$CX$57,Points_MP!$C2,FALSE)),"",IF(HLOOKUP(BR$1,Monitoring_MP!$AM$1:$CX$57,Points_MP!$C2,FALSE)=$J2,$AD2,IF(HLOOKUP(BR$1,Monitoring_MP!$AM$1:$CX$57,Points_MP!$C2,FALSE)=$L2,$AE2,IF(HLOOKUP(BR$1,Monitoring_MP!$AM$1:$CX$57,Points_MP!$C2,FALSE)=$N2,$AF2,IF(HLOOKUP(BR$1,Monitoring_MP!$AM$1:$CX$57,Points_MP!$C2,FALSE)=$P2,$AG2,IF(HLOOKUP(BR$1,Monitoring_MP!$AM$1:$CX$57,Points_MP!$C2,FALSE)=$R2,$AH2,IF(HLOOKUP(BR$1,Monitoring_MP!$AM$1:$CX$57,Points_MP!$C2,FALSE)=$T2,$AI2,IF(HLOOKUP(BR$1,Monitoring_MP!$AM$1:$CX$57,Points_MP!$C2,FALSE)=$V2,$AJ2,IF(HLOOKUP(BR$1,Monitoring_MP!$AM$1:$CX$57,Points_MP!$C2,FALSE)=$X2,$AK2,"ERROR")))))))))</f>
        <v>1</v>
      </c>
    </row>
    <row r="3" spans="1:70" ht="15" customHeight="1" x14ac:dyDescent="0.35">
      <c r="A3" s="55" t="str">
        <f>IF(ISBLANK(Monitoring_MP!A3),"",Monitoring_MP!A3)</f>
        <v>Q2</v>
      </c>
      <c r="B3" s="244" t="str">
        <f>IF(ISBLANK(Monitoring_MP!B3),"",Monitoring_MP!B3)</f>
        <v>R20002</v>
      </c>
      <c r="C3" s="172">
        <f>IF(ISBLANK(Monitoring_MP!C3),"",Monitoring_MP!C3)</f>
        <v>3</v>
      </c>
      <c r="D3" s="172" t="str">
        <f>IF(ISBLANK(Monitoring_MP!D3),"",Monitoring_MP!D3)</f>
        <v>Pagina web conține informații privind datele de contact și programul de lucru al președintelui, vicepreședinților, aparatul președintelui, subdiviziunile consiliului raional și secretarul consiliului raional, cu indicarea zilelor şi orelor de audienţă a președintelui și vicepreședinților?</v>
      </c>
      <c r="E3" s="172" t="str">
        <f>IF(ISBLANK(Monitoring_MP!E3),"",Monitoring_MP!E3)</f>
        <v>The web page contains information on contact details and work program of the President, Vice-Presidents and President of the region, including days and hours of district's President and Vice President audience?</v>
      </c>
      <c r="F3" s="56" t="str">
        <f>IF(ISBLANK(Monitoring_MP!F3),"",Monitoring_MP!F3)</f>
        <v>acc</v>
      </c>
      <c r="G3" s="56" t="str">
        <f>IF(ISBLANK(Monitoring_MP!G3),"",Monitoring_MP!G3)</f>
        <v>acc2</v>
      </c>
      <c r="H3" s="56" t="str">
        <f>IF(ISBLANK(Monitoring_MP!H3),"",Monitoring_MP!H3)</f>
        <v>acc2k</v>
      </c>
      <c r="I3" s="57">
        <f>IF(ISBLANK(Monitoring_MP!I3),"",Monitoring_MP!I3)</f>
        <v>1</v>
      </c>
      <c r="J3" s="56" t="str">
        <f>IF(ISBLANK(Monitoring_MP!J3),"",Monitoring_MP!J3)</f>
        <v>da</v>
      </c>
      <c r="K3" s="56" t="str">
        <f>IF(ISBLANK(Monitoring_MP!K3),"",Monitoring_MP!K3)</f>
        <v>yes</v>
      </c>
      <c r="L3" s="56" t="str">
        <f>IF(ISBLANK(Monitoring_MP!L3),"",Monitoring_MP!L3)</f>
        <v>nu</v>
      </c>
      <c r="M3" s="56" t="str">
        <f>IF(ISBLANK(Monitoring_MP!M3),"",Monitoring_MP!M3)</f>
        <v>no</v>
      </c>
      <c r="N3" s="56" t="str">
        <f>IF(ISBLANK(Monitoring_MP!N3),"",Monitoring_MP!N3)</f>
        <v>partial</v>
      </c>
      <c r="O3" s="56" t="str">
        <f>IF(ISBLANK(Monitoring_MP!O3),"",Monitoring_MP!O3)</f>
        <v>partially</v>
      </c>
      <c r="P3" s="56" t="str">
        <f>IF(ISBLANK(Monitoring_MP!P3),"",Monitoring_MP!P3)</f>
        <v>---</v>
      </c>
      <c r="Q3" s="56" t="str">
        <f>IF(ISBLANK(Monitoring_MP!Q3),"",Monitoring_MP!Q3)</f>
        <v>---</v>
      </c>
      <c r="R3" s="56" t="str">
        <f>IF(ISBLANK(Monitoring_MP!R3),"",Monitoring_MP!R3)</f>
        <v>---</v>
      </c>
      <c r="S3" s="56" t="str">
        <f>IF(ISBLANK(Monitoring_MP!S3),"",Monitoring_MP!S3)</f>
        <v>---</v>
      </c>
      <c r="T3" s="56" t="str">
        <f>IF(ISBLANK(Monitoring_MP!T3),"",Monitoring_MP!T3)</f>
        <v>---</v>
      </c>
      <c r="U3" s="56" t="str">
        <f>IF(ISBLANK(Monitoring_MP!U3),"",Monitoring_MP!U3)</f>
        <v>---</v>
      </c>
      <c r="V3" s="56" t="str">
        <f>IF(ISBLANK(Monitoring_MP!V3),"",Monitoring_MP!V3)</f>
        <v>---</v>
      </c>
      <c r="W3" s="56" t="str">
        <f>IF(ISBLANK(Monitoring_MP!W3),"",Monitoring_MP!W3)</f>
        <v>---</v>
      </c>
      <c r="X3" s="126" t="str">
        <f>IF(ISBLANK(Monitoring_MP!X3),"",Monitoring_MP!X3)</f>
        <v>N/A</v>
      </c>
      <c r="Y3" s="126" t="str">
        <f>IF(ISBLANK(Monitoring_MP!Y3),"",Monitoring_MP!Y3)</f>
        <v>N/A</v>
      </c>
      <c r="Z3" s="56" t="str">
        <f>IF(ISBLANK(Monitoring_MP!Z3),"",Monitoring_MP!Z3)</f>
        <v>---</v>
      </c>
      <c r="AA3" s="56" t="str">
        <f>IF(ISBLANK(Monitoring_MP!AA3),"",Monitoring_MP!AA3)</f>
        <v>---</v>
      </c>
      <c r="AB3" s="56" t="str">
        <f>IF(ISBLANK(Monitoring_MP!AB3),"",Monitoring_MP!AB3)</f>
        <v>da</v>
      </c>
      <c r="AC3" s="56" t="str">
        <f>IF(ISBLANK(Monitoring_MP!AC3),"",Monitoring_MP!AC3)</f>
        <v>nu</v>
      </c>
      <c r="AD3" s="57">
        <f>IF(ISBLANK(Monitoring_MP!AD3),"",Monitoring_MP!AD3)</f>
        <v>1</v>
      </c>
      <c r="AE3" s="56">
        <f>IF(ISBLANK(Monitoring_MP!AE3),"",Monitoring_MP!AE3)</f>
        <v>0</v>
      </c>
      <c r="AF3" s="56">
        <f>IF(ISBLANK(Monitoring_MP!AF3),"",Monitoring_MP!AF3)</f>
        <v>0.5</v>
      </c>
      <c r="AG3" s="56" t="str">
        <f>IF(ISBLANK(Monitoring_MP!AG3),"",Monitoring_MP!AG3)</f>
        <v>---</v>
      </c>
      <c r="AH3" s="56" t="str">
        <f>IF(ISBLANK(Monitoring_MP!AH3),"",Monitoring_MP!AH3)</f>
        <v>---</v>
      </c>
      <c r="AI3" s="56" t="str">
        <f>IF(ISBLANK(Monitoring_MP!AI3),"",Monitoring_MP!AI3)</f>
        <v>---</v>
      </c>
      <c r="AJ3" s="126" t="str">
        <f>IF(ISBLANK(Monitoring_MP!AJ3),"",Monitoring_MP!AJ3)</f>
        <v>---</v>
      </c>
      <c r="AK3" s="126" t="str">
        <f>IF(ISBLANK(Monitoring_MP!AK3),"",Monitoring_MP!AK3)</f>
        <v>N/A</v>
      </c>
      <c r="AL3" s="152" t="str">
        <f>IF(ISBLANK(Monitoring_MP!AL3),"",Monitoring_MP!AL3)</f>
        <v>---</v>
      </c>
      <c r="AM3" s="223">
        <f>IF(ISBLANK(HLOOKUP(AM$1,Monitoring_MP!$AM$1:$CX$57,Points_MP!$C3,FALSE)),"",IF(HLOOKUP(AM$1,Monitoring_MP!$AM$1:$CX$57,Points_MP!$C3,FALSE)=$J3,$AD3,IF(HLOOKUP(AM$1,Monitoring_MP!$AM$1:$CX$57,Points_MP!$C3,FALSE)=$L3,$AE3,IF(HLOOKUP(AM$1,Monitoring_MP!$AM$1:$CX$57,Points_MP!$C3,FALSE)=$N3,$AF3,IF(HLOOKUP(AM$1,Monitoring_MP!$AM$1:$CX$57,Points_MP!$C3,FALSE)=$P3,$AG3,IF(HLOOKUP(AM$1,Monitoring_MP!$AM$1:$CX$57,Points_MP!$C3,FALSE)=$R3,$AH3,IF(HLOOKUP(AM$1,Monitoring_MP!$AM$1:$CX$57,Points_MP!$C3,FALSE)=$T3,$AI3,IF(HLOOKUP(AM$1,Monitoring_MP!$AM$1:$CX$57,Points_MP!$C3,FALSE)=$V3,$AJ3,IF(HLOOKUP(AM$1,Monitoring_MP!$AM$1:$CX$57,Points_MP!$C3,FALSE)=$X3,$AK3,"ERROR")))))))))</f>
        <v>0.5</v>
      </c>
      <c r="AN3" s="223">
        <f>IF(ISBLANK(HLOOKUP(AN$1,Monitoring_MP!$AM$1:$CX$57,Points_MP!$C3,FALSE)),"",IF(HLOOKUP(AN$1,Monitoring_MP!$AM$1:$CX$57,Points_MP!$C3,FALSE)=$J3,$AD3,IF(HLOOKUP(AN$1,Monitoring_MP!$AM$1:$CX$57,Points_MP!$C3,FALSE)=$L3,$AE3,IF(HLOOKUP(AN$1,Monitoring_MP!$AM$1:$CX$57,Points_MP!$C3,FALSE)=$N3,$AF3,IF(HLOOKUP(AN$1,Monitoring_MP!$AM$1:$CX$57,Points_MP!$C3,FALSE)=$P3,$AG3,IF(HLOOKUP(AN$1,Monitoring_MP!$AM$1:$CX$57,Points_MP!$C3,FALSE)=$R3,$AH3,IF(HLOOKUP(AN$1,Monitoring_MP!$AM$1:$CX$57,Points_MP!$C3,FALSE)=$T3,$AI3,IF(HLOOKUP(AN$1,Monitoring_MP!$AM$1:$CX$57,Points_MP!$C3,FALSE)=$V3,$AJ3,IF(HLOOKUP(AN$1,Monitoring_MP!$AM$1:$CX$57,Points_MP!$C3,FALSE)=$X3,$AK3,"ERROR")))))))))</f>
        <v>1</v>
      </c>
      <c r="AO3" s="223">
        <f>IF(ISBLANK(HLOOKUP(AO$1,Monitoring_MP!$AM$1:$CX$57,Points_MP!$C3,FALSE)),"",IF(HLOOKUP(AO$1,Monitoring_MP!$AM$1:$CX$57,Points_MP!$C3,FALSE)=$J3,$AD3,IF(HLOOKUP(AO$1,Monitoring_MP!$AM$1:$CX$57,Points_MP!$C3,FALSE)=$L3,$AE3,IF(HLOOKUP(AO$1,Monitoring_MP!$AM$1:$CX$57,Points_MP!$C3,FALSE)=$N3,$AF3,IF(HLOOKUP(AO$1,Monitoring_MP!$AM$1:$CX$57,Points_MP!$C3,FALSE)=$P3,$AG3,IF(HLOOKUP(AO$1,Monitoring_MP!$AM$1:$CX$57,Points_MP!$C3,FALSE)=$R3,$AH3,IF(HLOOKUP(AO$1,Monitoring_MP!$AM$1:$CX$57,Points_MP!$C3,FALSE)=$T3,$AI3,IF(HLOOKUP(AO$1,Monitoring_MP!$AM$1:$CX$57,Points_MP!$C3,FALSE)=$V3,$AJ3,IF(HLOOKUP(AO$1,Monitoring_MP!$AM$1:$CX$57,Points_MP!$C3,FALSE)=$X3,$AK3,"ERROR")))))))))</f>
        <v>1</v>
      </c>
      <c r="AP3" s="223">
        <f>IF(ISBLANK(HLOOKUP(AP$1,Monitoring_MP!$AM$1:$CX$57,Points_MP!$C3,FALSE)),"",IF(HLOOKUP(AP$1,Monitoring_MP!$AM$1:$CX$57,Points_MP!$C3,FALSE)=$J3,$AD3,IF(HLOOKUP(AP$1,Monitoring_MP!$AM$1:$CX$57,Points_MP!$C3,FALSE)=$L3,$AE3,IF(HLOOKUP(AP$1,Monitoring_MP!$AM$1:$CX$57,Points_MP!$C3,FALSE)=$N3,$AF3,IF(HLOOKUP(AP$1,Monitoring_MP!$AM$1:$CX$57,Points_MP!$C3,FALSE)=$P3,$AG3,IF(HLOOKUP(AP$1,Monitoring_MP!$AM$1:$CX$57,Points_MP!$C3,FALSE)=$R3,$AH3,IF(HLOOKUP(AP$1,Monitoring_MP!$AM$1:$CX$57,Points_MP!$C3,FALSE)=$T3,$AI3,IF(HLOOKUP(AP$1,Monitoring_MP!$AM$1:$CX$57,Points_MP!$C3,FALSE)=$V3,$AJ3,IF(HLOOKUP(AP$1,Monitoring_MP!$AM$1:$CX$57,Points_MP!$C3,FALSE)=$X3,$AK3,"ERROR")))))))))</f>
        <v>0.5</v>
      </c>
      <c r="AQ3" s="223">
        <f>IF(ISBLANK(HLOOKUP(AQ$1,Monitoring_MP!$AM$1:$CX$57,Points_MP!$C3,FALSE)),"",IF(HLOOKUP(AQ$1,Monitoring_MP!$AM$1:$CX$57,Points_MP!$C3,FALSE)=$J3,$AD3,IF(HLOOKUP(AQ$1,Monitoring_MP!$AM$1:$CX$57,Points_MP!$C3,FALSE)=$L3,$AE3,IF(HLOOKUP(AQ$1,Monitoring_MP!$AM$1:$CX$57,Points_MP!$C3,FALSE)=$N3,$AF3,IF(HLOOKUP(AQ$1,Monitoring_MP!$AM$1:$CX$57,Points_MP!$C3,FALSE)=$P3,$AG3,IF(HLOOKUP(AQ$1,Monitoring_MP!$AM$1:$CX$57,Points_MP!$C3,FALSE)=$R3,$AH3,IF(HLOOKUP(AQ$1,Monitoring_MP!$AM$1:$CX$57,Points_MP!$C3,FALSE)=$T3,$AI3,IF(HLOOKUP(AQ$1,Monitoring_MP!$AM$1:$CX$57,Points_MP!$C3,FALSE)=$V3,$AJ3,IF(HLOOKUP(AQ$1,Monitoring_MP!$AM$1:$CX$57,Points_MP!$C3,FALSE)=$X3,$AK3,"ERROR")))))))))</f>
        <v>0.5</v>
      </c>
      <c r="AR3" s="223">
        <f>IF(ISBLANK(HLOOKUP(AR$1,Monitoring_MP!$AM$1:$CX$57,Points_MP!$C3,FALSE)),"",IF(HLOOKUP(AR$1,Monitoring_MP!$AM$1:$CX$57,Points_MP!$C3,FALSE)=$J3,$AD3,IF(HLOOKUP(AR$1,Monitoring_MP!$AM$1:$CX$57,Points_MP!$C3,FALSE)=$L3,$AE3,IF(HLOOKUP(AR$1,Monitoring_MP!$AM$1:$CX$57,Points_MP!$C3,FALSE)=$N3,$AF3,IF(HLOOKUP(AR$1,Monitoring_MP!$AM$1:$CX$57,Points_MP!$C3,FALSE)=$P3,$AG3,IF(HLOOKUP(AR$1,Monitoring_MP!$AM$1:$CX$57,Points_MP!$C3,FALSE)=$R3,$AH3,IF(HLOOKUP(AR$1,Monitoring_MP!$AM$1:$CX$57,Points_MP!$C3,FALSE)=$T3,$AI3,IF(HLOOKUP(AR$1,Monitoring_MP!$AM$1:$CX$57,Points_MP!$C3,FALSE)=$V3,$AJ3,IF(HLOOKUP(AR$1,Monitoring_MP!$AM$1:$CX$57,Points_MP!$C3,FALSE)=$X3,$AK3,"ERROR")))))))))</f>
        <v>0.5</v>
      </c>
      <c r="AS3" s="223">
        <f>IF(ISBLANK(HLOOKUP(AS$1,Monitoring_MP!$AM$1:$CX$57,Points_MP!$C3,FALSE)),"",IF(HLOOKUP(AS$1,Monitoring_MP!$AM$1:$CX$57,Points_MP!$C3,FALSE)=$J3,$AD3,IF(HLOOKUP(AS$1,Monitoring_MP!$AM$1:$CX$57,Points_MP!$C3,FALSE)=$L3,$AE3,IF(HLOOKUP(AS$1,Monitoring_MP!$AM$1:$CX$57,Points_MP!$C3,FALSE)=$N3,$AF3,IF(HLOOKUP(AS$1,Monitoring_MP!$AM$1:$CX$57,Points_MP!$C3,FALSE)=$P3,$AG3,IF(HLOOKUP(AS$1,Monitoring_MP!$AM$1:$CX$57,Points_MP!$C3,FALSE)=$R3,$AH3,IF(HLOOKUP(AS$1,Monitoring_MP!$AM$1:$CX$57,Points_MP!$C3,FALSE)=$T3,$AI3,IF(HLOOKUP(AS$1,Monitoring_MP!$AM$1:$CX$57,Points_MP!$C3,FALSE)=$V3,$AJ3,IF(HLOOKUP(AS$1,Monitoring_MP!$AM$1:$CX$57,Points_MP!$C3,FALSE)=$X3,$AK3,"ERROR")))))))))</f>
        <v>0.5</v>
      </c>
      <c r="AT3" s="223">
        <f>IF(ISBLANK(HLOOKUP(AT$1,Monitoring_MP!$AM$1:$CX$57,Points_MP!$C3,FALSE)),"",IF(HLOOKUP(AT$1,Monitoring_MP!$AM$1:$CX$57,Points_MP!$C3,FALSE)=$J3,$AD3,IF(HLOOKUP(AT$1,Monitoring_MP!$AM$1:$CX$57,Points_MP!$C3,FALSE)=$L3,$AE3,IF(HLOOKUP(AT$1,Monitoring_MP!$AM$1:$CX$57,Points_MP!$C3,FALSE)=$N3,$AF3,IF(HLOOKUP(AT$1,Monitoring_MP!$AM$1:$CX$57,Points_MP!$C3,FALSE)=$P3,$AG3,IF(HLOOKUP(AT$1,Monitoring_MP!$AM$1:$CX$57,Points_MP!$C3,FALSE)=$R3,$AH3,IF(HLOOKUP(AT$1,Monitoring_MP!$AM$1:$CX$57,Points_MP!$C3,FALSE)=$T3,$AI3,IF(HLOOKUP(AT$1,Monitoring_MP!$AM$1:$CX$57,Points_MP!$C3,FALSE)=$V3,$AJ3,IF(HLOOKUP(AT$1,Monitoring_MP!$AM$1:$CX$57,Points_MP!$C3,FALSE)=$X3,$AK3,"ERROR")))))))))</f>
        <v>1</v>
      </c>
      <c r="AU3" s="223">
        <f>IF(ISBLANK(HLOOKUP(AU$1,Monitoring_MP!$AM$1:$CX$57,Points_MP!$C3,FALSE)),"",IF(HLOOKUP(AU$1,Monitoring_MP!$AM$1:$CX$57,Points_MP!$C3,FALSE)=$J3,$AD3,IF(HLOOKUP(AU$1,Monitoring_MP!$AM$1:$CX$57,Points_MP!$C3,FALSE)=$L3,$AE3,IF(HLOOKUP(AU$1,Monitoring_MP!$AM$1:$CX$57,Points_MP!$C3,FALSE)=$N3,$AF3,IF(HLOOKUP(AU$1,Monitoring_MP!$AM$1:$CX$57,Points_MP!$C3,FALSE)=$P3,$AG3,IF(HLOOKUP(AU$1,Monitoring_MP!$AM$1:$CX$57,Points_MP!$C3,FALSE)=$R3,$AH3,IF(HLOOKUP(AU$1,Monitoring_MP!$AM$1:$CX$57,Points_MP!$C3,FALSE)=$T3,$AI3,IF(HLOOKUP(AU$1,Monitoring_MP!$AM$1:$CX$57,Points_MP!$C3,FALSE)=$V3,$AJ3,IF(HLOOKUP(AU$1,Monitoring_MP!$AM$1:$CX$57,Points_MP!$C3,FALSE)=$X3,$AK3,"ERROR")))))))))</f>
        <v>0.5</v>
      </c>
      <c r="AV3" s="223">
        <f>IF(ISBLANK(HLOOKUP(AV$1,Monitoring_MP!$AM$1:$CX$57,Points_MP!$C3,FALSE)),"",IF(HLOOKUP(AV$1,Monitoring_MP!$AM$1:$CX$57,Points_MP!$C3,FALSE)=$J3,$AD3,IF(HLOOKUP(AV$1,Monitoring_MP!$AM$1:$CX$57,Points_MP!$C3,FALSE)=$L3,$AE3,IF(HLOOKUP(AV$1,Monitoring_MP!$AM$1:$CX$57,Points_MP!$C3,FALSE)=$N3,$AF3,IF(HLOOKUP(AV$1,Monitoring_MP!$AM$1:$CX$57,Points_MP!$C3,FALSE)=$P3,$AG3,IF(HLOOKUP(AV$1,Monitoring_MP!$AM$1:$CX$57,Points_MP!$C3,FALSE)=$R3,$AH3,IF(HLOOKUP(AV$1,Monitoring_MP!$AM$1:$CX$57,Points_MP!$C3,FALSE)=$T3,$AI3,IF(HLOOKUP(AV$1,Monitoring_MP!$AM$1:$CX$57,Points_MP!$C3,FALSE)=$V3,$AJ3,IF(HLOOKUP(AV$1,Monitoring_MP!$AM$1:$CX$57,Points_MP!$C3,FALSE)=$X3,$AK3,"ERROR")))))))))</f>
        <v>0.5</v>
      </c>
      <c r="AW3" s="223">
        <f>IF(ISBLANK(HLOOKUP(AW$1,Monitoring_MP!$AM$1:$CX$57,Points_MP!$C3,FALSE)),"",IF(HLOOKUP(AW$1,Monitoring_MP!$AM$1:$CX$57,Points_MP!$C3,FALSE)=$J3,$AD3,IF(HLOOKUP(AW$1,Monitoring_MP!$AM$1:$CX$57,Points_MP!$C3,FALSE)=$L3,$AE3,IF(HLOOKUP(AW$1,Monitoring_MP!$AM$1:$CX$57,Points_MP!$C3,FALSE)=$N3,$AF3,IF(HLOOKUP(AW$1,Monitoring_MP!$AM$1:$CX$57,Points_MP!$C3,FALSE)=$P3,$AG3,IF(HLOOKUP(AW$1,Monitoring_MP!$AM$1:$CX$57,Points_MP!$C3,FALSE)=$R3,$AH3,IF(HLOOKUP(AW$1,Monitoring_MP!$AM$1:$CX$57,Points_MP!$C3,FALSE)=$T3,$AI3,IF(HLOOKUP(AW$1,Monitoring_MP!$AM$1:$CX$57,Points_MP!$C3,FALSE)=$V3,$AJ3,IF(HLOOKUP(AW$1,Monitoring_MP!$AM$1:$CX$57,Points_MP!$C3,FALSE)=$X3,$AK3,"ERROR")))))))))</f>
        <v>0.5</v>
      </c>
      <c r="AX3" s="223">
        <f>IF(ISBLANK(HLOOKUP(AX$1,Monitoring_MP!$AM$1:$CX$57,Points_MP!$C3,FALSE)),"",IF(HLOOKUP(AX$1,Monitoring_MP!$AM$1:$CX$57,Points_MP!$C3,FALSE)=$J3,$AD3,IF(HLOOKUP(AX$1,Monitoring_MP!$AM$1:$CX$57,Points_MP!$C3,FALSE)=$L3,$AE3,IF(HLOOKUP(AX$1,Monitoring_MP!$AM$1:$CX$57,Points_MP!$C3,FALSE)=$N3,$AF3,IF(HLOOKUP(AX$1,Monitoring_MP!$AM$1:$CX$57,Points_MP!$C3,FALSE)=$P3,$AG3,IF(HLOOKUP(AX$1,Monitoring_MP!$AM$1:$CX$57,Points_MP!$C3,FALSE)=$R3,$AH3,IF(HLOOKUP(AX$1,Monitoring_MP!$AM$1:$CX$57,Points_MP!$C3,FALSE)=$T3,$AI3,IF(HLOOKUP(AX$1,Monitoring_MP!$AM$1:$CX$57,Points_MP!$C3,FALSE)=$V3,$AJ3,IF(HLOOKUP(AX$1,Monitoring_MP!$AM$1:$CX$57,Points_MP!$C3,FALSE)=$X3,$AK3,"ERROR")))))))))</f>
        <v>1</v>
      </c>
      <c r="AY3" s="223">
        <f>IF(ISBLANK(HLOOKUP(AY$1,Monitoring_MP!$AM$1:$CX$57,Points_MP!$C3,FALSE)),"",IF(HLOOKUP(AY$1,Monitoring_MP!$AM$1:$CX$57,Points_MP!$C3,FALSE)=$J3,$AD3,IF(HLOOKUP(AY$1,Monitoring_MP!$AM$1:$CX$57,Points_MP!$C3,FALSE)=$L3,$AE3,IF(HLOOKUP(AY$1,Monitoring_MP!$AM$1:$CX$57,Points_MP!$C3,FALSE)=$N3,$AF3,IF(HLOOKUP(AY$1,Monitoring_MP!$AM$1:$CX$57,Points_MP!$C3,FALSE)=$P3,$AG3,IF(HLOOKUP(AY$1,Monitoring_MP!$AM$1:$CX$57,Points_MP!$C3,FALSE)=$R3,$AH3,IF(HLOOKUP(AY$1,Monitoring_MP!$AM$1:$CX$57,Points_MP!$C3,FALSE)=$T3,$AI3,IF(HLOOKUP(AY$1,Monitoring_MP!$AM$1:$CX$57,Points_MP!$C3,FALSE)=$V3,$AJ3,IF(HLOOKUP(AY$1,Monitoring_MP!$AM$1:$CX$57,Points_MP!$C3,FALSE)=$X3,$AK3,"ERROR")))))))))</f>
        <v>0.5</v>
      </c>
      <c r="AZ3" s="223">
        <f>IF(ISBLANK(HLOOKUP(AZ$1,Monitoring_MP!$AM$1:$CX$57,Points_MP!$C3,FALSE)),"",IF(HLOOKUP(AZ$1,Monitoring_MP!$AM$1:$CX$57,Points_MP!$C3,FALSE)=$J3,$AD3,IF(HLOOKUP(AZ$1,Monitoring_MP!$AM$1:$CX$57,Points_MP!$C3,FALSE)=$L3,$AE3,IF(HLOOKUP(AZ$1,Monitoring_MP!$AM$1:$CX$57,Points_MP!$C3,FALSE)=$N3,$AF3,IF(HLOOKUP(AZ$1,Monitoring_MP!$AM$1:$CX$57,Points_MP!$C3,FALSE)=$P3,$AG3,IF(HLOOKUP(AZ$1,Monitoring_MP!$AM$1:$CX$57,Points_MP!$C3,FALSE)=$R3,$AH3,IF(HLOOKUP(AZ$1,Monitoring_MP!$AM$1:$CX$57,Points_MP!$C3,FALSE)=$T3,$AI3,IF(HLOOKUP(AZ$1,Monitoring_MP!$AM$1:$CX$57,Points_MP!$C3,FALSE)=$V3,$AJ3,IF(HLOOKUP(AZ$1,Monitoring_MP!$AM$1:$CX$57,Points_MP!$C3,FALSE)=$X3,$AK3,"ERROR")))))))))</f>
        <v>0.5</v>
      </c>
      <c r="BA3" s="223">
        <f>IF(ISBLANK(HLOOKUP(BA$1,Monitoring_MP!$AM$1:$CX$57,Points_MP!$C3,FALSE)),"",IF(HLOOKUP(BA$1,Monitoring_MP!$AM$1:$CX$57,Points_MP!$C3,FALSE)=$J3,$AD3,IF(HLOOKUP(BA$1,Monitoring_MP!$AM$1:$CX$57,Points_MP!$C3,FALSE)=$L3,$AE3,IF(HLOOKUP(BA$1,Monitoring_MP!$AM$1:$CX$57,Points_MP!$C3,FALSE)=$N3,$AF3,IF(HLOOKUP(BA$1,Monitoring_MP!$AM$1:$CX$57,Points_MP!$C3,FALSE)=$P3,$AG3,IF(HLOOKUP(BA$1,Monitoring_MP!$AM$1:$CX$57,Points_MP!$C3,FALSE)=$R3,$AH3,IF(HLOOKUP(BA$1,Monitoring_MP!$AM$1:$CX$57,Points_MP!$C3,FALSE)=$T3,$AI3,IF(HLOOKUP(BA$1,Monitoring_MP!$AM$1:$CX$57,Points_MP!$C3,FALSE)=$V3,$AJ3,IF(HLOOKUP(BA$1,Monitoring_MP!$AM$1:$CX$57,Points_MP!$C3,FALSE)=$X3,$AK3,"ERROR")))))))))</f>
        <v>1</v>
      </c>
      <c r="BB3" s="223">
        <f>IF(ISBLANK(HLOOKUP(BB$1,Monitoring_MP!$AM$1:$CX$57,Points_MP!$C3,FALSE)),"",IF(HLOOKUP(BB$1,Monitoring_MP!$AM$1:$CX$57,Points_MP!$C3,FALSE)=$J3,$AD3,IF(HLOOKUP(BB$1,Monitoring_MP!$AM$1:$CX$57,Points_MP!$C3,FALSE)=$L3,$AE3,IF(HLOOKUP(BB$1,Monitoring_MP!$AM$1:$CX$57,Points_MP!$C3,FALSE)=$N3,$AF3,IF(HLOOKUP(BB$1,Monitoring_MP!$AM$1:$CX$57,Points_MP!$C3,FALSE)=$P3,$AG3,IF(HLOOKUP(BB$1,Monitoring_MP!$AM$1:$CX$57,Points_MP!$C3,FALSE)=$R3,$AH3,IF(HLOOKUP(BB$1,Monitoring_MP!$AM$1:$CX$57,Points_MP!$C3,FALSE)=$T3,$AI3,IF(HLOOKUP(BB$1,Monitoring_MP!$AM$1:$CX$57,Points_MP!$C3,FALSE)=$V3,$AJ3,IF(HLOOKUP(BB$1,Monitoring_MP!$AM$1:$CX$57,Points_MP!$C3,FALSE)=$X3,$AK3,"ERROR")))))))))</f>
        <v>1</v>
      </c>
      <c r="BC3" s="223">
        <f>IF(ISBLANK(HLOOKUP(BC$1,Monitoring_MP!$AM$1:$CX$57,Points_MP!$C3,FALSE)),"",IF(HLOOKUP(BC$1,Monitoring_MP!$AM$1:$CX$57,Points_MP!$C3,FALSE)=$J3,$AD3,IF(HLOOKUP(BC$1,Monitoring_MP!$AM$1:$CX$57,Points_MP!$C3,FALSE)=$L3,$AE3,IF(HLOOKUP(BC$1,Monitoring_MP!$AM$1:$CX$57,Points_MP!$C3,FALSE)=$N3,$AF3,IF(HLOOKUP(BC$1,Monitoring_MP!$AM$1:$CX$57,Points_MP!$C3,FALSE)=$P3,$AG3,IF(HLOOKUP(BC$1,Monitoring_MP!$AM$1:$CX$57,Points_MP!$C3,FALSE)=$R3,$AH3,IF(HLOOKUP(BC$1,Monitoring_MP!$AM$1:$CX$57,Points_MP!$C3,FALSE)=$T3,$AI3,IF(HLOOKUP(BC$1,Monitoring_MP!$AM$1:$CX$57,Points_MP!$C3,FALSE)=$V3,$AJ3,IF(HLOOKUP(BC$1,Monitoring_MP!$AM$1:$CX$57,Points_MP!$C3,FALSE)=$X3,$AK3,"ERROR")))))))))</f>
        <v>1</v>
      </c>
      <c r="BD3" s="223">
        <f>IF(ISBLANK(HLOOKUP(BD$1,Monitoring_MP!$AM$1:$CX$57,Points_MP!$C3,FALSE)),"",IF(HLOOKUP(BD$1,Monitoring_MP!$AM$1:$CX$57,Points_MP!$C3,FALSE)=$J3,$AD3,IF(HLOOKUP(BD$1,Monitoring_MP!$AM$1:$CX$57,Points_MP!$C3,FALSE)=$L3,$AE3,IF(HLOOKUP(BD$1,Monitoring_MP!$AM$1:$CX$57,Points_MP!$C3,FALSE)=$N3,$AF3,IF(HLOOKUP(BD$1,Monitoring_MP!$AM$1:$CX$57,Points_MP!$C3,FALSE)=$P3,$AG3,IF(HLOOKUP(BD$1,Monitoring_MP!$AM$1:$CX$57,Points_MP!$C3,FALSE)=$R3,$AH3,IF(HLOOKUP(BD$1,Monitoring_MP!$AM$1:$CX$57,Points_MP!$C3,FALSE)=$T3,$AI3,IF(HLOOKUP(BD$1,Monitoring_MP!$AM$1:$CX$57,Points_MP!$C3,FALSE)=$V3,$AJ3,IF(HLOOKUP(BD$1,Monitoring_MP!$AM$1:$CX$57,Points_MP!$C3,FALSE)=$X3,$AK3,"ERROR")))))))))</f>
        <v>1</v>
      </c>
      <c r="BE3" s="223">
        <f>IF(ISBLANK(HLOOKUP(BE$1,Monitoring_MP!$AM$1:$CX$57,Points_MP!$C3,FALSE)),"",IF(HLOOKUP(BE$1,Monitoring_MP!$AM$1:$CX$57,Points_MP!$C3,FALSE)=$J3,$AD3,IF(HLOOKUP(BE$1,Monitoring_MP!$AM$1:$CX$57,Points_MP!$C3,FALSE)=$L3,$AE3,IF(HLOOKUP(BE$1,Monitoring_MP!$AM$1:$CX$57,Points_MP!$C3,FALSE)=$N3,$AF3,IF(HLOOKUP(BE$1,Monitoring_MP!$AM$1:$CX$57,Points_MP!$C3,FALSE)=$P3,$AG3,IF(HLOOKUP(BE$1,Monitoring_MP!$AM$1:$CX$57,Points_MP!$C3,FALSE)=$R3,$AH3,IF(HLOOKUP(BE$1,Monitoring_MP!$AM$1:$CX$57,Points_MP!$C3,FALSE)=$T3,$AI3,IF(HLOOKUP(BE$1,Monitoring_MP!$AM$1:$CX$57,Points_MP!$C3,FALSE)=$V3,$AJ3,IF(HLOOKUP(BE$1,Monitoring_MP!$AM$1:$CX$57,Points_MP!$C3,FALSE)=$X3,$AK3,"ERROR")))))))))</f>
        <v>1</v>
      </c>
      <c r="BF3" s="223">
        <f>IF(ISBLANK(HLOOKUP(BF$1,Monitoring_MP!$AM$1:$CX$57,Points_MP!$C3,FALSE)),"",IF(HLOOKUP(BF$1,Monitoring_MP!$AM$1:$CX$57,Points_MP!$C3,FALSE)=$J3,$AD3,IF(HLOOKUP(BF$1,Monitoring_MP!$AM$1:$CX$57,Points_MP!$C3,FALSE)=$L3,$AE3,IF(HLOOKUP(BF$1,Monitoring_MP!$AM$1:$CX$57,Points_MP!$C3,FALSE)=$N3,$AF3,IF(HLOOKUP(BF$1,Monitoring_MP!$AM$1:$CX$57,Points_MP!$C3,FALSE)=$P3,$AG3,IF(HLOOKUP(BF$1,Monitoring_MP!$AM$1:$CX$57,Points_MP!$C3,FALSE)=$R3,$AH3,IF(HLOOKUP(BF$1,Monitoring_MP!$AM$1:$CX$57,Points_MP!$C3,FALSE)=$T3,$AI3,IF(HLOOKUP(BF$1,Monitoring_MP!$AM$1:$CX$57,Points_MP!$C3,FALSE)=$V3,$AJ3,IF(HLOOKUP(BF$1,Monitoring_MP!$AM$1:$CX$57,Points_MP!$C3,FALSE)=$X3,$AK3,"ERROR")))))))))</f>
        <v>1</v>
      </c>
      <c r="BG3" s="223">
        <f>IF(ISBLANK(HLOOKUP(BG$1,Monitoring_MP!$AM$1:$CX$57,Points_MP!$C3,FALSE)),"",IF(HLOOKUP(BG$1,Monitoring_MP!$AM$1:$CX$57,Points_MP!$C3,FALSE)=$J3,$AD3,IF(HLOOKUP(BG$1,Monitoring_MP!$AM$1:$CX$57,Points_MP!$C3,FALSE)=$L3,$AE3,IF(HLOOKUP(BG$1,Monitoring_MP!$AM$1:$CX$57,Points_MP!$C3,FALSE)=$N3,$AF3,IF(HLOOKUP(BG$1,Monitoring_MP!$AM$1:$CX$57,Points_MP!$C3,FALSE)=$P3,$AG3,IF(HLOOKUP(BG$1,Monitoring_MP!$AM$1:$CX$57,Points_MP!$C3,FALSE)=$R3,$AH3,IF(HLOOKUP(BG$1,Monitoring_MP!$AM$1:$CX$57,Points_MP!$C3,FALSE)=$T3,$AI3,IF(HLOOKUP(BG$1,Monitoring_MP!$AM$1:$CX$57,Points_MP!$C3,FALSE)=$V3,$AJ3,IF(HLOOKUP(BG$1,Monitoring_MP!$AM$1:$CX$57,Points_MP!$C3,FALSE)=$X3,$AK3,"ERROR")))))))))</f>
        <v>0.5</v>
      </c>
      <c r="BH3" s="223">
        <f>IF(ISBLANK(HLOOKUP(BH$1,Monitoring_MP!$AM$1:$CX$57,Points_MP!$C3,FALSE)),"",IF(HLOOKUP(BH$1,Monitoring_MP!$AM$1:$CX$57,Points_MP!$C3,FALSE)=$J3,$AD3,IF(HLOOKUP(BH$1,Monitoring_MP!$AM$1:$CX$57,Points_MP!$C3,FALSE)=$L3,$AE3,IF(HLOOKUP(BH$1,Monitoring_MP!$AM$1:$CX$57,Points_MP!$C3,FALSE)=$N3,$AF3,IF(HLOOKUP(BH$1,Monitoring_MP!$AM$1:$CX$57,Points_MP!$C3,FALSE)=$P3,$AG3,IF(HLOOKUP(BH$1,Monitoring_MP!$AM$1:$CX$57,Points_MP!$C3,FALSE)=$R3,$AH3,IF(HLOOKUP(BH$1,Monitoring_MP!$AM$1:$CX$57,Points_MP!$C3,FALSE)=$T3,$AI3,IF(HLOOKUP(BH$1,Monitoring_MP!$AM$1:$CX$57,Points_MP!$C3,FALSE)=$V3,$AJ3,IF(HLOOKUP(BH$1,Monitoring_MP!$AM$1:$CX$57,Points_MP!$C3,FALSE)=$X3,$AK3,"ERROR")))))))))</f>
        <v>0.5</v>
      </c>
      <c r="BI3" s="223">
        <f>IF(ISBLANK(HLOOKUP(BI$1,Monitoring_MP!$AM$1:$CX$57,Points_MP!$C3,FALSE)),"",IF(HLOOKUP(BI$1,Monitoring_MP!$AM$1:$CX$57,Points_MP!$C3,FALSE)=$J3,$AD3,IF(HLOOKUP(BI$1,Monitoring_MP!$AM$1:$CX$57,Points_MP!$C3,FALSE)=$L3,$AE3,IF(HLOOKUP(BI$1,Monitoring_MP!$AM$1:$CX$57,Points_MP!$C3,FALSE)=$N3,$AF3,IF(HLOOKUP(BI$1,Monitoring_MP!$AM$1:$CX$57,Points_MP!$C3,FALSE)=$P3,$AG3,IF(HLOOKUP(BI$1,Monitoring_MP!$AM$1:$CX$57,Points_MP!$C3,FALSE)=$R3,$AH3,IF(HLOOKUP(BI$1,Monitoring_MP!$AM$1:$CX$57,Points_MP!$C3,FALSE)=$T3,$AI3,IF(HLOOKUP(BI$1,Monitoring_MP!$AM$1:$CX$57,Points_MP!$C3,FALSE)=$V3,$AJ3,IF(HLOOKUP(BI$1,Monitoring_MP!$AM$1:$CX$57,Points_MP!$C3,FALSE)=$X3,$AK3,"ERROR")))))))))</f>
        <v>0.5</v>
      </c>
      <c r="BJ3" s="223">
        <f>IF(ISBLANK(HLOOKUP(BJ$1,Monitoring_MP!$AM$1:$CX$57,Points_MP!$C3,FALSE)),"",IF(HLOOKUP(BJ$1,Monitoring_MP!$AM$1:$CX$57,Points_MP!$C3,FALSE)=$J3,$AD3,IF(HLOOKUP(BJ$1,Monitoring_MP!$AM$1:$CX$57,Points_MP!$C3,FALSE)=$L3,$AE3,IF(HLOOKUP(BJ$1,Monitoring_MP!$AM$1:$CX$57,Points_MP!$C3,FALSE)=$N3,$AF3,IF(HLOOKUP(BJ$1,Monitoring_MP!$AM$1:$CX$57,Points_MP!$C3,FALSE)=$P3,$AG3,IF(HLOOKUP(BJ$1,Monitoring_MP!$AM$1:$CX$57,Points_MP!$C3,FALSE)=$R3,$AH3,IF(HLOOKUP(BJ$1,Monitoring_MP!$AM$1:$CX$57,Points_MP!$C3,FALSE)=$T3,$AI3,IF(HLOOKUP(BJ$1,Monitoring_MP!$AM$1:$CX$57,Points_MP!$C3,FALSE)=$V3,$AJ3,IF(HLOOKUP(BJ$1,Monitoring_MP!$AM$1:$CX$57,Points_MP!$C3,FALSE)=$X3,$AK3,"ERROR")))))))))</f>
        <v>0.5</v>
      </c>
      <c r="BK3" s="223">
        <f>IF(ISBLANK(HLOOKUP(BK$1,Monitoring_MP!$AM$1:$CX$57,Points_MP!$C3,FALSE)),"",IF(HLOOKUP(BK$1,Monitoring_MP!$AM$1:$CX$57,Points_MP!$C3,FALSE)=$J3,$AD3,IF(HLOOKUP(BK$1,Monitoring_MP!$AM$1:$CX$57,Points_MP!$C3,FALSE)=$L3,$AE3,IF(HLOOKUP(BK$1,Monitoring_MP!$AM$1:$CX$57,Points_MP!$C3,FALSE)=$N3,$AF3,IF(HLOOKUP(BK$1,Monitoring_MP!$AM$1:$CX$57,Points_MP!$C3,FALSE)=$P3,$AG3,IF(HLOOKUP(BK$1,Monitoring_MP!$AM$1:$CX$57,Points_MP!$C3,FALSE)=$R3,$AH3,IF(HLOOKUP(BK$1,Monitoring_MP!$AM$1:$CX$57,Points_MP!$C3,FALSE)=$T3,$AI3,IF(HLOOKUP(BK$1,Monitoring_MP!$AM$1:$CX$57,Points_MP!$C3,FALSE)=$V3,$AJ3,IF(HLOOKUP(BK$1,Monitoring_MP!$AM$1:$CX$57,Points_MP!$C3,FALSE)=$X3,$AK3,"ERROR")))))))))</f>
        <v>1</v>
      </c>
      <c r="BL3" s="223">
        <f>IF(ISBLANK(HLOOKUP(BL$1,Monitoring_MP!$AM$1:$CX$57,Points_MP!$C3,FALSE)),"",IF(HLOOKUP(BL$1,Monitoring_MP!$AM$1:$CX$57,Points_MP!$C3,FALSE)=$J3,$AD3,IF(HLOOKUP(BL$1,Monitoring_MP!$AM$1:$CX$57,Points_MP!$C3,FALSE)=$L3,$AE3,IF(HLOOKUP(BL$1,Monitoring_MP!$AM$1:$CX$57,Points_MP!$C3,FALSE)=$N3,$AF3,IF(HLOOKUP(BL$1,Monitoring_MP!$AM$1:$CX$57,Points_MP!$C3,FALSE)=$P3,$AG3,IF(HLOOKUP(BL$1,Monitoring_MP!$AM$1:$CX$57,Points_MP!$C3,FALSE)=$R3,$AH3,IF(HLOOKUP(BL$1,Monitoring_MP!$AM$1:$CX$57,Points_MP!$C3,FALSE)=$T3,$AI3,IF(HLOOKUP(BL$1,Monitoring_MP!$AM$1:$CX$57,Points_MP!$C3,FALSE)=$V3,$AJ3,IF(HLOOKUP(BL$1,Monitoring_MP!$AM$1:$CX$57,Points_MP!$C3,FALSE)=$X3,$AK3,"ERROR")))))))))</f>
        <v>1</v>
      </c>
      <c r="BM3" s="223">
        <f>IF(ISBLANK(HLOOKUP(BM$1,Monitoring_MP!$AM$1:$CX$57,Points_MP!$C3,FALSE)),"",IF(HLOOKUP(BM$1,Monitoring_MP!$AM$1:$CX$57,Points_MP!$C3,FALSE)=$J3,$AD3,IF(HLOOKUP(BM$1,Monitoring_MP!$AM$1:$CX$57,Points_MP!$C3,FALSE)=$L3,$AE3,IF(HLOOKUP(BM$1,Monitoring_MP!$AM$1:$CX$57,Points_MP!$C3,FALSE)=$N3,$AF3,IF(HLOOKUP(BM$1,Monitoring_MP!$AM$1:$CX$57,Points_MP!$C3,FALSE)=$P3,$AG3,IF(HLOOKUP(BM$1,Monitoring_MP!$AM$1:$CX$57,Points_MP!$C3,FALSE)=$R3,$AH3,IF(HLOOKUP(BM$1,Monitoring_MP!$AM$1:$CX$57,Points_MP!$C3,FALSE)=$T3,$AI3,IF(HLOOKUP(BM$1,Monitoring_MP!$AM$1:$CX$57,Points_MP!$C3,FALSE)=$V3,$AJ3,IF(HLOOKUP(BM$1,Monitoring_MP!$AM$1:$CX$57,Points_MP!$C3,FALSE)=$X3,$AK3,"ERROR")))))))))</f>
        <v>1</v>
      </c>
      <c r="BN3" s="223">
        <f>IF(ISBLANK(HLOOKUP(BN$1,Monitoring_MP!$AM$1:$CX$57,Points_MP!$C3,FALSE)),"",IF(HLOOKUP(BN$1,Monitoring_MP!$AM$1:$CX$57,Points_MP!$C3,FALSE)=$J3,$AD3,IF(HLOOKUP(BN$1,Monitoring_MP!$AM$1:$CX$57,Points_MP!$C3,FALSE)=$L3,$AE3,IF(HLOOKUP(BN$1,Monitoring_MP!$AM$1:$CX$57,Points_MP!$C3,FALSE)=$N3,$AF3,IF(HLOOKUP(BN$1,Monitoring_MP!$AM$1:$CX$57,Points_MP!$C3,FALSE)=$P3,$AG3,IF(HLOOKUP(BN$1,Monitoring_MP!$AM$1:$CX$57,Points_MP!$C3,FALSE)=$R3,$AH3,IF(HLOOKUP(BN$1,Monitoring_MP!$AM$1:$CX$57,Points_MP!$C3,FALSE)=$T3,$AI3,IF(HLOOKUP(BN$1,Monitoring_MP!$AM$1:$CX$57,Points_MP!$C3,FALSE)=$V3,$AJ3,IF(HLOOKUP(BN$1,Monitoring_MP!$AM$1:$CX$57,Points_MP!$C3,FALSE)=$X3,$AK3,"ERROR")))))))))</f>
        <v>1</v>
      </c>
      <c r="BO3" s="223">
        <f>IF(ISBLANK(HLOOKUP(BO$1,Monitoring_MP!$AM$1:$CX$57,Points_MP!$C3,FALSE)),"",IF(HLOOKUP(BO$1,Monitoring_MP!$AM$1:$CX$57,Points_MP!$C3,FALSE)=$J3,$AD3,IF(HLOOKUP(BO$1,Monitoring_MP!$AM$1:$CX$57,Points_MP!$C3,FALSE)=$L3,$AE3,IF(HLOOKUP(BO$1,Monitoring_MP!$AM$1:$CX$57,Points_MP!$C3,FALSE)=$N3,$AF3,IF(HLOOKUP(BO$1,Monitoring_MP!$AM$1:$CX$57,Points_MP!$C3,FALSE)=$P3,$AG3,IF(HLOOKUP(BO$1,Monitoring_MP!$AM$1:$CX$57,Points_MP!$C3,FALSE)=$R3,$AH3,IF(HLOOKUP(BO$1,Monitoring_MP!$AM$1:$CX$57,Points_MP!$C3,FALSE)=$T3,$AI3,IF(HLOOKUP(BO$1,Monitoring_MP!$AM$1:$CX$57,Points_MP!$C3,FALSE)=$V3,$AJ3,IF(HLOOKUP(BO$1,Monitoring_MP!$AM$1:$CX$57,Points_MP!$C3,FALSE)=$X3,$AK3,"ERROR")))))))))</f>
        <v>1</v>
      </c>
      <c r="BP3" s="223">
        <f>IF(ISBLANK(HLOOKUP(BP$1,Monitoring_MP!$AM$1:$CX$57,Points_MP!$C3,FALSE)),"",IF(HLOOKUP(BP$1,Monitoring_MP!$AM$1:$CX$57,Points_MP!$C3,FALSE)=$J3,$AD3,IF(HLOOKUP(BP$1,Monitoring_MP!$AM$1:$CX$57,Points_MP!$C3,FALSE)=$L3,$AE3,IF(HLOOKUP(BP$1,Monitoring_MP!$AM$1:$CX$57,Points_MP!$C3,FALSE)=$N3,$AF3,IF(HLOOKUP(BP$1,Monitoring_MP!$AM$1:$CX$57,Points_MP!$C3,FALSE)=$P3,$AG3,IF(HLOOKUP(BP$1,Monitoring_MP!$AM$1:$CX$57,Points_MP!$C3,FALSE)=$R3,$AH3,IF(HLOOKUP(BP$1,Monitoring_MP!$AM$1:$CX$57,Points_MP!$C3,FALSE)=$T3,$AI3,IF(HLOOKUP(BP$1,Monitoring_MP!$AM$1:$CX$57,Points_MP!$C3,FALSE)=$V3,$AJ3,IF(HLOOKUP(BP$1,Monitoring_MP!$AM$1:$CX$57,Points_MP!$C3,FALSE)=$X3,$AK3,"ERROR")))))))))</f>
        <v>0</v>
      </c>
      <c r="BQ3" s="223">
        <f>IF(ISBLANK(HLOOKUP(BQ$1,Monitoring_MP!$AM$1:$CX$57,Points_MP!$C3,FALSE)),"",IF(HLOOKUP(BQ$1,Monitoring_MP!$AM$1:$CX$57,Points_MP!$C3,FALSE)=$J3,$AD3,IF(HLOOKUP(BQ$1,Monitoring_MP!$AM$1:$CX$57,Points_MP!$C3,FALSE)=$L3,$AE3,IF(HLOOKUP(BQ$1,Monitoring_MP!$AM$1:$CX$57,Points_MP!$C3,FALSE)=$N3,$AF3,IF(HLOOKUP(BQ$1,Monitoring_MP!$AM$1:$CX$57,Points_MP!$C3,FALSE)=$P3,$AG3,IF(HLOOKUP(BQ$1,Monitoring_MP!$AM$1:$CX$57,Points_MP!$C3,FALSE)=$R3,$AH3,IF(HLOOKUP(BQ$1,Monitoring_MP!$AM$1:$CX$57,Points_MP!$C3,FALSE)=$T3,$AI3,IF(HLOOKUP(BQ$1,Monitoring_MP!$AM$1:$CX$57,Points_MP!$C3,FALSE)=$V3,$AJ3,IF(HLOOKUP(BQ$1,Monitoring_MP!$AM$1:$CX$57,Points_MP!$C3,FALSE)=$X3,$AK3,"ERROR")))))))))</f>
        <v>0.5</v>
      </c>
      <c r="BR3" s="223">
        <f>IF(ISBLANK(HLOOKUP(BR$1,Monitoring_MP!$AM$1:$CX$57,Points_MP!$C3,FALSE)),"",IF(HLOOKUP(BR$1,Monitoring_MP!$AM$1:$CX$57,Points_MP!$C3,FALSE)=$J3,$AD3,IF(HLOOKUP(BR$1,Monitoring_MP!$AM$1:$CX$57,Points_MP!$C3,FALSE)=$L3,$AE3,IF(HLOOKUP(BR$1,Monitoring_MP!$AM$1:$CX$57,Points_MP!$C3,FALSE)=$N3,$AF3,IF(HLOOKUP(BR$1,Monitoring_MP!$AM$1:$CX$57,Points_MP!$C3,FALSE)=$P3,$AG3,IF(HLOOKUP(BR$1,Monitoring_MP!$AM$1:$CX$57,Points_MP!$C3,FALSE)=$R3,$AH3,IF(HLOOKUP(BR$1,Monitoring_MP!$AM$1:$CX$57,Points_MP!$C3,FALSE)=$T3,$AI3,IF(HLOOKUP(BR$1,Monitoring_MP!$AM$1:$CX$57,Points_MP!$C3,FALSE)=$V3,$AJ3,IF(HLOOKUP(BR$1,Monitoring_MP!$AM$1:$CX$57,Points_MP!$C3,FALSE)=$X3,$AK3,"ERROR")))))))))</f>
        <v>1</v>
      </c>
    </row>
    <row r="4" spans="1:70" ht="15" customHeight="1" x14ac:dyDescent="0.35">
      <c r="A4" s="55" t="str">
        <f>IF(ISBLANK(Monitoring_MP!A4),"",Monitoring_MP!A4)</f>
        <v>Q3</v>
      </c>
      <c r="B4" s="244" t="str">
        <f>IF(ISBLANK(Monitoring_MP!B4),"",Monitoring_MP!B4)</f>
        <v>R20003</v>
      </c>
      <c r="C4" s="172">
        <f>IF(ISBLANK(Monitoring_MP!C4),"",Monitoring_MP!C4)</f>
        <v>4</v>
      </c>
      <c r="D4" s="172" t="str">
        <f>IF(ISBLANK(Monitoring_MP!D4),"",Monitoring_MP!D4)</f>
        <v>Este disponibilă pe pagina web lista instituțiilor raionale înființate de unitatea administrativ-teritorială și lista serviciilor desconcentrate ce activează în unitatea administrativ-teritorială, informații privind adresa și datele de contact?</v>
      </c>
      <c r="E4" s="172" t="str">
        <f>IF(ISBLANK(Monitoring_MP!E4),"",Monitoring_MP!E4)</f>
        <v>Is it available on the website the list of institutions established by the district administrative-territorial unit, the list of decentralized services operating in territorial-administrative unit, address information and contact details available on the website?</v>
      </c>
      <c r="F4" s="56" t="str">
        <f>IF(ISBLANK(Monitoring_MP!F4),"",Monitoring_MP!F4)</f>
        <v>acc</v>
      </c>
      <c r="G4" s="56" t="str">
        <f>IF(ISBLANK(Monitoring_MP!G4),"",Monitoring_MP!G4)</f>
        <v>acc3</v>
      </c>
      <c r="H4" s="56" t="str">
        <f>IF(ISBLANK(Monitoring_MP!H4),"",Monitoring_MP!H4)</f>
        <v>acc3k</v>
      </c>
      <c r="I4" s="57">
        <f>IF(ISBLANK(Monitoring_MP!I4),"",Monitoring_MP!I4)</f>
        <v>1</v>
      </c>
      <c r="J4" s="56" t="str">
        <f>IF(ISBLANK(Monitoring_MP!J4),"",Monitoring_MP!J4)</f>
        <v>da</v>
      </c>
      <c r="K4" s="56" t="str">
        <f>IF(ISBLANK(Monitoring_MP!K4),"",Monitoring_MP!K4)</f>
        <v>yes</v>
      </c>
      <c r="L4" s="56" t="str">
        <f>IF(ISBLANK(Monitoring_MP!L4),"",Monitoring_MP!L4)</f>
        <v>nu</v>
      </c>
      <c r="M4" s="56" t="str">
        <f>IF(ISBLANK(Monitoring_MP!M4),"",Monitoring_MP!M4)</f>
        <v>no</v>
      </c>
      <c r="N4" s="56" t="str">
        <f>IF(ISBLANK(Monitoring_MP!N4),"",Monitoring_MP!N4)</f>
        <v>partial</v>
      </c>
      <c r="O4" s="191" t="str">
        <f>IF(ISBLANK(Monitoring_MP!O4),"",Monitoring_MP!O4)</f>
        <v>partially</v>
      </c>
      <c r="P4" s="225" t="str">
        <f>IF(ISBLANK(Monitoring_MP!P4),"",Monitoring_MP!P4)</f>
        <v>---</v>
      </c>
      <c r="Q4" s="225" t="str">
        <f>IF(ISBLANK(Monitoring_MP!Q4),"",Monitoring_MP!Q4)</f>
        <v>---</v>
      </c>
      <c r="R4" s="225" t="str">
        <f>IF(ISBLANK(Monitoring_MP!R4),"",Monitoring_MP!R4)</f>
        <v>---</v>
      </c>
      <c r="S4" s="225" t="str">
        <f>IF(ISBLANK(Monitoring_MP!S4),"",Monitoring_MP!S4)</f>
        <v>---</v>
      </c>
      <c r="T4" s="225" t="str">
        <f>IF(ISBLANK(Monitoring_MP!T4),"",Monitoring_MP!T4)</f>
        <v>---</v>
      </c>
      <c r="U4" s="225" t="str">
        <f>IF(ISBLANK(Monitoring_MP!U4),"",Monitoring_MP!U4)</f>
        <v>---</v>
      </c>
      <c r="V4" s="225" t="str">
        <f>IF(ISBLANK(Monitoring_MP!V4),"",Monitoring_MP!V4)</f>
        <v>---</v>
      </c>
      <c r="W4" s="225" t="str">
        <f>IF(ISBLANK(Monitoring_MP!W4),"",Monitoring_MP!W4)</f>
        <v>---</v>
      </c>
      <c r="X4" s="126" t="str">
        <f>IF(ISBLANK(Monitoring_MP!X4),"",Monitoring_MP!X4)</f>
        <v>N/A</v>
      </c>
      <c r="Y4" s="126" t="str">
        <f>IF(ISBLANK(Monitoring_MP!Y4),"",Monitoring_MP!Y4)</f>
        <v>N/A</v>
      </c>
      <c r="Z4" s="225" t="str">
        <f>IF(ISBLANK(Monitoring_MP!Z4),"",Monitoring_MP!Z4)</f>
        <v>---</v>
      </c>
      <c r="AA4" s="225" t="str">
        <f>IF(ISBLANK(Monitoring_MP!AA4),"",Monitoring_MP!AA4)</f>
        <v>---</v>
      </c>
      <c r="AB4" s="225" t="str">
        <f>IF(ISBLANK(Monitoring_MP!AB4),"",Monitoring_MP!AB4)</f>
        <v>da</v>
      </c>
      <c r="AC4" s="225" t="str">
        <f>IF(ISBLANK(Monitoring_MP!AC4),"",Monitoring_MP!AC4)</f>
        <v>nu</v>
      </c>
      <c r="AD4" s="57">
        <f>IF(ISBLANK(Monitoring_MP!AD4),"",Monitoring_MP!AD4)</f>
        <v>1</v>
      </c>
      <c r="AE4" s="191">
        <f>IF(ISBLANK(Monitoring_MP!AE4),"",Monitoring_MP!AE4)</f>
        <v>0</v>
      </c>
      <c r="AF4" s="56">
        <f>IF(ISBLANK(Monitoring_MP!AF4),"",Monitoring_MP!AF4)</f>
        <v>0.5</v>
      </c>
      <c r="AG4" s="56" t="str">
        <f>IF(ISBLANK(Monitoring_MP!AG4),"",Monitoring_MP!AG4)</f>
        <v>---</v>
      </c>
      <c r="AH4" s="56" t="str">
        <f>IF(ISBLANK(Monitoring_MP!AH4),"",Monitoring_MP!AH4)</f>
        <v>---</v>
      </c>
      <c r="AI4" s="56" t="str">
        <f>IF(ISBLANK(Monitoring_MP!AI4),"",Monitoring_MP!AI4)</f>
        <v>---</v>
      </c>
      <c r="AJ4" s="126" t="str">
        <f>IF(ISBLANK(Monitoring_MP!AJ4),"",Monitoring_MP!AJ4)</f>
        <v>---</v>
      </c>
      <c r="AK4" s="126" t="str">
        <f>IF(ISBLANK(Monitoring_MP!AK4),"",Monitoring_MP!AK4)</f>
        <v>N/A</v>
      </c>
      <c r="AL4" s="152" t="str">
        <f>IF(ISBLANK(Monitoring_MP!AL4),"",Monitoring_MP!AL4)</f>
        <v>---</v>
      </c>
      <c r="AM4" s="223">
        <f>IF(ISBLANK(HLOOKUP(AM$1,Monitoring_MP!$AM$1:$CX$57,Points_MP!$C4,FALSE)),"",IF(HLOOKUP(AM$1,Monitoring_MP!$AM$1:$CX$57,Points_MP!$C4,FALSE)=$J4,$AD4,IF(HLOOKUP(AM$1,Monitoring_MP!$AM$1:$CX$57,Points_MP!$C4,FALSE)=$L4,$AE4,IF(HLOOKUP(AM$1,Monitoring_MP!$AM$1:$CX$57,Points_MP!$C4,FALSE)=$N4,$AF4,IF(HLOOKUP(AM$1,Monitoring_MP!$AM$1:$CX$57,Points_MP!$C4,FALSE)=$P4,$AG4,IF(HLOOKUP(AM$1,Monitoring_MP!$AM$1:$CX$57,Points_MP!$C4,FALSE)=$R4,$AH4,IF(HLOOKUP(AM$1,Monitoring_MP!$AM$1:$CX$57,Points_MP!$C4,FALSE)=$T4,$AI4,IF(HLOOKUP(AM$1,Monitoring_MP!$AM$1:$CX$57,Points_MP!$C4,FALSE)=$V4,$AJ4,IF(HLOOKUP(AM$1,Monitoring_MP!$AM$1:$CX$57,Points_MP!$C4,FALSE)=$X4,$AK4,"ERROR")))))))))</f>
        <v>0.5</v>
      </c>
      <c r="AN4" s="223">
        <f>IF(ISBLANK(HLOOKUP(AN$1,Monitoring_MP!$AM$1:$CX$57,Points_MP!$C4,FALSE)),"",IF(HLOOKUP(AN$1,Monitoring_MP!$AM$1:$CX$57,Points_MP!$C4,FALSE)=$J4,$AD4,IF(HLOOKUP(AN$1,Monitoring_MP!$AM$1:$CX$57,Points_MP!$C4,FALSE)=$L4,$AE4,IF(HLOOKUP(AN$1,Monitoring_MP!$AM$1:$CX$57,Points_MP!$C4,FALSE)=$N4,$AF4,IF(HLOOKUP(AN$1,Monitoring_MP!$AM$1:$CX$57,Points_MP!$C4,FALSE)=$P4,$AG4,IF(HLOOKUP(AN$1,Monitoring_MP!$AM$1:$CX$57,Points_MP!$C4,FALSE)=$R4,$AH4,IF(HLOOKUP(AN$1,Monitoring_MP!$AM$1:$CX$57,Points_MP!$C4,FALSE)=$T4,$AI4,IF(HLOOKUP(AN$1,Monitoring_MP!$AM$1:$CX$57,Points_MP!$C4,FALSE)=$V4,$AJ4,IF(HLOOKUP(AN$1,Monitoring_MP!$AM$1:$CX$57,Points_MP!$C4,FALSE)=$X4,$AK4,"ERROR")))))))))</f>
        <v>1</v>
      </c>
      <c r="AO4" s="223">
        <f>IF(ISBLANK(HLOOKUP(AO$1,Monitoring_MP!$AM$1:$CX$57,Points_MP!$C4,FALSE)),"",IF(HLOOKUP(AO$1,Monitoring_MP!$AM$1:$CX$57,Points_MP!$C4,FALSE)=$J4,$AD4,IF(HLOOKUP(AO$1,Monitoring_MP!$AM$1:$CX$57,Points_MP!$C4,FALSE)=$L4,$AE4,IF(HLOOKUP(AO$1,Monitoring_MP!$AM$1:$CX$57,Points_MP!$C4,FALSE)=$N4,$AF4,IF(HLOOKUP(AO$1,Monitoring_MP!$AM$1:$CX$57,Points_MP!$C4,FALSE)=$P4,$AG4,IF(HLOOKUP(AO$1,Monitoring_MP!$AM$1:$CX$57,Points_MP!$C4,FALSE)=$R4,$AH4,IF(HLOOKUP(AO$1,Monitoring_MP!$AM$1:$CX$57,Points_MP!$C4,FALSE)=$T4,$AI4,IF(HLOOKUP(AO$1,Monitoring_MP!$AM$1:$CX$57,Points_MP!$C4,FALSE)=$V4,$AJ4,IF(HLOOKUP(AO$1,Monitoring_MP!$AM$1:$CX$57,Points_MP!$C4,FALSE)=$X4,$AK4,"ERROR")))))))))</f>
        <v>0</v>
      </c>
      <c r="AP4" s="223">
        <f>IF(ISBLANK(HLOOKUP(AP$1,Monitoring_MP!$AM$1:$CX$57,Points_MP!$C4,FALSE)),"",IF(HLOOKUP(AP$1,Monitoring_MP!$AM$1:$CX$57,Points_MP!$C4,FALSE)=$J4,$AD4,IF(HLOOKUP(AP$1,Monitoring_MP!$AM$1:$CX$57,Points_MP!$C4,FALSE)=$L4,$AE4,IF(HLOOKUP(AP$1,Monitoring_MP!$AM$1:$CX$57,Points_MP!$C4,FALSE)=$N4,$AF4,IF(HLOOKUP(AP$1,Monitoring_MP!$AM$1:$CX$57,Points_MP!$C4,FALSE)=$P4,$AG4,IF(HLOOKUP(AP$1,Monitoring_MP!$AM$1:$CX$57,Points_MP!$C4,FALSE)=$R4,$AH4,IF(HLOOKUP(AP$1,Monitoring_MP!$AM$1:$CX$57,Points_MP!$C4,FALSE)=$T4,$AI4,IF(HLOOKUP(AP$1,Monitoring_MP!$AM$1:$CX$57,Points_MP!$C4,FALSE)=$V4,$AJ4,IF(HLOOKUP(AP$1,Monitoring_MP!$AM$1:$CX$57,Points_MP!$C4,FALSE)=$X4,$AK4,"ERROR")))))))))</f>
        <v>0</v>
      </c>
      <c r="AQ4" s="223">
        <f>IF(ISBLANK(HLOOKUP(AQ$1,Monitoring_MP!$AM$1:$CX$57,Points_MP!$C4,FALSE)),"",IF(HLOOKUP(AQ$1,Monitoring_MP!$AM$1:$CX$57,Points_MP!$C4,FALSE)=$J4,$AD4,IF(HLOOKUP(AQ$1,Monitoring_MP!$AM$1:$CX$57,Points_MP!$C4,FALSE)=$L4,$AE4,IF(HLOOKUP(AQ$1,Monitoring_MP!$AM$1:$CX$57,Points_MP!$C4,FALSE)=$N4,$AF4,IF(HLOOKUP(AQ$1,Monitoring_MP!$AM$1:$CX$57,Points_MP!$C4,FALSE)=$P4,$AG4,IF(HLOOKUP(AQ$1,Monitoring_MP!$AM$1:$CX$57,Points_MP!$C4,FALSE)=$R4,$AH4,IF(HLOOKUP(AQ$1,Monitoring_MP!$AM$1:$CX$57,Points_MP!$C4,FALSE)=$T4,$AI4,IF(HLOOKUP(AQ$1,Monitoring_MP!$AM$1:$CX$57,Points_MP!$C4,FALSE)=$V4,$AJ4,IF(HLOOKUP(AQ$1,Monitoring_MP!$AM$1:$CX$57,Points_MP!$C4,FALSE)=$X4,$AK4,"ERROR")))))))))</f>
        <v>0</v>
      </c>
      <c r="AR4" s="223">
        <f>IF(ISBLANK(HLOOKUP(AR$1,Monitoring_MP!$AM$1:$CX$57,Points_MP!$C4,FALSE)),"",IF(HLOOKUP(AR$1,Monitoring_MP!$AM$1:$CX$57,Points_MP!$C4,FALSE)=$J4,$AD4,IF(HLOOKUP(AR$1,Monitoring_MP!$AM$1:$CX$57,Points_MP!$C4,FALSE)=$L4,$AE4,IF(HLOOKUP(AR$1,Monitoring_MP!$AM$1:$CX$57,Points_MP!$C4,FALSE)=$N4,$AF4,IF(HLOOKUP(AR$1,Monitoring_MP!$AM$1:$CX$57,Points_MP!$C4,FALSE)=$P4,$AG4,IF(HLOOKUP(AR$1,Monitoring_MP!$AM$1:$CX$57,Points_MP!$C4,FALSE)=$R4,$AH4,IF(HLOOKUP(AR$1,Monitoring_MP!$AM$1:$CX$57,Points_MP!$C4,FALSE)=$T4,$AI4,IF(HLOOKUP(AR$1,Monitoring_MP!$AM$1:$CX$57,Points_MP!$C4,FALSE)=$V4,$AJ4,IF(HLOOKUP(AR$1,Monitoring_MP!$AM$1:$CX$57,Points_MP!$C4,FALSE)=$X4,$AK4,"ERROR")))))))))</f>
        <v>0.5</v>
      </c>
      <c r="AS4" s="223">
        <f>IF(ISBLANK(HLOOKUP(AS$1,Monitoring_MP!$AM$1:$CX$57,Points_MP!$C4,FALSE)),"",IF(HLOOKUP(AS$1,Monitoring_MP!$AM$1:$CX$57,Points_MP!$C4,FALSE)=$J4,$AD4,IF(HLOOKUP(AS$1,Monitoring_MP!$AM$1:$CX$57,Points_MP!$C4,FALSE)=$L4,$AE4,IF(HLOOKUP(AS$1,Monitoring_MP!$AM$1:$CX$57,Points_MP!$C4,FALSE)=$N4,$AF4,IF(HLOOKUP(AS$1,Monitoring_MP!$AM$1:$CX$57,Points_MP!$C4,FALSE)=$P4,$AG4,IF(HLOOKUP(AS$1,Monitoring_MP!$AM$1:$CX$57,Points_MP!$C4,FALSE)=$R4,$AH4,IF(HLOOKUP(AS$1,Monitoring_MP!$AM$1:$CX$57,Points_MP!$C4,FALSE)=$T4,$AI4,IF(HLOOKUP(AS$1,Monitoring_MP!$AM$1:$CX$57,Points_MP!$C4,FALSE)=$V4,$AJ4,IF(HLOOKUP(AS$1,Monitoring_MP!$AM$1:$CX$57,Points_MP!$C4,FALSE)=$X4,$AK4,"ERROR")))))))))</f>
        <v>0</v>
      </c>
      <c r="AT4" s="223">
        <f>IF(ISBLANK(HLOOKUP(AT$1,Monitoring_MP!$AM$1:$CX$57,Points_MP!$C4,FALSE)),"",IF(HLOOKUP(AT$1,Monitoring_MP!$AM$1:$CX$57,Points_MP!$C4,FALSE)=$J4,$AD4,IF(HLOOKUP(AT$1,Monitoring_MP!$AM$1:$CX$57,Points_MP!$C4,FALSE)=$L4,$AE4,IF(HLOOKUP(AT$1,Monitoring_MP!$AM$1:$CX$57,Points_MP!$C4,FALSE)=$N4,$AF4,IF(HLOOKUP(AT$1,Monitoring_MP!$AM$1:$CX$57,Points_MP!$C4,FALSE)=$P4,$AG4,IF(HLOOKUP(AT$1,Monitoring_MP!$AM$1:$CX$57,Points_MP!$C4,FALSE)=$R4,$AH4,IF(HLOOKUP(AT$1,Monitoring_MP!$AM$1:$CX$57,Points_MP!$C4,FALSE)=$T4,$AI4,IF(HLOOKUP(AT$1,Monitoring_MP!$AM$1:$CX$57,Points_MP!$C4,FALSE)=$V4,$AJ4,IF(HLOOKUP(AT$1,Monitoring_MP!$AM$1:$CX$57,Points_MP!$C4,FALSE)=$X4,$AK4,"ERROR")))))))))</f>
        <v>0.5</v>
      </c>
      <c r="AU4" s="223">
        <f>IF(ISBLANK(HLOOKUP(AU$1,Monitoring_MP!$AM$1:$CX$57,Points_MP!$C4,FALSE)),"",IF(HLOOKUP(AU$1,Monitoring_MP!$AM$1:$CX$57,Points_MP!$C4,FALSE)=$J4,$AD4,IF(HLOOKUP(AU$1,Monitoring_MP!$AM$1:$CX$57,Points_MP!$C4,FALSE)=$L4,$AE4,IF(HLOOKUP(AU$1,Monitoring_MP!$AM$1:$CX$57,Points_MP!$C4,FALSE)=$N4,$AF4,IF(HLOOKUP(AU$1,Monitoring_MP!$AM$1:$CX$57,Points_MP!$C4,FALSE)=$P4,$AG4,IF(HLOOKUP(AU$1,Monitoring_MP!$AM$1:$CX$57,Points_MP!$C4,FALSE)=$R4,$AH4,IF(HLOOKUP(AU$1,Monitoring_MP!$AM$1:$CX$57,Points_MP!$C4,FALSE)=$T4,$AI4,IF(HLOOKUP(AU$1,Monitoring_MP!$AM$1:$CX$57,Points_MP!$C4,FALSE)=$V4,$AJ4,IF(HLOOKUP(AU$1,Monitoring_MP!$AM$1:$CX$57,Points_MP!$C4,FALSE)=$X4,$AK4,"ERROR")))))))))</f>
        <v>1</v>
      </c>
      <c r="AV4" s="223">
        <f>IF(ISBLANK(HLOOKUP(AV$1,Monitoring_MP!$AM$1:$CX$57,Points_MP!$C4,FALSE)),"",IF(HLOOKUP(AV$1,Monitoring_MP!$AM$1:$CX$57,Points_MP!$C4,FALSE)=$J4,$AD4,IF(HLOOKUP(AV$1,Monitoring_MP!$AM$1:$CX$57,Points_MP!$C4,FALSE)=$L4,$AE4,IF(HLOOKUP(AV$1,Monitoring_MP!$AM$1:$CX$57,Points_MP!$C4,FALSE)=$N4,$AF4,IF(HLOOKUP(AV$1,Monitoring_MP!$AM$1:$CX$57,Points_MP!$C4,FALSE)=$P4,$AG4,IF(HLOOKUP(AV$1,Monitoring_MP!$AM$1:$CX$57,Points_MP!$C4,FALSE)=$R4,$AH4,IF(HLOOKUP(AV$1,Monitoring_MP!$AM$1:$CX$57,Points_MP!$C4,FALSE)=$T4,$AI4,IF(HLOOKUP(AV$1,Monitoring_MP!$AM$1:$CX$57,Points_MP!$C4,FALSE)=$V4,$AJ4,IF(HLOOKUP(AV$1,Monitoring_MP!$AM$1:$CX$57,Points_MP!$C4,FALSE)=$X4,$AK4,"ERROR")))))))))</f>
        <v>0.5</v>
      </c>
      <c r="AW4" s="223">
        <f>IF(ISBLANK(HLOOKUP(AW$1,Monitoring_MP!$AM$1:$CX$57,Points_MP!$C4,FALSE)),"",IF(HLOOKUP(AW$1,Monitoring_MP!$AM$1:$CX$57,Points_MP!$C4,FALSE)=$J4,$AD4,IF(HLOOKUP(AW$1,Monitoring_MP!$AM$1:$CX$57,Points_MP!$C4,FALSE)=$L4,$AE4,IF(HLOOKUP(AW$1,Monitoring_MP!$AM$1:$CX$57,Points_MP!$C4,FALSE)=$N4,$AF4,IF(HLOOKUP(AW$1,Monitoring_MP!$AM$1:$CX$57,Points_MP!$C4,FALSE)=$P4,$AG4,IF(HLOOKUP(AW$1,Monitoring_MP!$AM$1:$CX$57,Points_MP!$C4,FALSE)=$R4,$AH4,IF(HLOOKUP(AW$1,Monitoring_MP!$AM$1:$CX$57,Points_MP!$C4,FALSE)=$T4,$AI4,IF(HLOOKUP(AW$1,Monitoring_MP!$AM$1:$CX$57,Points_MP!$C4,FALSE)=$V4,$AJ4,IF(HLOOKUP(AW$1,Monitoring_MP!$AM$1:$CX$57,Points_MP!$C4,FALSE)=$X4,$AK4,"ERROR")))))))))</f>
        <v>0.5</v>
      </c>
      <c r="AX4" s="223">
        <f>IF(ISBLANK(HLOOKUP(AX$1,Monitoring_MP!$AM$1:$CX$57,Points_MP!$C4,FALSE)),"",IF(HLOOKUP(AX$1,Monitoring_MP!$AM$1:$CX$57,Points_MP!$C4,FALSE)=$J4,$AD4,IF(HLOOKUP(AX$1,Monitoring_MP!$AM$1:$CX$57,Points_MP!$C4,FALSE)=$L4,$AE4,IF(HLOOKUP(AX$1,Monitoring_MP!$AM$1:$CX$57,Points_MP!$C4,FALSE)=$N4,$AF4,IF(HLOOKUP(AX$1,Monitoring_MP!$AM$1:$CX$57,Points_MP!$C4,FALSE)=$P4,$AG4,IF(HLOOKUP(AX$1,Monitoring_MP!$AM$1:$CX$57,Points_MP!$C4,FALSE)=$R4,$AH4,IF(HLOOKUP(AX$1,Monitoring_MP!$AM$1:$CX$57,Points_MP!$C4,FALSE)=$T4,$AI4,IF(HLOOKUP(AX$1,Monitoring_MP!$AM$1:$CX$57,Points_MP!$C4,FALSE)=$V4,$AJ4,IF(HLOOKUP(AX$1,Monitoring_MP!$AM$1:$CX$57,Points_MP!$C4,FALSE)=$X4,$AK4,"ERROR")))))))))</f>
        <v>1</v>
      </c>
      <c r="AY4" s="223">
        <f>IF(ISBLANK(HLOOKUP(AY$1,Monitoring_MP!$AM$1:$CX$57,Points_MP!$C4,FALSE)),"",IF(HLOOKUP(AY$1,Monitoring_MP!$AM$1:$CX$57,Points_MP!$C4,FALSE)=$J4,$AD4,IF(HLOOKUP(AY$1,Monitoring_MP!$AM$1:$CX$57,Points_MP!$C4,FALSE)=$L4,$AE4,IF(HLOOKUP(AY$1,Monitoring_MP!$AM$1:$CX$57,Points_MP!$C4,FALSE)=$N4,$AF4,IF(HLOOKUP(AY$1,Monitoring_MP!$AM$1:$CX$57,Points_MP!$C4,FALSE)=$P4,$AG4,IF(HLOOKUP(AY$1,Monitoring_MP!$AM$1:$CX$57,Points_MP!$C4,FALSE)=$R4,$AH4,IF(HLOOKUP(AY$1,Monitoring_MP!$AM$1:$CX$57,Points_MP!$C4,FALSE)=$T4,$AI4,IF(HLOOKUP(AY$1,Monitoring_MP!$AM$1:$CX$57,Points_MP!$C4,FALSE)=$V4,$AJ4,IF(HLOOKUP(AY$1,Monitoring_MP!$AM$1:$CX$57,Points_MP!$C4,FALSE)=$X4,$AK4,"ERROR")))))))))</f>
        <v>1</v>
      </c>
      <c r="AZ4" s="223">
        <f>IF(ISBLANK(HLOOKUP(AZ$1,Monitoring_MP!$AM$1:$CX$57,Points_MP!$C4,FALSE)),"",IF(HLOOKUP(AZ$1,Monitoring_MP!$AM$1:$CX$57,Points_MP!$C4,FALSE)=$J4,$AD4,IF(HLOOKUP(AZ$1,Monitoring_MP!$AM$1:$CX$57,Points_MP!$C4,FALSE)=$L4,$AE4,IF(HLOOKUP(AZ$1,Monitoring_MP!$AM$1:$CX$57,Points_MP!$C4,FALSE)=$N4,$AF4,IF(HLOOKUP(AZ$1,Monitoring_MP!$AM$1:$CX$57,Points_MP!$C4,FALSE)=$P4,$AG4,IF(HLOOKUP(AZ$1,Monitoring_MP!$AM$1:$CX$57,Points_MP!$C4,FALSE)=$R4,$AH4,IF(HLOOKUP(AZ$1,Monitoring_MP!$AM$1:$CX$57,Points_MP!$C4,FALSE)=$T4,$AI4,IF(HLOOKUP(AZ$1,Monitoring_MP!$AM$1:$CX$57,Points_MP!$C4,FALSE)=$V4,$AJ4,IF(HLOOKUP(AZ$1,Monitoring_MP!$AM$1:$CX$57,Points_MP!$C4,FALSE)=$X4,$AK4,"ERROR")))))))))</f>
        <v>0.5</v>
      </c>
      <c r="BA4" s="223">
        <f>IF(ISBLANK(HLOOKUP(BA$1,Monitoring_MP!$AM$1:$CX$57,Points_MP!$C4,FALSE)),"",IF(HLOOKUP(BA$1,Monitoring_MP!$AM$1:$CX$57,Points_MP!$C4,FALSE)=$J4,$AD4,IF(HLOOKUP(BA$1,Monitoring_MP!$AM$1:$CX$57,Points_MP!$C4,FALSE)=$L4,$AE4,IF(HLOOKUP(BA$1,Monitoring_MP!$AM$1:$CX$57,Points_MP!$C4,FALSE)=$N4,$AF4,IF(HLOOKUP(BA$1,Monitoring_MP!$AM$1:$CX$57,Points_MP!$C4,FALSE)=$P4,$AG4,IF(HLOOKUP(BA$1,Monitoring_MP!$AM$1:$CX$57,Points_MP!$C4,FALSE)=$R4,$AH4,IF(HLOOKUP(BA$1,Monitoring_MP!$AM$1:$CX$57,Points_MP!$C4,FALSE)=$T4,$AI4,IF(HLOOKUP(BA$1,Monitoring_MP!$AM$1:$CX$57,Points_MP!$C4,FALSE)=$V4,$AJ4,IF(HLOOKUP(BA$1,Monitoring_MP!$AM$1:$CX$57,Points_MP!$C4,FALSE)=$X4,$AK4,"ERROR")))))))))</f>
        <v>0.5</v>
      </c>
      <c r="BB4" s="223">
        <f>IF(ISBLANK(HLOOKUP(BB$1,Monitoring_MP!$AM$1:$CX$57,Points_MP!$C4,FALSE)),"",IF(HLOOKUP(BB$1,Monitoring_MP!$AM$1:$CX$57,Points_MP!$C4,FALSE)=$J4,$AD4,IF(HLOOKUP(BB$1,Monitoring_MP!$AM$1:$CX$57,Points_MP!$C4,FALSE)=$L4,$AE4,IF(HLOOKUP(BB$1,Monitoring_MP!$AM$1:$CX$57,Points_MP!$C4,FALSE)=$N4,$AF4,IF(HLOOKUP(BB$1,Monitoring_MP!$AM$1:$CX$57,Points_MP!$C4,FALSE)=$P4,$AG4,IF(HLOOKUP(BB$1,Monitoring_MP!$AM$1:$CX$57,Points_MP!$C4,FALSE)=$R4,$AH4,IF(HLOOKUP(BB$1,Monitoring_MP!$AM$1:$CX$57,Points_MP!$C4,FALSE)=$T4,$AI4,IF(HLOOKUP(BB$1,Monitoring_MP!$AM$1:$CX$57,Points_MP!$C4,FALSE)=$V4,$AJ4,IF(HLOOKUP(BB$1,Monitoring_MP!$AM$1:$CX$57,Points_MP!$C4,FALSE)=$X4,$AK4,"ERROR")))))))))</f>
        <v>0.5</v>
      </c>
      <c r="BC4" s="223">
        <f>IF(ISBLANK(HLOOKUP(BC$1,Monitoring_MP!$AM$1:$CX$57,Points_MP!$C4,FALSE)),"",IF(HLOOKUP(BC$1,Monitoring_MP!$AM$1:$CX$57,Points_MP!$C4,FALSE)=$J4,$AD4,IF(HLOOKUP(BC$1,Monitoring_MP!$AM$1:$CX$57,Points_MP!$C4,FALSE)=$L4,$AE4,IF(HLOOKUP(BC$1,Monitoring_MP!$AM$1:$CX$57,Points_MP!$C4,FALSE)=$N4,$AF4,IF(HLOOKUP(BC$1,Monitoring_MP!$AM$1:$CX$57,Points_MP!$C4,FALSE)=$P4,$AG4,IF(HLOOKUP(BC$1,Monitoring_MP!$AM$1:$CX$57,Points_MP!$C4,FALSE)=$R4,$AH4,IF(HLOOKUP(BC$1,Monitoring_MP!$AM$1:$CX$57,Points_MP!$C4,FALSE)=$T4,$AI4,IF(HLOOKUP(BC$1,Monitoring_MP!$AM$1:$CX$57,Points_MP!$C4,FALSE)=$V4,$AJ4,IF(HLOOKUP(BC$1,Monitoring_MP!$AM$1:$CX$57,Points_MP!$C4,FALSE)=$X4,$AK4,"ERROR")))))))))</f>
        <v>0.5</v>
      </c>
      <c r="BD4" s="223">
        <f>IF(ISBLANK(HLOOKUP(BD$1,Monitoring_MP!$AM$1:$CX$57,Points_MP!$C4,FALSE)),"",IF(HLOOKUP(BD$1,Monitoring_MP!$AM$1:$CX$57,Points_MP!$C4,FALSE)=$J4,$AD4,IF(HLOOKUP(BD$1,Monitoring_MP!$AM$1:$CX$57,Points_MP!$C4,FALSE)=$L4,$AE4,IF(HLOOKUP(BD$1,Monitoring_MP!$AM$1:$CX$57,Points_MP!$C4,FALSE)=$N4,$AF4,IF(HLOOKUP(BD$1,Monitoring_MP!$AM$1:$CX$57,Points_MP!$C4,FALSE)=$P4,$AG4,IF(HLOOKUP(BD$1,Monitoring_MP!$AM$1:$CX$57,Points_MP!$C4,FALSE)=$R4,$AH4,IF(HLOOKUP(BD$1,Monitoring_MP!$AM$1:$CX$57,Points_MP!$C4,FALSE)=$T4,$AI4,IF(HLOOKUP(BD$1,Monitoring_MP!$AM$1:$CX$57,Points_MP!$C4,FALSE)=$V4,$AJ4,IF(HLOOKUP(BD$1,Monitoring_MP!$AM$1:$CX$57,Points_MP!$C4,FALSE)=$X4,$AK4,"ERROR")))))))))</f>
        <v>0.5</v>
      </c>
      <c r="BE4" s="223">
        <f>IF(ISBLANK(HLOOKUP(BE$1,Monitoring_MP!$AM$1:$CX$57,Points_MP!$C4,FALSE)),"",IF(HLOOKUP(BE$1,Monitoring_MP!$AM$1:$CX$57,Points_MP!$C4,FALSE)=$J4,$AD4,IF(HLOOKUP(BE$1,Monitoring_MP!$AM$1:$CX$57,Points_MP!$C4,FALSE)=$L4,$AE4,IF(HLOOKUP(BE$1,Monitoring_MP!$AM$1:$CX$57,Points_MP!$C4,FALSE)=$N4,$AF4,IF(HLOOKUP(BE$1,Monitoring_MP!$AM$1:$CX$57,Points_MP!$C4,FALSE)=$P4,$AG4,IF(HLOOKUP(BE$1,Monitoring_MP!$AM$1:$CX$57,Points_MP!$C4,FALSE)=$R4,$AH4,IF(HLOOKUP(BE$1,Monitoring_MP!$AM$1:$CX$57,Points_MP!$C4,FALSE)=$T4,$AI4,IF(HLOOKUP(BE$1,Monitoring_MP!$AM$1:$CX$57,Points_MP!$C4,FALSE)=$V4,$AJ4,IF(HLOOKUP(BE$1,Monitoring_MP!$AM$1:$CX$57,Points_MP!$C4,FALSE)=$X4,$AK4,"ERROR")))))))))</f>
        <v>0</v>
      </c>
      <c r="BF4" s="223">
        <f>IF(ISBLANK(HLOOKUP(BF$1,Monitoring_MP!$AM$1:$CX$57,Points_MP!$C4,FALSE)),"",IF(HLOOKUP(BF$1,Monitoring_MP!$AM$1:$CX$57,Points_MP!$C4,FALSE)=$J4,$AD4,IF(HLOOKUP(BF$1,Monitoring_MP!$AM$1:$CX$57,Points_MP!$C4,FALSE)=$L4,$AE4,IF(HLOOKUP(BF$1,Monitoring_MP!$AM$1:$CX$57,Points_MP!$C4,FALSE)=$N4,$AF4,IF(HLOOKUP(BF$1,Monitoring_MP!$AM$1:$CX$57,Points_MP!$C4,FALSE)=$P4,$AG4,IF(HLOOKUP(BF$1,Monitoring_MP!$AM$1:$CX$57,Points_MP!$C4,FALSE)=$R4,$AH4,IF(HLOOKUP(BF$1,Monitoring_MP!$AM$1:$CX$57,Points_MP!$C4,FALSE)=$T4,$AI4,IF(HLOOKUP(BF$1,Monitoring_MP!$AM$1:$CX$57,Points_MP!$C4,FALSE)=$V4,$AJ4,IF(HLOOKUP(BF$1,Monitoring_MP!$AM$1:$CX$57,Points_MP!$C4,FALSE)=$X4,$AK4,"ERROR")))))))))</f>
        <v>1</v>
      </c>
      <c r="BG4" s="223">
        <f>IF(ISBLANK(HLOOKUP(BG$1,Monitoring_MP!$AM$1:$CX$57,Points_MP!$C4,FALSE)),"",IF(HLOOKUP(BG$1,Monitoring_MP!$AM$1:$CX$57,Points_MP!$C4,FALSE)=$J4,$AD4,IF(HLOOKUP(BG$1,Monitoring_MP!$AM$1:$CX$57,Points_MP!$C4,FALSE)=$L4,$AE4,IF(HLOOKUP(BG$1,Monitoring_MP!$AM$1:$CX$57,Points_MP!$C4,FALSE)=$N4,$AF4,IF(HLOOKUP(BG$1,Monitoring_MP!$AM$1:$CX$57,Points_MP!$C4,FALSE)=$P4,$AG4,IF(HLOOKUP(BG$1,Monitoring_MP!$AM$1:$CX$57,Points_MP!$C4,FALSE)=$R4,$AH4,IF(HLOOKUP(BG$1,Monitoring_MP!$AM$1:$CX$57,Points_MP!$C4,FALSE)=$T4,$AI4,IF(HLOOKUP(BG$1,Monitoring_MP!$AM$1:$CX$57,Points_MP!$C4,FALSE)=$V4,$AJ4,IF(HLOOKUP(BG$1,Monitoring_MP!$AM$1:$CX$57,Points_MP!$C4,FALSE)=$X4,$AK4,"ERROR")))))))))</f>
        <v>0</v>
      </c>
      <c r="BH4" s="223">
        <f>IF(ISBLANK(HLOOKUP(BH$1,Monitoring_MP!$AM$1:$CX$57,Points_MP!$C4,FALSE)),"",IF(HLOOKUP(BH$1,Monitoring_MP!$AM$1:$CX$57,Points_MP!$C4,FALSE)=$J4,$AD4,IF(HLOOKUP(BH$1,Monitoring_MP!$AM$1:$CX$57,Points_MP!$C4,FALSE)=$L4,$AE4,IF(HLOOKUP(BH$1,Monitoring_MP!$AM$1:$CX$57,Points_MP!$C4,FALSE)=$N4,$AF4,IF(HLOOKUP(BH$1,Monitoring_MP!$AM$1:$CX$57,Points_MP!$C4,FALSE)=$P4,$AG4,IF(HLOOKUP(BH$1,Monitoring_MP!$AM$1:$CX$57,Points_MP!$C4,FALSE)=$R4,$AH4,IF(HLOOKUP(BH$1,Monitoring_MP!$AM$1:$CX$57,Points_MP!$C4,FALSE)=$T4,$AI4,IF(HLOOKUP(BH$1,Monitoring_MP!$AM$1:$CX$57,Points_MP!$C4,FALSE)=$V4,$AJ4,IF(HLOOKUP(BH$1,Monitoring_MP!$AM$1:$CX$57,Points_MP!$C4,FALSE)=$X4,$AK4,"ERROR")))))))))</f>
        <v>1</v>
      </c>
      <c r="BI4" s="223">
        <f>IF(ISBLANK(HLOOKUP(BI$1,Monitoring_MP!$AM$1:$CX$57,Points_MP!$C4,FALSE)),"",IF(HLOOKUP(BI$1,Monitoring_MP!$AM$1:$CX$57,Points_MP!$C4,FALSE)=$J4,$AD4,IF(HLOOKUP(BI$1,Monitoring_MP!$AM$1:$CX$57,Points_MP!$C4,FALSE)=$L4,$AE4,IF(HLOOKUP(BI$1,Monitoring_MP!$AM$1:$CX$57,Points_MP!$C4,FALSE)=$N4,$AF4,IF(HLOOKUP(BI$1,Monitoring_MP!$AM$1:$CX$57,Points_MP!$C4,FALSE)=$P4,$AG4,IF(HLOOKUP(BI$1,Monitoring_MP!$AM$1:$CX$57,Points_MP!$C4,FALSE)=$R4,$AH4,IF(HLOOKUP(BI$1,Monitoring_MP!$AM$1:$CX$57,Points_MP!$C4,FALSE)=$T4,$AI4,IF(HLOOKUP(BI$1,Monitoring_MP!$AM$1:$CX$57,Points_MP!$C4,FALSE)=$V4,$AJ4,IF(HLOOKUP(BI$1,Monitoring_MP!$AM$1:$CX$57,Points_MP!$C4,FALSE)=$X4,$AK4,"ERROR")))))))))</f>
        <v>0.5</v>
      </c>
      <c r="BJ4" s="223">
        <f>IF(ISBLANK(HLOOKUP(BJ$1,Monitoring_MP!$AM$1:$CX$57,Points_MP!$C4,FALSE)),"",IF(HLOOKUP(BJ$1,Monitoring_MP!$AM$1:$CX$57,Points_MP!$C4,FALSE)=$J4,$AD4,IF(HLOOKUP(BJ$1,Monitoring_MP!$AM$1:$CX$57,Points_MP!$C4,FALSE)=$L4,$AE4,IF(HLOOKUP(BJ$1,Monitoring_MP!$AM$1:$CX$57,Points_MP!$C4,FALSE)=$N4,$AF4,IF(HLOOKUP(BJ$1,Monitoring_MP!$AM$1:$CX$57,Points_MP!$C4,FALSE)=$P4,$AG4,IF(HLOOKUP(BJ$1,Monitoring_MP!$AM$1:$CX$57,Points_MP!$C4,FALSE)=$R4,$AH4,IF(HLOOKUP(BJ$1,Monitoring_MP!$AM$1:$CX$57,Points_MP!$C4,FALSE)=$T4,$AI4,IF(HLOOKUP(BJ$1,Monitoring_MP!$AM$1:$CX$57,Points_MP!$C4,FALSE)=$V4,$AJ4,IF(HLOOKUP(BJ$1,Monitoring_MP!$AM$1:$CX$57,Points_MP!$C4,FALSE)=$X4,$AK4,"ERROR")))))))))</f>
        <v>0.5</v>
      </c>
      <c r="BK4" s="223">
        <f>IF(ISBLANK(HLOOKUP(BK$1,Monitoring_MP!$AM$1:$CX$57,Points_MP!$C4,FALSE)),"",IF(HLOOKUP(BK$1,Monitoring_MP!$AM$1:$CX$57,Points_MP!$C4,FALSE)=$J4,$AD4,IF(HLOOKUP(BK$1,Monitoring_MP!$AM$1:$CX$57,Points_MP!$C4,FALSE)=$L4,$AE4,IF(HLOOKUP(BK$1,Monitoring_MP!$AM$1:$CX$57,Points_MP!$C4,FALSE)=$N4,$AF4,IF(HLOOKUP(BK$1,Monitoring_MP!$AM$1:$CX$57,Points_MP!$C4,FALSE)=$P4,$AG4,IF(HLOOKUP(BK$1,Monitoring_MP!$AM$1:$CX$57,Points_MP!$C4,FALSE)=$R4,$AH4,IF(HLOOKUP(BK$1,Monitoring_MP!$AM$1:$CX$57,Points_MP!$C4,FALSE)=$T4,$AI4,IF(HLOOKUP(BK$1,Monitoring_MP!$AM$1:$CX$57,Points_MP!$C4,FALSE)=$V4,$AJ4,IF(HLOOKUP(BK$1,Monitoring_MP!$AM$1:$CX$57,Points_MP!$C4,FALSE)=$X4,$AK4,"ERROR")))))))))</f>
        <v>1</v>
      </c>
      <c r="BL4" s="223">
        <f>IF(ISBLANK(HLOOKUP(BL$1,Monitoring_MP!$AM$1:$CX$57,Points_MP!$C4,FALSE)),"",IF(HLOOKUP(BL$1,Monitoring_MP!$AM$1:$CX$57,Points_MP!$C4,FALSE)=$J4,$AD4,IF(HLOOKUP(BL$1,Monitoring_MP!$AM$1:$CX$57,Points_MP!$C4,FALSE)=$L4,$AE4,IF(HLOOKUP(BL$1,Monitoring_MP!$AM$1:$CX$57,Points_MP!$C4,FALSE)=$N4,$AF4,IF(HLOOKUP(BL$1,Monitoring_MP!$AM$1:$CX$57,Points_MP!$C4,FALSE)=$P4,$AG4,IF(HLOOKUP(BL$1,Monitoring_MP!$AM$1:$CX$57,Points_MP!$C4,FALSE)=$R4,$AH4,IF(HLOOKUP(BL$1,Monitoring_MP!$AM$1:$CX$57,Points_MP!$C4,FALSE)=$T4,$AI4,IF(HLOOKUP(BL$1,Monitoring_MP!$AM$1:$CX$57,Points_MP!$C4,FALSE)=$V4,$AJ4,IF(HLOOKUP(BL$1,Monitoring_MP!$AM$1:$CX$57,Points_MP!$C4,FALSE)=$X4,$AK4,"ERROR")))))))))</f>
        <v>0.5</v>
      </c>
      <c r="BM4" s="223">
        <f>IF(ISBLANK(HLOOKUP(BM$1,Monitoring_MP!$AM$1:$CX$57,Points_MP!$C4,FALSE)),"",IF(HLOOKUP(BM$1,Monitoring_MP!$AM$1:$CX$57,Points_MP!$C4,FALSE)=$J4,$AD4,IF(HLOOKUP(BM$1,Monitoring_MP!$AM$1:$CX$57,Points_MP!$C4,FALSE)=$L4,$AE4,IF(HLOOKUP(BM$1,Monitoring_MP!$AM$1:$CX$57,Points_MP!$C4,FALSE)=$N4,$AF4,IF(HLOOKUP(BM$1,Monitoring_MP!$AM$1:$CX$57,Points_MP!$C4,FALSE)=$P4,$AG4,IF(HLOOKUP(BM$1,Monitoring_MP!$AM$1:$CX$57,Points_MP!$C4,FALSE)=$R4,$AH4,IF(HLOOKUP(BM$1,Monitoring_MP!$AM$1:$CX$57,Points_MP!$C4,FALSE)=$T4,$AI4,IF(HLOOKUP(BM$1,Monitoring_MP!$AM$1:$CX$57,Points_MP!$C4,FALSE)=$V4,$AJ4,IF(HLOOKUP(BM$1,Monitoring_MP!$AM$1:$CX$57,Points_MP!$C4,FALSE)=$X4,$AK4,"ERROR")))))))))</f>
        <v>0.5</v>
      </c>
      <c r="BN4" s="223">
        <f>IF(ISBLANK(HLOOKUP(BN$1,Monitoring_MP!$AM$1:$CX$57,Points_MP!$C4,FALSE)),"",IF(HLOOKUP(BN$1,Monitoring_MP!$AM$1:$CX$57,Points_MP!$C4,FALSE)=$J4,$AD4,IF(HLOOKUP(BN$1,Monitoring_MP!$AM$1:$CX$57,Points_MP!$C4,FALSE)=$L4,$AE4,IF(HLOOKUP(BN$1,Monitoring_MP!$AM$1:$CX$57,Points_MP!$C4,FALSE)=$N4,$AF4,IF(HLOOKUP(BN$1,Monitoring_MP!$AM$1:$CX$57,Points_MP!$C4,FALSE)=$P4,$AG4,IF(HLOOKUP(BN$1,Monitoring_MP!$AM$1:$CX$57,Points_MP!$C4,FALSE)=$R4,$AH4,IF(HLOOKUP(BN$1,Monitoring_MP!$AM$1:$CX$57,Points_MP!$C4,FALSE)=$T4,$AI4,IF(HLOOKUP(BN$1,Monitoring_MP!$AM$1:$CX$57,Points_MP!$C4,FALSE)=$V4,$AJ4,IF(HLOOKUP(BN$1,Monitoring_MP!$AM$1:$CX$57,Points_MP!$C4,FALSE)=$X4,$AK4,"ERROR")))))))))</f>
        <v>1</v>
      </c>
      <c r="BO4" s="223">
        <f>IF(ISBLANK(HLOOKUP(BO$1,Monitoring_MP!$AM$1:$CX$57,Points_MP!$C4,FALSE)),"",IF(HLOOKUP(BO$1,Monitoring_MP!$AM$1:$CX$57,Points_MP!$C4,FALSE)=$J4,$AD4,IF(HLOOKUP(BO$1,Monitoring_MP!$AM$1:$CX$57,Points_MP!$C4,FALSE)=$L4,$AE4,IF(HLOOKUP(BO$1,Monitoring_MP!$AM$1:$CX$57,Points_MP!$C4,FALSE)=$N4,$AF4,IF(HLOOKUP(BO$1,Monitoring_MP!$AM$1:$CX$57,Points_MP!$C4,FALSE)=$P4,$AG4,IF(HLOOKUP(BO$1,Monitoring_MP!$AM$1:$CX$57,Points_MP!$C4,FALSE)=$R4,$AH4,IF(HLOOKUP(BO$1,Monitoring_MP!$AM$1:$CX$57,Points_MP!$C4,FALSE)=$T4,$AI4,IF(HLOOKUP(BO$1,Monitoring_MP!$AM$1:$CX$57,Points_MP!$C4,FALSE)=$V4,$AJ4,IF(HLOOKUP(BO$1,Monitoring_MP!$AM$1:$CX$57,Points_MP!$C4,FALSE)=$X4,$AK4,"ERROR")))))))))</f>
        <v>0.5</v>
      </c>
      <c r="BP4" s="223">
        <f>IF(ISBLANK(HLOOKUP(BP$1,Monitoring_MP!$AM$1:$CX$57,Points_MP!$C4,FALSE)),"",IF(HLOOKUP(BP$1,Monitoring_MP!$AM$1:$CX$57,Points_MP!$C4,FALSE)=$J4,$AD4,IF(HLOOKUP(BP$1,Monitoring_MP!$AM$1:$CX$57,Points_MP!$C4,FALSE)=$L4,$AE4,IF(HLOOKUP(BP$1,Monitoring_MP!$AM$1:$CX$57,Points_MP!$C4,FALSE)=$N4,$AF4,IF(HLOOKUP(BP$1,Monitoring_MP!$AM$1:$CX$57,Points_MP!$C4,FALSE)=$P4,$AG4,IF(HLOOKUP(BP$1,Monitoring_MP!$AM$1:$CX$57,Points_MP!$C4,FALSE)=$R4,$AH4,IF(HLOOKUP(BP$1,Monitoring_MP!$AM$1:$CX$57,Points_MP!$C4,FALSE)=$T4,$AI4,IF(HLOOKUP(BP$1,Monitoring_MP!$AM$1:$CX$57,Points_MP!$C4,FALSE)=$V4,$AJ4,IF(HLOOKUP(BP$1,Monitoring_MP!$AM$1:$CX$57,Points_MP!$C4,FALSE)=$X4,$AK4,"ERROR")))))))))</f>
        <v>0</v>
      </c>
      <c r="BQ4" s="223">
        <f>IF(ISBLANK(HLOOKUP(BQ$1,Monitoring_MP!$AM$1:$CX$57,Points_MP!$C4,FALSE)),"",IF(HLOOKUP(BQ$1,Monitoring_MP!$AM$1:$CX$57,Points_MP!$C4,FALSE)=$J4,$AD4,IF(HLOOKUP(BQ$1,Monitoring_MP!$AM$1:$CX$57,Points_MP!$C4,FALSE)=$L4,$AE4,IF(HLOOKUP(BQ$1,Monitoring_MP!$AM$1:$CX$57,Points_MP!$C4,FALSE)=$N4,$AF4,IF(HLOOKUP(BQ$1,Monitoring_MP!$AM$1:$CX$57,Points_MP!$C4,FALSE)=$P4,$AG4,IF(HLOOKUP(BQ$1,Monitoring_MP!$AM$1:$CX$57,Points_MP!$C4,FALSE)=$R4,$AH4,IF(HLOOKUP(BQ$1,Monitoring_MP!$AM$1:$CX$57,Points_MP!$C4,FALSE)=$T4,$AI4,IF(HLOOKUP(BQ$1,Monitoring_MP!$AM$1:$CX$57,Points_MP!$C4,FALSE)=$V4,$AJ4,IF(HLOOKUP(BQ$1,Monitoring_MP!$AM$1:$CX$57,Points_MP!$C4,FALSE)=$X4,$AK4,"ERROR")))))))))</f>
        <v>0.5</v>
      </c>
      <c r="BR4" s="223">
        <f>IF(ISBLANK(HLOOKUP(BR$1,Monitoring_MP!$AM$1:$CX$57,Points_MP!$C4,FALSE)),"",IF(HLOOKUP(BR$1,Monitoring_MP!$AM$1:$CX$57,Points_MP!$C4,FALSE)=$J4,$AD4,IF(HLOOKUP(BR$1,Monitoring_MP!$AM$1:$CX$57,Points_MP!$C4,FALSE)=$L4,$AE4,IF(HLOOKUP(BR$1,Monitoring_MP!$AM$1:$CX$57,Points_MP!$C4,FALSE)=$N4,$AF4,IF(HLOOKUP(BR$1,Monitoring_MP!$AM$1:$CX$57,Points_MP!$C4,FALSE)=$P4,$AG4,IF(HLOOKUP(BR$1,Monitoring_MP!$AM$1:$CX$57,Points_MP!$C4,FALSE)=$R4,$AH4,IF(HLOOKUP(BR$1,Monitoring_MP!$AM$1:$CX$57,Points_MP!$C4,FALSE)=$T4,$AI4,IF(HLOOKUP(BR$1,Monitoring_MP!$AM$1:$CX$57,Points_MP!$C4,FALSE)=$V4,$AJ4,IF(HLOOKUP(BR$1,Monitoring_MP!$AM$1:$CX$57,Points_MP!$C4,FALSE)=$X4,$AK4,"ERROR")))))))))</f>
        <v>1</v>
      </c>
    </row>
    <row r="5" spans="1:70" ht="15" customHeight="1" x14ac:dyDescent="0.35">
      <c r="A5" s="55" t="str">
        <f>IF(ISBLANK(Monitoring_MP!A5),"",Monitoring_MP!A5)</f>
        <v>Q4</v>
      </c>
      <c r="B5" s="244" t="str">
        <f>IF(ISBLANK(Monitoring_MP!B5),"",Monitoring_MP!B5)</f>
        <v>R20004</v>
      </c>
      <c r="C5" s="172">
        <f>IF(ISBLANK(Monitoring_MP!C5),"",Monitoring_MP!C5)</f>
        <v>5</v>
      </c>
      <c r="D5" s="172" t="str">
        <f>IF(ISBLANK(Monitoring_MP!D5),"",Monitoring_MP!D5)</f>
        <v>Sunt disponibile pe site-ul oficial numele, date de contact și afilierea politică a consilierilor raionali ?</v>
      </c>
      <c r="E5" s="172" t="str">
        <f>IF(ISBLANK(Monitoring_MP!E5),"",Monitoring_MP!E5)</f>
        <v>Are the names and political affiliation of councilors available on the web-site?</v>
      </c>
      <c r="F5" s="56" t="str">
        <f>IF(ISBLANK(Monitoring_MP!F5),"",Monitoring_MP!F5)</f>
        <v>acc</v>
      </c>
      <c r="G5" s="56" t="str">
        <f>IF(ISBLANK(Monitoring_MP!G5),"",Monitoring_MP!G5)</f>
        <v>acc4</v>
      </c>
      <c r="H5" s="56" t="str">
        <f>IF(ISBLANK(Monitoring_MP!H5),"",Monitoring_MP!H5)</f>
        <v>acc4k</v>
      </c>
      <c r="I5" s="57">
        <f>IF(ISBLANK(Monitoring_MP!I5),"",Monitoring_MP!I5)</f>
        <v>1</v>
      </c>
      <c r="J5" s="56" t="str">
        <f>IF(ISBLANK(Monitoring_MP!J5),"",Monitoring_MP!J5)</f>
        <v>da</v>
      </c>
      <c r="K5" s="56" t="str">
        <f>IF(ISBLANK(Monitoring_MP!K5),"",Monitoring_MP!K5)</f>
        <v>yes</v>
      </c>
      <c r="L5" s="56" t="str">
        <f>IF(ISBLANK(Monitoring_MP!L5),"",Monitoring_MP!L5)</f>
        <v>nu</v>
      </c>
      <c r="M5" s="56" t="str">
        <f>IF(ISBLANK(Monitoring_MP!M5),"",Monitoring_MP!M5)</f>
        <v>no</v>
      </c>
      <c r="N5" s="56" t="str">
        <f>IF(ISBLANK(Monitoring_MP!N5),"",Monitoring_MP!N5)</f>
        <v>partial</v>
      </c>
      <c r="O5" s="191" t="str">
        <f>IF(ISBLANK(Monitoring_MP!O5),"",Monitoring_MP!O5)</f>
        <v>partially</v>
      </c>
      <c r="P5" s="56" t="str">
        <f>IF(ISBLANK(Monitoring_MP!P5),"",Monitoring_MP!P5)</f>
        <v>---</v>
      </c>
      <c r="Q5" s="56" t="str">
        <f>IF(ISBLANK(Monitoring_MP!Q5),"",Monitoring_MP!Q5)</f>
        <v>---</v>
      </c>
      <c r="R5" s="56" t="str">
        <f>IF(ISBLANK(Monitoring_MP!R5),"",Monitoring_MP!R5)</f>
        <v>---</v>
      </c>
      <c r="S5" s="56" t="str">
        <f>IF(ISBLANK(Monitoring_MP!S5),"",Monitoring_MP!S5)</f>
        <v>---</v>
      </c>
      <c r="T5" s="56" t="str">
        <f>IF(ISBLANK(Monitoring_MP!T5),"",Monitoring_MP!T5)</f>
        <v>---</v>
      </c>
      <c r="U5" s="56" t="str">
        <f>IF(ISBLANK(Monitoring_MP!U5),"",Monitoring_MP!U5)</f>
        <v>---</v>
      </c>
      <c r="V5" s="56" t="str">
        <f>IF(ISBLANK(Monitoring_MP!V5),"",Monitoring_MP!V5)</f>
        <v>---</v>
      </c>
      <c r="W5" s="56" t="str">
        <f>IF(ISBLANK(Monitoring_MP!W5),"",Monitoring_MP!W5)</f>
        <v>---</v>
      </c>
      <c r="X5" s="126" t="str">
        <f>IF(ISBLANK(Monitoring_MP!X5),"",Monitoring_MP!X5)</f>
        <v>N/A</v>
      </c>
      <c r="Y5" s="126" t="str">
        <f>IF(ISBLANK(Monitoring_MP!Y5),"",Monitoring_MP!Y5)</f>
        <v>N/A</v>
      </c>
      <c r="Z5" s="56" t="str">
        <f>IF(ISBLANK(Monitoring_MP!Z5),"",Monitoring_MP!Z5)</f>
        <v>---</v>
      </c>
      <c r="AA5" s="56" t="str">
        <f>IF(ISBLANK(Monitoring_MP!AA5),"",Monitoring_MP!AA5)</f>
        <v>---</v>
      </c>
      <c r="AB5" s="56" t="str">
        <f>IF(ISBLANK(Monitoring_MP!AB5),"",Monitoring_MP!AB5)</f>
        <v>da</v>
      </c>
      <c r="AC5" s="56" t="str">
        <f>IF(ISBLANK(Monitoring_MP!AC5),"",Monitoring_MP!AC5)</f>
        <v>nu</v>
      </c>
      <c r="AD5" s="57">
        <f>IF(ISBLANK(Monitoring_MP!AD5),"",Monitoring_MP!AD5)</f>
        <v>1</v>
      </c>
      <c r="AE5" s="56">
        <f>IF(ISBLANK(Monitoring_MP!AE5),"",Monitoring_MP!AE5)</f>
        <v>0</v>
      </c>
      <c r="AF5" s="56">
        <f>IF(ISBLANK(Monitoring_MP!AF5),"",Monitoring_MP!AF5)</f>
        <v>0.5</v>
      </c>
      <c r="AG5" s="56" t="str">
        <f>IF(ISBLANK(Monitoring_MP!AG5),"",Monitoring_MP!AG5)</f>
        <v>---</v>
      </c>
      <c r="AH5" s="56" t="str">
        <f>IF(ISBLANK(Monitoring_MP!AH5),"",Monitoring_MP!AH5)</f>
        <v>---</v>
      </c>
      <c r="AI5" s="56" t="str">
        <f>IF(ISBLANK(Monitoring_MP!AI5),"",Monitoring_MP!AI5)</f>
        <v>---</v>
      </c>
      <c r="AJ5" s="56" t="str">
        <f>IF(ISBLANK(Monitoring_MP!AJ5),"",Monitoring_MP!AJ5)</f>
        <v>---</v>
      </c>
      <c r="AK5" s="126" t="str">
        <f>IF(ISBLANK(Monitoring_MP!AK5),"",Monitoring_MP!AK5)</f>
        <v>N/A</v>
      </c>
      <c r="AL5" s="152" t="str">
        <f>IF(ISBLANK(Monitoring_MP!AL5),"",Monitoring_MP!AL5)</f>
        <v>---</v>
      </c>
      <c r="AM5" s="223">
        <f>IF(ISBLANK(HLOOKUP(AM$1,Monitoring_MP!$AM$1:$CX$57,Points_MP!$C5,FALSE)),"",IF(HLOOKUP(AM$1,Monitoring_MP!$AM$1:$CX$57,Points_MP!$C5,FALSE)=$J5,$AD5,IF(HLOOKUP(AM$1,Monitoring_MP!$AM$1:$CX$57,Points_MP!$C5,FALSE)=$L5,$AE5,IF(HLOOKUP(AM$1,Monitoring_MP!$AM$1:$CX$57,Points_MP!$C5,FALSE)=$N5,$AF5,IF(HLOOKUP(AM$1,Monitoring_MP!$AM$1:$CX$57,Points_MP!$C5,FALSE)=$P5,$AG5,IF(HLOOKUP(AM$1,Monitoring_MP!$AM$1:$CX$57,Points_MP!$C5,FALSE)=$R5,$AH5,IF(HLOOKUP(AM$1,Monitoring_MP!$AM$1:$CX$57,Points_MP!$C5,FALSE)=$T5,$AI5,IF(HLOOKUP(AM$1,Monitoring_MP!$AM$1:$CX$57,Points_MP!$C5,FALSE)=$V5,$AJ5,IF(HLOOKUP(AM$1,Monitoring_MP!$AM$1:$CX$57,Points_MP!$C5,FALSE)=$X5,$AK5,"ERROR")))))))))</f>
        <v>0.5</v>
      </c>
      <c r="AN5" s="223">
        <f>IF(ISBLANK(HLOOKUP(AN$1,Monitoring_MP!$AM$1:$CX$57,Points_MP!$C5,FALSE)),"",IF(HLOOKUP(AN$1,Monitoring_MP!$AM$1:$CX$57,Points_MP!$C5,FALSE)=$J5,$AD5,IF(HLOOKUP(AN$1,Monitoring_MP!$AM$1:$CX$57,Points_MP!$C5,FALSE)=$L5,$AE5,IF(HLOOKUP(AN$1,Monitoring_MP!$AM$1:$CX$57,Points_MP!$C5,FALSE)=$N5,$AF5,IF(HLOOKUP(AN$1,Monitoring_MP!$AM$1:$CX$57,Points_MP!$C5,FALSE)=$P5,$AG5,IF(HLOOKUP(AN$1,Monitoring_MP!$AM$1:$CX$57,Points_MP!$C5,FALSE)=$R5,$AH5,IF(HLOOKUP(AN$1,Monitoring_MP!$AM$1:$CX$57,Points_MP!$C5,FALSE)=$T5,$AI5,IF(HLOOKUP(AN$1,Monitoring_MP!$AM$1:$CX$57,Points_MP!$C5,FALSE)=$V5,$AJ5,IF(HLOOKUP(AN$1,Monitoring_MP!$AM$1:$CX$57,Points_MP!$C5,FALSE)=$X5,$AK5,"ERROR")))))))))</f>
        <v>0.5</v>
      </c>
      <c r="AO5" s="223">
        <f>IF(ISBLANK(HLOOKUP(AO$1,Monitoring_MP!$AM$1:$CX$57,Points_MP!$C5,FALSE)),"",IF(HLOOKUP(AO$1,Monitoring_MP!$AM$1:$CX$57,Points_MP!$C5,FALSE)=$J5,$AD5,IF(HLOOKUP(AO$1,Monitoring_MP!$AM$1:$CX$57,Points_MP!$C5,FALSE)=$L5,$AE5,IF(HLOOKUP(AO$1,Monitoring_MP!$AM$1:$CX$57,Points_MP!$C5,FALSE)=$N5,$AF5,IF(HLOOKUP(AO$1,Monitoring_MP!$AM$1:$CX$57,Points_MP!$C5,FALSE)=$P5,$AG5,IF(HLOOKUP(AO$1,Monitoring_MP!$AM$1:$CX$57,Points_MP!$C5,FALSE)=$R5,$AH5,IF(HLOOKUP(AO$1,Monitoring_MP!$AM$1:$CX$57,Points_MP!$C5,FALSE)=$T5,$AI5,IF(HLOOKUP(AO$1,Monitoring_MP!$AM$1:$CX$57,Points_MP!$C5,FALSE)=$V5,$AJ5,IF(HLOOKUP(AO$1,Monitoring_MP!$AM$1:$CX$57,Points_MP!$C5,FALSE)=$X5,$AK5,"ERROR")))))))))</f>
        <v>0.5</v>
      </c>
      <c r="AP5" s="223">
        <f>IF(ISBLANK(HLOOKUP(AP$1,Monitoring_MP!$AM$1:$CX$57,Points_MP!$C5,FALSE)),"",IF(HLOOKUP(AP$1,Monitoring_MP!$AM$1:$CX$57,Points_MP!$C5,FALSE)=$J5,$AD5,IF(HLOOKUP(AP$1,Monitoring_MP!$AM$1:$CX$57,Points_MP!$C5,FALSE)=$L5,$AE5,IF(HLOOKUP(AP$1,Monitoring_MP!$AM$1:$CX$57,Points_MP!$C5,FALSE)=$N5,$AF5,IF(HLOOKUP(AP$1,Monitoring_MP!$AM$1:$CX$57,Points_MP!$C5,FALSE)=$P5,$AG5,IF(HLOOKUP(AP$1,Monitoring_MP!$AM$1:$CX$57,Points_MP!$C5,FALSE)=$R5,$AH5,IF(HLOOKUP(AP$1,Monitoring_MP!$AM$1:$CX$57,Points_MP!$C5,FALSE)=$T5,$AI5,IF(HLOOKUP(AP$1,Monitoring_MP!$AM$1:$CX$57,Points_MP!$C5,FALSE)=$V5,$AJ5,IF(HLOOKUP(AP$1,Monitoring_MP!$AM$1:$CX$57,Points_MP!$C5,FALSE)=$X5,$AK5,"ERROR")))))))))</f>
        <v>0.5</v>
      </c>
      <c r="AQ5" s="223">
        <f>IF(ISBLANK(HLOOKUP(AQ$1,Monitoring_MP!$AM$1:$CX$57,Points_MP!$C5,FALSE)),"",IF(HLOOKUP(AQ$1,Monitoring_MP!$AM$1:$CX$57,Points_MP!$C5,FALSE)=$J5,$AD5,IF(HLOOKUP(AQ$1,Monitoring_MP!$AM$1:$CX$57,Points_MP!$C5,FALSE)=$L5,$AE5,IF(HLOOKUP(AQ$1,Monitoring_MP!$AM$1:$CX$57,Points_MP!$C5,FALSE)=$N5,$AF5,IF(HLOOKUP(AQ$1,Monitoring_MP!$AM$1:$CX$57,Points_MP!$C5,FALSE)=$P5,$AG5,IF(HLOOKUP(AQ$1,Monitoring_MP!$AM$1:$CX$57,Points_MP!$C5,FALSE)=$R5,$AH5,IF(HLOOKUP(AQ$1,Monitoring_MP!$AM$1:$CX$57,Points_MP!$C5,FALSE)=$T5,$AI5,IF(HLOOKUP(AQ$1,Monitoring_MP!$AM$1:$CX$57,Points_MP!$C5,FALSE)=$V5,$AJ5,IF(HLOOKUP(AQ$1,Monitoring_MP!$AM$1:$CX$57,Points_MP!$C5,FALSE)=$X5,$AK5,"ERROR")))))))))</f>
        <v>0.5</v>
      </c>
      <c r="AR5" s="223">
        <f>IF(ISBLANK(HLOOKUP(AR$1,Monitoring_MP!$AM$1:$CX$57,Points_MP!$C5,FALSE)),"",IF(HLOOKUP(AR$1,Monitoring_MP!$AM$1:$CX$57,Points_MP!$C5,FALSE)=$J5,$AD5,IF(HLOOKUP(AR$1,Monitoring_MP!$AM$1:$CX$57,Points_MP!$C5,FALSE)=$L5,$AE5,IF(HLOOKUP(AR$1,Monitoring_MP!$AM$1:$CX$57,Points_MP!$C5,FALSE)=$N5,$AF5,IF(HLOOKUP(AR$1,Monitoring_MP!$AM$1:$CX$57,Points_MP!$C5,FALSE)=$P5,$AG5,IF(HLOOKUP(AR$1,Monitoring_MP!$AM$1:$CX$57,Points_MP!$C5,FALSE)=$R5,$AH5,IF(HLOOKUP(AR$1,Monitoring_MP!$AM$1:$CX$57,Points_MP!$C5,FALSE)=$T5,$AI5,IF(HLOOKUP(AR$1,Monitoring_MP!$AM$1:$CX$57,Points_MP!$C5,FALSE)=$V5,$AJ5,IF(HLOOKUP(AR$1,Monitoring_MP!$AM$1:$CX$57,Points_MP!$C5,FALSE)=$X5,$AK5,"ERROR")))))))))</f>
        <v>1</v>
      </c>
      <c r="AS5" s="223">
        <f>IF(ISBLANK(HLOOKUP(AS$1,Monitoring_MP!$AM$1:$CX$57,Points_MP!$C5,FALSE)),"",IF(HLOOKUP(AS$1,Monitoring_MP!$AM$1:$CX$57,Points_MP!$C5,FALSE)=$J5,$AD5,IF(HLOOKUP(AS$1,Monitoring_MP!$AM$1:$CX$57,Points_MP!$C5,FALSE)=$L5,$AE5,IF(HLOOKUP(AS$1,Monitoring_MP!$AM$1:$CX$57,Points_MP!$C5,FALSE)=$N5,$AF5,IF(HLOOKUP(AS$1,Monitoring_MP!$AM$1:$CX$57,Points_MP!$C5,FALSE)=$P5,$AG5,IF(HLOOKUP(AS$1,Monitoring_MP!$AM$1:$CX$57,Points_MP!$C5,FALSE)=$R5,$AH5,IF(HLOOKUP(AS$1,Monitoring_MP!$AM$1:$CX$57,Points_MP!$C5,FALSE)=$T5,$AI5,IF(HLOOKUP(AS$1,Monitoring_MP!$AM$1:$CX$57,Points_MP!$C5,FALSE)=$V5,$AJ5,IF(HLOOKUP(AS$1,Monitoring_MP!$AM$1:$CX$57,Points_MP!$C5,FALSE)=$X5,$AK5,"ERROR")))))))))</f>
        <v>0</v>
      </c>
      <c r="AT5" s="223">
        <f>IF(ISBLANK(HLOOKUP(AT$1,Monitoring_MP!$AM$1:$CX$57,Points_MP!$C5,FALSE)),"",IF(HLOOKUP(AT$1,Monitoring_MP!$AM$1:$CX$57,Points_MP!$C5,FALSE)=$J5,$AD5,IF(HLOOKUP(AT$1,Monitoring_MP!$AM$1:$CX$57,Points_MP!$C5,FALSE)=$L5,$AE5,IF(HLOOKUP(AT$1,Monitoring_MP!$AM$1:$CX$57,Points_MP!$C5,FALSE)=$N5,$AF5,IF(HLOOKUP(AT$1,Monitoring_MP!$AM$1:$CX$57,Points_MP!$C5,FALSE)=$P5,$AG5,IF(HLOOKUP(AT$1,Monitoring_MP!$AM$1:$CX$57,Points_MP!$C5,FALSE)=$R5,$AH5,IF(HLOOKUP(AT$1,Monitoring_MP!$AM$1:$CX$57,Points_MP!$C5,FALSE)=$T5,$AI5,IF(HLOOKUP(AT$1,Monitoring_MP!$AM$1:$CX$57,Points_MP!$C5,FALSE)=$V5,$AJ5,IF(HLOOKUP(AT$1,Monitoring_MP!$AM$1:$CX$57,Points_MP!$C5,FALSE)=$X5,$AK5,"ERROR")))))))))</f>
        <v>0.5</v>
      </c>
      <c r="AU5" s="223">
        <f>IF(ISBLANK(HLOOKUP(AU$1,Monitoring_MP!$AM$1:$CX$57,Points_MP!$C5,FALSE)),"",IF(HLOOKUP(AU$1,Monitoring_MP!$AM$1:$CX$57,Points_MP!$C5,FALSE)=$J5,$AD5,IF(HLOOKUP(AU$1,Monitoring_MP!$AM$1:$CX$57,Points_MP!$C5,FALSE)=$L5,$AE5,IF(HLOOKUP(AU$1,Monitoring_MP!$AM$1:$CX$57,Points_MP!$C5,FALSE)=$N5,$AF5,IF(HLOOKUP(AU$1,Monitoring_MP!$AM$1:$CX$57,Points_MP!$C5,FALSE)=$P5,$AG5,IF(HLOOKUP(AU$1,Monitoring_MP!$AM$1:$CX$57,Points_MP!$C5,FALSE)=$R5,$AH5,IF(HLOOKUP(AU$1,Monitoring_MP!$AM$1:$CX$57,Points_MP!$C5,FALSE)=$T5,$AI5,IF(HLOOKUP(AU$1,Monitoring_MP!$AM$1:$CX$57,Points_MP!$C5,FALSE)=$V5,$AJ5,IF(HLOOKUP(AU$1,Monitoring_MP!$AM$1:$CX$57,Points_MP!$C5,FALSE)=$X5,$AK5,"ERROR")))))))))</f>
        <v>0.5</v>
      </c>
      <c r="AV5" s="223">
        <f>IF(ISBLANK(HLOOKUP(AV$1,Monitoring_MP!$AM$1:$CX$57,Points_MP!$C5,FALSE)),"",IF(HLOOKUP(AV$1,Monitoring_MP!$AM$1:$CX$57,Points_MP!$C5,FALSE)=$J5,$AD5,IF(HLOOKUP(AV$1,Monitoring_MP!$AM$1:$CX$57,Points_MP!$C5,FALSE)=$L5,$AE5,IF(HLOOKUP(AV$1,Monitoring_MP!$AM$1:$CX$57,Points_MP!$C5,FALSE)=$N5,$AF5,IF(HLOOKUP(AV$1,Monitoring_MP!$AM$1:$CX$57,Points_MP!$C5,FALSE)=$P5,$AG5,IF(HLOOKUP(AV$1,Monitoring_MP!$AM$1:$CX$57,Points_MP!$C5,FALSE)=$R5,$AH5,IF(HLOOKUP(AV$1,Monitoring_MP!$AM$1:$CX$57,Points_MP!$C5,FALSE)=$T5,$AI5,IF(HLOOKUP(AV$1,Monitoring_MP!$AM$1:$CX$57,Points_MP!$C5,FALSE)=$V5,$AJ5,IF(HLOOKUP(AV$1,Monitoring_MP!$AM$1:$CX$57,Points_MP!$C5,FALSE)=$X5,$AK5,"ERROR")))))))))</f>
        <v>0.5</v>
      </c>
      <c r="AW5" s="223">
        <f>IF(ISBLANK(HLOOKUP(AW$1,Monitoring_MP!$AM$1:$CX$57,Points_MP!$C5,FALSE)),"",IF(HLOOKUP(AW$1,Monitoring_MP!$AM$1:$CX$57,Points_MP!$C5,FALSE)=$J5,$AD5,IF(HLOOKUP(AW$1,Monitoring_MP!$AM$1:$CX$57,Points_MP!$C5,FALSE)=$L5,$AE5,IF(HLOOKUP(AW$1,Monitoring_MP!$AM$1:$CX$57,Points_MP!$C5,FALSE)=$N5,$AF5,IF(HLOOKUP(AW$1,Monitoring_MP!$AM$1:$CX$57,Points_MP!$C5,FALSE)=$P5,$AG5,IF(HLOOKUP(AW$1,Monitoring_MP!$AM$1:$CX$57,Points_MP!$C5,FALSE)=$R5,$AH5,IF(HLOOKUP(AW$1,Monitoring_MP!$AM$1:$CX$57,Points_MP!$C5,FALSE)=$T5,$AI5,IF(HLOOKUP(AW$1,Monitoring_MP!$AM$1:$CX$57,Points_MP!$C5,FALSE)=$V5,$AJ5,IF(HLOOKUP(AW$1,Monitoring_MP!$AM$1:$CX$57,Points_MP!$C5,FALSE)=$X5,$AK5,"ERROR")))))))))</f>
        <v>0</v>
      </c>
      <c r="AX5" s="223">
        <f>IF(ISBLANK(HLOOKUP(AX$1,Monitoring_MP!$AM$1:$CX$57,Points_MP!$C5,FALSE)),"",IF(HLOOKUP(AX$1,Monitoring_MP!$AM$1:$CX$57,Points_MP!$C5,FALSE)=$J5,$AD5,IF(HLOOKUP(AX$1,Monitoring_MP!$AM$1:$CX$57,Points_MP!$C5,FALSE)=$L5,$AE5,IF(HLOOKUP(AX$1,Monitoring_MP!$AM$1:$CX$57,Points_MP!$C5,FALSE)=$N5,$AF5,IF(HLOOKUP(AX$1,Monitoring_MP!$AM$1:$CX$57,Points_MP!$C5,FALSE)=$P5,$AG5,IF(HLOOKUP(AX$1,Monitoring_MP!$AM$1:$CX$57,Points_MP!$C5,FALSE)=$R5,$AH5,IF(HLOOKUP(AX$1,Monitoring_MP!$AM$1:$CX$57,Points_MP!$C5,FALSE)=$T5,$AI5,IF(HLOOKUP(AX$1,Monitoring_MP!$AM$1:$CX$57,Points_MP!$C5,FALSE)=$V5,$AJ5,IF(HLOOKUP(AX$1,Monitoring_MP!$AM$1:$CX$57,Points_MP!$C5,FALSE)=$X5,$AK5,"ERROR")))))))))</f>
        <v>0.5</v>
      </c>
      <c r="AY5" s="223">
        <f>IF(ISBLANK(HLOOKUP(AY$1,Monitoring_MP!$AM$1:$CX$57,Points_MP!$C5,FALSE)),"",IF(HLOOKUP(AY$1,Monitoring_MP!$AM$1:$CX$57,Points_MP!$C5,FALSE)=$J5,$AD5,IF(HLOOKUP(AY$1,Monitoring_MP!$AM$1:$CX$57,Points_MP!$C5,FALSE)=$L5,$AE5,IF(HLOOKUP(AY$1,Monitoring_MP!$AM$1:$CX$57,Points_MP!$C5,FALSE)=$N5,$AF5,IF(HLOOKUP(AY$1,Monitoring_MP!$AM$1:$CX$57,Points_MP!$C5,FALSE)=$P5,$AG5,IF(HLOOKUP(AY$1,Monitoring_MP!$AM$1:$CX$57,Points_MP!$C5,FALSE)=$R5,$AH5,IF(HLOOKUP(AY$1,Monitoring_MP!$AM$1:$CX$57,Points_MP!$C5,FALSE)=$T5,$AI5,IF(HLOOKUP(AY$1,Monitoring_MP!$AM$1:$CX$57,Points_MP!$C5,FALSE)=$V5,$AJ5,IF(HLOOKUP(AY$1,Monitoring_MP!$AM$1:$CX$57,Points_MP!$C5,FALSE)=$X5,$AK5,"ERROR")))))))))</f>
        <v>0</v>
      </c>
      <c r="AZ5" s="223">
        <f>IF(ISBLANK(HLOOKUP(AZ$1,Monitoring_MP!$AM$1:$CX$57,Points_MP!$C5,FALSE)),"",IF(HLOOKUP(AZ$1,Monitoring_MP!$AM$1:$CX$57,Points_MP!$C5,FALSE)=$J5,$AD5,IF(HLOOKUP(AZ$1,Monitoring_MP!$AM$1:$CX$57,Points_MP!$C5,FALSE)=$L5,$AE5,IF(HLOOKUP(AZ$1,Monitoring_MP!$AM$1:$CX$57,Points_MP!$C5,FALSE)=$N5,$AF5,IF(HLOOKUP(AZ$1,Monitoring_MP!$AM$1:$CX$57,Points_MP!$C5,FALSE)=$P5,$AG5,IF(HLOOKUP(AZ$1,Monitoring_MP!$AM$1:$CX$57,Points_MP!$C5,FALSE)=$R5,$AH5,IF(HLOOKUP(AZ$1,Monitoring_MP!$AM$1:$CX$57,Points_MP!$C5,FALSE)=$T5,$AI5,IF(HLOOKUP(AZ$1,Monitoring_MP!$AM$1:$CX$57,Points_MP!$C5,FALSE)=$V5,$AJ5,IF(HLOOKUP(AZ$1,Monitoring_MP!$AM$1:$CX$57,Points_MP!$C5,FALSE)=$X5,$AK5,"ERROR")))))))))</f>
        <v>0.5</v>
      </c>
      <c r="BA5" s="223">
        <f>IF(ISBLANK(HLOOKUP(BA$1,Monitoring_MP!$AM$1:$CX$57,Points_MP!$C5,FALSE)),"",IF(HLOOKUP(BA$1,Monitoring_MP!$AM$1:$CX$57,Points_MP!$C5,FALSE)=$J5,$AD5,IF(HLOOKUP(BA$1,Monitoring_MP!$AM$1:$CX$57,Points_MP!$C5,FALSE)=$L5,$AE5,IF(HLOOKUP(BA$1,Monitoring_MP!$AM$1:$CX$57,Points_MP!$C5,FALSE)=$N5,$AF5,IF(HLOOKUP(BA$1,Monitoring_MP!$AM$1:$CX$57,Points_MP!$C5,FALSE)=$P5,$AG5,IF(HLOOKUP(BA$1,Monitoring_MP!$AM$1:$CX$57,Points_MP!$C5,FALSE)=$R5,$AH5,IF(HLOOKUP(BA$1,Monitoring_MP!$AM$1:$CX$57,Points_MP!$C5,FALSE)=$T5,$AI5,IF(HLOOKUP(BA$1,Monitoring_MP!$AM$1:$CX$57,Points_MP!$C5,FALSE)=$V5,$AJ5,IF(HLOOKUP(BA$1,Monitoring_MP!$AM$1:$CX$57,Points_MP!$C5,FALSE)=$X5,$AK5,"ERROR")))))))))</f>
        <v>0</v>
      </c>
      <c r="BB5" s="223">
        <f>IF(ISBLANK(HLOOKUP(BB$1,Monitoring_MP!$AM$1:$CX$57,Points_MP!$C5,FALSE)),"",IF(HLOOKUP(BB$1,Monitoring_MP!$AM$1:$CX$57,Points_MP!$C5,FALSE)=$J5,$AD5,IF(HLOOKUP(BB$1,Monitoring_MP!$AM$1:$CX$57,Points_MP!$C5,FALSE)=$L5,$AE5,IF(HLOOKUP(BB$1,Monitoring_MP!$AM$1:$CX$57,Points_MP!$C5,FALSE)=$N5,$AF5,IF(HLOOKUP(BB$1,Monitoring_MP!$AM$1:$CX$57,Points_MP!$C5,FALSE)=$P5,$AG5,IF(HLOOKUP(BB$1,Monitoring_MP!$AM$1:$CX$57,Points_MP!$C5,FALSE)=$R5,$AH5,IF(HLOOKUP(BB$1,Monitoring_MP!$AM$1:$CX$57,Points_MP!$C5,FALSE)=$T5,$AI5,IF(HLOOKUP(BB$1,Monitoring_MP!$AM$1:$CX$57,Points_MP!$C5,FALSE)=$V5,$AJ5,IF(HLOOKUP(BB$1,Monitoring_MP!$AM$1:$CX$57,Points_MP!$C5,FALSE)=$X5,$AK5,"ERROR")))))))))</f>
        <v>0.5</v>
      </c>
      <c r="BC5" s="223">
        <f>IF(ISBLANK(HLOOKUP(BC$1,Monitoring_MP!$AM$1:$CX$57,Points_MP!$C5,FALSE)),"",IF(HLOOKUP(BC$1,Monitoring_MP!$AM$1:$CX$57,Points_MP!$C5,FALSE)=$J5,$AD5,IF(HLOOKUP(BC$1,Monitoring_MP!$AM$1:$CX$57,Points_MP!$C5,FALSE)=$L5,$AE5,IF(HLOOKUP(BC$1,Monitoring_MP!$AM$1:$CX$57,Points_MP!$C5,FALSE)=$N5,$AF5,IF(HLOOKUP(BC$1,Monitoring_MP!$AM$1:$CX$57,Points_MP!$C5,FALSE)=$P5,$AG5,IF(HLOOKUP(BC$1,Monitoring_MP!$AM$1:$CX$57,Points_MP!$C5,FALSE)=$R5,$AH5,IF(HLOOKUP(BC$1,Monitoring_MP!$AM$1:$CX$57,Points_MP!$C5,FALSE)=$T5,$AI5,IF(HLOOKUP(BC$1,Monitoring_MP!$AM$1:$CX$57,Points_MP!$C5,FALSE)=$V5,$AJ5,IF(HLOOKUP(BC$1,Monitoring_MP!$AM$1:$CX$57,Points_MP!$C5,FALSE)=$X5,$AK5,"ERROR")))))))))</f>
        <v>1</v>
      </c>
      <c r="BD5" s="223">
        <f>IF(ISBLANK(HLOOKUP(BD$1,Monitoring_MP!$AM$1:$CX$57,Points_MP!$C5,FALSE)),"",IF(HLOOKUP(BD$1,Monitoring_MP!$AM$1:$CX$57,Points_MP!$C5,FALSE)=$J5,$AD5,IF(HLOOKUP(BD$1,Monitoring_MP!$AM$1:$CX$57,Points_MP!$C5,FALSE)=$L5,$AE5,IF(HLOOKUP(BD$1,Monitoring_MP!$AM$1:$CX$57,Points_MP!$C5,FALSE)=$N5,$AF5,IF(HLOOKUP(BD$1,Monitoring_MP!$AM$1:$CX$57,Points_MP!$C5,FALSE)=$P5,$AG5,IF(HLOOKUP(BD$1,Monitoring_MP!$AM$1:$CX$57,Points_MP!$C5,FALSE)=$R5,$AH5,IF(HLOOKUP(BD$1,Monitoring_MP!$AM$1:$CX$57,Points_MP!$C5,FALSE)=$T5,$AI5,IF(HLOOKUP(BD$1,Monitoring_MP!$AM$1:$CX$57,Points_MP!$C5,FALSE)=$V5,$AJ5,IF(HLOOKUP(BD$1,Monitoring_MP!$AM$1:$CX$57,Points_MP!$C5,FALSE)=$X5,$AK5,"ERROR")))))))))</f>
        <v>0.5</v>
      </c>
      <c r="BE5" s="223">
        <f>IF(ISBLANK(HLOOKUP(BE$1,Monitoring_MP!$AM$1:$CX$57,Points_MP!$C5,FALSE)),"",IF(HLOOKUP(BE$1,Monitoring_MP!$AM$1:$CX$57,Points_MP!$C5,FALSE)=$J5,$AD5,IF(HLOOKUP(BE$1,Monitoring_MP!$AM$1:$CX$57,Points_MP!$C5,FALSE)=$L5,$AE5,IF(HLOOKUP(BE$1,Monitoring_MP!$AM$1:$CX$57,Points_MP!$C5,FALSE)=$N5,$AF5,IF(HLOOKUP(BE$1,Monitoring_MP!$AM$1:$CX$57,Points_MP!$C5,FALSE)=$P5,$AG5,IF(HLOOKUP(BE$1,Monitoring_MP!$AM$1:$CX$57,Points_MP!$C5,FALSE)=$R5,$AH5,IF(HLOOKUP(BE$1,Monitoring_MP!$AM$1:$CX$57,Points_MP!$C5,FALSE)=$T5,$AI5,IF(HLOOKUP(BE$1,Monitoring_MP!$AM$1:$CX$57,Points_MP!$C5,FALSE)=$V5,$AJ5,IF(HLOOKUP(BE$1,Monitoring_MP!$AM$1:$CX$57,Points_MP!$C5,FALSE)=$X5,$AK5,"ERROR")))))))))</f>
        <v>0.5</v>
      </c>
      <c r="BF5" s="223">
        <f>IF(ISBLANK(HLOOKUP(BF$1,Monitoring_MP!$AM$1:$CX$57,Points_MP!$C5,FALSE)),"",IF(HLOOKUP(BF$1,Monitoring_MP!$AM$1:$CX$57,Points_MP!$C5,FALSE)=$J5,$AD5,IF(HLOOKUP(BF$1,Monitoring_MP!$AM$1:$CX$57,Points_MP!$C5,FALSE)=$L5,$AE5,IF(HLOOKUP(BF$1,Monitoring_MP!$AM$1:$CX$57,Points_MP!$C5,FALSE)=$N5,$AF5,IF(HLOOKUP(BF$1,Monitoring_MP!$AM$1:$CX$57,Points_MP!$C5,FALSE)=$P5,$AG5,IF(HLOOKUP(BF$1,Monitoring_MP!$AM$1:$CX$57,Points_MP!$C5,FALSE)=$R5,$AH5,IF(HLOOKUP(BF$1,Monitoring_MP!$AM$1:$CX$57,Points_MP!$C5,FALSE)=$T5,$AI5,IF(HLOOKUP(BF$1,Monitoring_MP!$AM$1:$CX$57,Points_MP!$C5,FALSE)=$V5,$AJ5,IF(HLOOKUP(BF$1,Monitoring_MP!$AM$1:$CX$57,Points_MP!$C5,FALSE)=$X5,$AK5,"ERROR")))))))))</f>
        <v>0.5</v>
      </c>
      <c r="BG5" s="223">
        <f>IF(ISBLANK(HLOOKUP(BG$1,Monitoring_MP!$AM$1:$CX$57,Points_MP!$C5,FALSE)),"",IF(HLOOKUP(BG$1,Monitoring_MP!$AM$1:$CX$57,Points_MP!$C5,FALSE)=$J5,$AD5,IF(HLOOKUP(BG$1,Monitoring_MP!$AM$1:$CX$57,Points_MP!$C5,FALSE)=$L5,$AE5,IF(HLOOKUP(BG$1,Monitoring_MP!$AM$1:$CX$57,Points_MP!$C5,FALSE)=$N5,$AF5,IF(HLOOKUP(BG$1,Monitoring_MP!$AM$1:$CX$57,Points_MP!$C5,FALSE)=$P5,$AG5,IF(HLOOKUP(BG$1,Monitoring_MP!$AM$1:$CX$57,Points_MP!$C5,FALSE)=$R5,$AH5,IF(HLOOKUP(BG$1,Monitoring_MP!$AM$1:$CX$57,Points_MP!$C5,FALSE)=$T5,$AI5,IF(HLOOKUP(BG$1,Monitoring_MP!$AM$1:$CX$57,Points_MP!$C5,FALSE)=$V5,$AJ5,IF(HLOOKUP(BG$1,Monitoring_MP!$AM$1:$CX$57,Points_MP!$C5,FALSE)=$X5,$AK5,"ERROR")))))))))</f>
        <v>0.5</v>
      </c>
      <c r="BH5" s="223">
        <f>IF(ISBLANK(HLOOKUP(BH$1,Monitoring_MP!$AM$1:$CX$57,Points_MP!$C5,FALSE)),"",IF(HLOOKUP(BH$1,Monitoring_MP!$AM$1:$CX$57,Points_MP!$C5,FALSE)=$J5,$AD5,IF(HLOOKUP(BH$1,Monitoring_MP!$AM$1:$CX$57,Points_MP!$C5,FALSE)=$L5,$AE5,IF(HLOOKUP(BH$1,Monitoring_MP!$AM$1:$CX$57,Points_MP!$C5,FALSE)=$N5,$AF5,IF(HLOOKUP(BH$1,Monitoring_MP!$AM$1:$CX$57,Points_MP!$C5,FALSE)=$P5,$AG5,IF(HLOOKUP(BH$1,Monitoring_MP!$AM$1:$CX$57,Points_MP!$C5,FALSE)=$R5,$AH5,IF(HLOOKUP(BH$1,Monitoring_MP!$AM$1:$CX$57,Points_MP!$C5,FALSE)=$T5,$AI5,IF(HLOOKUP(BH$1,Monitoring_MP!$AM$1:$CX$57,Points_MP!$C5,FALSE)=$V5,$AJ5,IF(HLOOKUP(BH$1,Monitoring_MP!$AM$1:$CX$57,Points_MP!$C5,FALSE)=$X5,$AK5,"ERROR")))))))))</f>
        <v>0.5</v>
      </c>
      <c r="BI5" s="223">
        <f>IF(ISBLANK(HLOOKUP(BI$1,Monitoring_MP!$AM$1:$CX$57,Points_MP!$C5,FALSE)),"",IF(HLOOKUP(BI$1,Monitoring_MP!$AM$1:$CX$57,Points_MP!$C5,FALSE)=$J5,$AD5,IF(HLOOKUP(BI$1,Monitoring_MP!$AM$1:$CX$57,Points_MP!$C5,FALSE)=$L5,$AE5,IF(HLOOKUP(BI$1,Monitoring_MP!$AM$1:$CX$57,Points_MP!$C5,FALSE)=$N5,$AF5,IF(HLOOKUP(BI$1,Monitoring_MP!$AM$1:$CX$57,Points_MP!$C5,FALSE)=$P5,$AG5,IF(HLOOKUP(BI$1,Monitoring_MP!$AM$1:$CX$57,Points_MP!$C5,FALSE)=$R5,$AH5,IF(HLOOKUP(BI$1,Monitoring_MP!$AM$1:$CX$57,Points_MP!$C5,FALSE)=$T5,$AI5,IF(HLOOKUP(BI$1,Monitoring_MP!$AM$1:$CX$57,Points_MP!$C5,FALSE)=$V5,$AJ5,IF(HLOOKUP(BI$1,Monitoring_MP!$AM$1:$CX$57,Points_MP!$C5,FALSE)=$X5,$AK5,"ERROR")))))))))</f>
        <v>0.5</v>
      </c>
      <c r="BJ5" s="223">
        <f>IF(ISBLANK(HLOOKUP(BJ$1,Monitoring_MP!$AM$1:$CX$57,Points_MP!$C5,FALSE)),"",IF(HLOOKUP(BJ$1,Monitoring_MP!$AM$1:$CX$57,Points_MP!$C5,FALSE)=$J5,$AD5,IF(HLOOKUP(BJ$1,Monitoring_MP!$AM$1:$CX$57,Points_MP!$C5,FALSE)=$L5,$AE5,IF(HLOOKUP(BJ$1,Monitoring_MP!$AM$1:$CX$57,Points_MP!$C5,FALSE)=$N5,$AF5,IF(HLOOKUP(BJ$1,Monitoring_MP!$AM$1:$CX$57,Points_MP!$C5,FALSE)=$P5,$AG5,IF(HLOOKUP(BJ$1,Monitoring_MP!$AM$1:$CX$57,Points_MP!$C5,FALSE)=$R5,$AH5,IF(HLOOKUP(BJ$1,Monitoring_MP!$AM$1:$CX$57,Points_MP!$C5,FALSE)=$T5,$AI5,IF(HLOOKUP(BJ$1,Monitoring_MP!$AM$1:$CX$57,Points_MP!$C5,FALSE)=$V5,$AJ5,IF(HLOOKUP(BJ$1,Monitoring_MP!$AM$1:$CX$57,Points_MP!$C5,FALSE)=$X5,$AK5,"ERROR")))))))))</f>
        <v>0.5</v>
      </c>
      <c r="BK5" s="223">
        <f>IF(ISBLANK(HLOOKUP(BK$1,Monitoring_MP!$AM$1:$CX$57,Points_MP!$C5,FALSE)),"",IF(HLOOKUP(BK$1,Monitoring_MP!$AM$1:$CX$57,Points_MP!$C5,FALSE)=$J5,$AD5,IF(HLOOKUP(BK$1,Monitoring_MP!$AM$1:$CX$57,Points_MP!$C5,FALSE)=$L5,$AE5,IF(HLOOKUP(BK$1,Monitoring_MP!$AM$1:$CX$57,Points_MP!$C5,FALSE)=$N5,$AF5,IF(HLOOKUP(BK$1,Monitoring_MP!$AM$1:$CX$57,Points_MP!$C5,FALSE)=$P5,$AG5,IF(HLOOKUP(BK$1,Monitoring_MP!$AM$1:$CX$57,Points_MP!$C5,FALSE)=$R5,$AH5,IF(HLOOKUP(BK$1,Monitoring_MP!$AM$1:$CX$57,Points_MP!$C5,FALSE)=$T5,$AI5,IF(HLOOKUP(BK$1,Monitoring_MP!$AM$1:$CX$57,Points_MP!$C5,FALSE)=$V5,$AJ5,IF(HLOOKUP(BK$1,Monitoring_MP!$AM$1:$CX$57,Points_MP!$C5,FALSE)=$X5,$AK5,"ERROR")))))))))</f>
        <v>0.5</v>
      </c>
      <c r="BL5" s="223">
        <f>IF(ISBLANK(HLOOKUP(BL$1,Monitoring_MP!$AM$1:$CX$57,Points_MP!$C5,FALSE)),"",IF(HLOOKUP(BL$1,Monitoring_MP!$AM$1:$CX$57,Points_MP!$C5,FALSE)=$J5,$AD5,IF(HLOOKUP(BL$1,Monitoring_MP!$AM$1:$CX$57,Points_MP!$C5,FALSE)=$L5,$AE5,IF(HLOOKUP(BL$1,Monitoring_MP!$AM$1:$CX$57,Points_MP!$C5,FALSE)=$N5,$AF5,IF(HLOOKUP(BL$1,Monitoring_MP!$AM$1:$CX$57,Points_MP!$C5,FALSE)=$P5,$AG5,IF(HLOOKUP(BL$1,Monitoring_MP!$AM$1:$CX$57,Points_MP!$C5,FALSE)=$R5,$AH5,IF(HLOOKUP(BL$1,Monitoring_MP!$AM$1:$CX$57,Points_MP!$C5,FALSE)=$T5,$AI5,IF(HLOOKUP(BL$1,Monitoring_MP!$AM$1:$CX$57,Points_MP!$C5,FALSE)=$V5,$AJ5,IF(HLOOKUP(BL$1,Monitoring_MP!$AM$1:$CX$57,Points_MP!$C5,FALSE)=$X5,$AK5,"ERROR")))))))))</f>
        <v>0.5</v>
      </c>
      <c r="BM5" s="223">
        <f>IF(ISBLANK(HLOOKUP(BM$1,Monitoring_MP!$AM$1:$CX$57,Points_MP!$C5,FALSE)),"",IF(HLOOKUP(BM$1,Monitoring_MP!$AM$1:$CX$57,Points_MP!$C5,FALSE)=$J5,$AD5,IF(HLOOKUP(BM$1,Monitoring_MP!$AM$1:$CX$57,Points_MP!$C5,FALSE)=$L5,$AE5,IF(HLOOKUP(BM$1,Monitoring_MP!$AM$1:$CX$57,Points_MP!$C5,FALSE)=$N5,$AF5,IF(HLOOKUP(BM$1,Monitoring_MP!$AM$1:$CX$57,Points_MP!$C5,FALSE)=$P5,$AG5,IF(HLOOKUP(BM$1,Monitoring_MP!$AM$1:$CX$57,Points_MP!$C5,FALSE)=$R5,$AH5,IF(HLOOKUP(BM$1,Monitoring_MP!$AM$1:$CX$57,Points_MP!$C5,FALSE)=$T5,$AI5,IF(HLOOKUP(BM$1,Monitoring_MP!$AM$1:$CX$57,Points_MP!$C5,FALSE)=$V5,$AJ5,IF(HLOOKUP(BM$1,Monitoring_MP!$AM$1:$CX$57,Points_MP!$C5,FALSE)=$X5,$AK5,"ERROR")))))))))</f>
        <v>0.5</v>
      </c>
      <c r="BN5" s="223">
        <f>IF(ISBLANK(HLOOKUP(BN$1,Monitoring_MP!$AM$1:$CX$57,Points_MP!$C5,FALSE)),"",IF(HLOOKUP(BN$1,Monitoring_MP!$AM$1:$CX$57,Points_MP!$C5,FALSE)=$J5,$AD5,IF(HLOOKUP(BN$1,Monitoring_MP!$AM$1:$CX$57,Points_MP!$C5,FALSE)=$L5,$AE5,IF(HLOOKUP(BN$1,Monitoring_MP!$AM$1:$CX$57,Points_MP!$C5,FALSE)=$N5,$AF5,IF(HLOOKUP(BN$1,Monitoring_MP!$AM$1:$CX$57,Points_MP!$C5,FALSE)=$P5,$AG5,IF(HLOOKUP(BN$1,Monitoring_MP!$AM$1:$CX$57,Points_MP!$C5,FALSE)=$R5,$AH5,IF(HLOOKUP(BN$1,Monitoring_MP!$AM$1:$CX$57,Points_MP!$C5,FALSE)=$T5,$AI5,IF(HLOOKUP(BN$1,Monitoring_MP!$AM$1:$CX$57,Points_MP!$C5,FALSE)=$V5,$AJ5,IF(HLOOKUP(BN$1,Monitoring_MP!$AM$1:$CX$57,Points_MP!$C5,FALSE)=$X5,$AK5,"ERROR")))))))))</f>
        <v>0.5</v>
      </c>
      <c r="BO5" s="223">
        <f>IF(ISBLANK(HLOOKUP(BO$1,Monitoring_MP!$AM$1:$CX$57,Points_MP!$C5,FALSE)),"",IF(HLOOKUP(BO$1,Monitoring_MP!$AM$1:$CX$57,Points_MP!$C5,FALSE)=$J5,$AD5,IF(HLOOKUP(BO$1,Monitoring_MP!$AM$1:$CX$57,Points_MP!$C5,FALSE)=$L5,$AE5,IF(HLOOKUP(BO$1,Monitoring_MP!$AM$1:$CX$57,Points_MP!$C5,FALSE)=$N5,$AF5,IF(HLOOKUP(BO$1,Monitoring_MP!$AM$1:$CX$57,Points_MP!$C5,FALSE)=$P5,$AG5,IF(HLOOKUP(BO$1,Monitoring_MP!$AM$1:$CX$57,Points_MP!$C5,FALSE)=$R5,$AH5,IF(HLOOKUP(BO$1,Monitoring_MP!$AM$1:$CX$57,Points_MP!$C5,FALSE)=$T5,$AI5,IF(HLOOKUP(BO$1,Monitoring_MP!$AM$1:$CX$57,Points_MP!$C5,FALSE)=$V5,$AJ5,IF(HLOOKUP(BO$1,Monitoring_MP!$AM$1:$CX$57,Points_MP!$C5,FALSE)=$X5,$AK5,"ERROR")))))))))</f>
        <v>0.5</v>
      </c>
      <c r="BP5" s="223">
        <f>IF(ISBLANK(HLOOKUP(BP$1,Monitoring_MP!$AM$1:$CX$57,Points_MP!$C5,FALSE)),"",IF(HLOOKUP(BP$1,Monitoring_MP!$AM$1:$CX$57,Points_MP!$C5,FALSE)=$J5,$AD5,IF(HLOOKUP(BP$1,Monitoring_MP!$AM$1:$CX$57,Points_MP!$C5,FALSE)=$L5,$AE5,IF(HLOOKUP(BP$1,Monitoring_MP!$AM$1:$CX$57,Points_MP!$C5,FALSE)=$N5,$AF5,IF(HLOOKUP(BP$1,Monitoring_MP!$AM$1:$CX$57,Points_MP!$C5,FALSE)=$P5,$AG5,IF(HLOOKUP(BP$1,Monitoring_MP!$AM$1:$CX$57,Points_MP!$C5,FALSE)=$R5,$AH5,IF(HLOOKUP(BP$1,Monitoring_MP!$AM$1:$CX$57,Points_MP!$C5,FALSE)=$T5,$AI5,IF(HLOOKUP(BP$1,Monitoring_MP!$AM$1:$CX$57,Points_MP!$C5,FALSE)=$V5,$AJ5,IF(HLOOKUP(BP$1,Monitoring_MP!$AM$1:$CX$57,Points_MP!$C5,FALSE)=$X5,$AK5,"ERROR")))))))))</f>
        <v>0.5</v>
      </c>
      <c r="BQ5" s="223">
        <f>IF(ISBLANK(HLOOKUP(BQ$1,Monitoring_MP!$AM$1:$CX$57,Points_MP!$C5,FALSE)),"",IF(HLOOKUP(BQ$1,Monitoring_MP!$AM$1:$CX$57,Points_MP!$C5,FALSE)=$J5,$AD5,IF(HLOOKUP(BQ$1,Monitoring_MP!$AM$1:$CX$57,Points_MP!$C5,FALSE)=$L5,$AE5,IF(HLOOKUP(BQ$1,Monitoring_MP!$AM$1:$CX$57,Points_MP!$C5,FALSE)=$N5,$AF5,IF(HLOOKUP(BQ$1,Monitoring_MP!$AM$1:$CX$57,Points_MP!$C5,FALSE)=$P5,$AG5,IF(HLOOKUP(BQ$1,Monitoring_MP!$AM$1:$CX$57,Points_MP!$C5,FALSE)=$R5,$AH5,IF(HLOOKUP(BQ$1,Monitoring_MP!$AM$1:$CX$57,Points_MP!$C5,FALSE)=$T5,$AI5,IF(HLOOKUP(BQ$1,Monitoring_MP!$AM$1:$CX$57,Points_MP!$C5,FALSE)=$V5,$AJ5,IF(HLOOKUP(BQ$1,Monitoring_MP!$AM$1:$CX$57,Points_MP!$C5,FALSE)=$X5,$AK5,"ERROR")))))))))</f>
        <v>0.5</v>
      </c>
      <c r="BR5" s="223">
        <f>IF(ISBLANK(HLOOKUP(BR$1,Monitoring_MP!$AM$1:$CX$57,Points_MP!$C5,FALSE)),"",IF(HLOOKUP(BR$1,Monitoring_MP!$AM$1:$CX$57,Points_MP!$C5,FALSE)=$J5,$AD5,IF(HLOOKUP(BR$1,Monitoring_MP!$AM$1:$CX$57,Points_MP!$C5,FALSE)=$L5,$AE5,IF(HLOOKUP(BR$1,Monitoring_MP!$AM$1:$CX$57,Points_MP!$C5,FALSE)=$N5,$AF5,IF(HLOOKUP(BR$1,Monitoring_MP!$AM$1:$CX$57,Points_MP!$C5,FALSE)=$P5,$AG5,IF(HLOOKUP(BR$1,Monitoring_MP!$AM$1:$CX$57,Points_MP!$C5,FALSE)=$R5,$AH5,IF(HLOOKUP(BR$1,Monitoring_MP!$AM$1:$CX$57,Points_MP!$C5,FALSE)=$T5,$AI5,IF(HLOOKUP(BR$1,Monitoring_MP!$AM$1:$CX$57,Points_MP!$C5,FALSE)=$V5,$AJ5,IF(HLOOKUP(BR$1,Monitoring_MP!$AM$1:$CX$57,Points_MP!$C5,FALSE)=$X5,$AK5,"ERROR")))))))))</f>
        <v>0.5</v>
      </c>
    </row>
    <row r="6" spans="1:70" ht="15" customHeight="1" x14ac:dyDescent="0.35">
      <c r="A6" s="55" t="str">
        <f>IF(ISBLANK(Monitoring_MP!A6),"",Monitoring_MP!A6)</f>
        <v>Q5</v>
      </c>
      <c r="B6" s="244" t="str">
        <f>IF(ISBLANK(Monitoring_MP!B6),"",Monitoring_MP!B6)</f>
        <v>R20005</v>
      </c>
      <c r="C6" s="172">
        <f>IF(ISBLANK(Monitoring_MP!C6),"",Monitoring_MP!C6)</f>
        <v>6</v>
      </c>
      <c r="D6" s="172" t="str">
        <f>IF(ISBLANK(Monitoring_MP!D6),"",Monitoring_MP!D6)</f>
        <v>Anunţul referitor la desfăşurarea şedinţei publice este adus la cunoştinţă cetăţenilor (cu cel puţin 10 zile înaintea şedinţelor ordinare şi cu cel puţin 3 zile înaintea celor extraordinare)?</v>
      </c>
      <c r="E6" s="172" t="str">
        <f>IF(ISBLANK(Monitoring_MP!E6),"",Monitoring_MP!E6)</f>
        <v>Did the announce of the public session made public to the citizens (at least 10 days before the ordinary meetings and at least 3 days before the extraordinary ones)?</v>
      </c>
      <c r="F6" s="56" t="str">
        <f>IF(ISBLANK(Monitoring_MP!F6),"",Monitoring_MP!F6)</f>
        <v>acc</v>
      </c>
      <c r="G6" s="56" t="str">
        <f>IF(ISBLANK(Monitoring_MP!G6),"",Monitoring_MP!G6)</f>
        <v>acc5</v>
      </c>
      <c r="H6" s="56" t="str">
        <f>IF(ISBLANK(Monitoring_MP!H6),"",Monitoring_MP!H6)</f>
        <v>acc5k</v>
      </c>
      <c r="I6" s="57">
        <f>IF(ISBLANK(Monitoring_MP!I6),"",Monitoring_MP!I6)</f>
        <v>1</v>
      </c>
      <c r="J6" s="56" t="str">
        <f>IF(ISBLANK(Monitoring_MP!J6),"",Monitoring_MP!J6)</f>
        <v>da</v>
      </c>
      <c r="K6" s="56" t="str">
        <f>IF(ISBLANK(Monitoring_MP!K6),"",Monitoring_MP!K6)</f>
        <v>yes</v>
      </c>
      <c r="L6" s="56" t="str">
        <f>IF(ISBLANK(Monitoring_MP!L6),"",Monitoring_MP!L6)</f>
        <v>nu</v>
      </c>
      <c r="M6" s="56" t="str">
        <f>IF(ISBLANK(Monitoring_MP!M6),"",Monitoring_MP!M6)</f>
        <v>no</v>
      </c>
      <c r="N6" s="56" t="str">
        <f>IF(ISBLANK(Monitoring_MP!N6),"",Monitoring_MP!N6)</f>
        <v>panou informativ/alte modalități</v>
      </c>
      <c r="O6" s="56" t="str">
        <f>IF(ISBLANK(Monitoring_MP!O6),"",Monitoring_MP!O6)</f>
        <v>Bilboard/other ways</v>
      </c>
      <c r="P6" s="4" t="str">
        <f>IF(ISBLANK(Monitoring_MP!P6),"",Monitoring_MP!P6)</f>
        <v>0-10%</v>
      </c>
      <c r="Q6" s="4" t="str">
        <f>IF(ISBLANK(Monitoring_MP!Q6),"",Monitoring_MP!Q6)</f>
        <v>0-10%</v>
      </c>
      <c r="R6" s="4" t="str">
        <f>IF(ISBLANK(Monitoring_MP!R6),"",Monitoring_MP!R6)</f>
        <v>10-30%</v>
      </c>
      <c r="S6" s="4" t="str">
        <f>IF(ISBLANK(Monitoring_MP!S6),"",Monitoring_MP!S6)</f>
        <v>10-30%</v>
      </c>
      <c r="T6" s="4" t="str">
        <f>IF(ISBLANK(Monitoring_MP!T6),"",Monitoring_MP!T6)</f>
        <v>30-60%</v>
      </c>
      <c r="U6" s="4" t="str">
        <f>IF(ISBLANK(Monitoring_MP!U6),"",Monitoring_MP!U6)</f>
        <v>30-60%</v>
      </c>
      <c r="V6" s="4" t="str">
        <f>IF(ISBLANK(Monitoring_MP!V6),"",Monitoring_MP!V6)</f>
        <v>60-90%</v>
      </c>
      <c r="W6" s="4" t="str">
        <f>IF(ISBLANK(Monitoring_MP!W6),"",Monitoring_MP!W6)</f>
        <v>60-90%</v>
      </c>
      <c r="X6" s="126" t="str">
        <f>IF(ISBLANK(Monitoring_MP!X6),"",Monitoring_MP!X6)</f>
        <v>N/A</v>
      </c>
      <c r="Y6" s="126" t="str">
        <f>IF(ISBLANK(Monitoring_MP!Y6),"",Monitoring_MP!Y6)</f>
        <v>N/A</v>
      </c>
      <c r="Z6" s="56" t="str">
        <f>IF(ISBLANK(Monitoring_MP!Z6),"",Monitoring_MP!Z6)</f>
        <v>---</v>
      </c>
      <c r="AA6" s="56" t="str">
        <f>IF(ISBLANK(Monitoring_MP!AA6),"",Monitoring_MP!AA6)</f>
        <v>---</v>
      </c>
      <c r="AB6" s="56" t="str">
        <f>IF(ISBLANK(Monitoring_MP!AB6),"",Monitoring_MP!AB6)</f>
        <v>da</v>
      </c>
      <c r="AC6" s="56" t="str">
        <f>IF(ISBLANK(Monitoring_MP!AC6),"",Monitoring_MP!AC6)</f>
        <v>nu</v>
      </c>
      <c r="AD6" s="57">
        <f>IF(ISBLANK(Monitoring_MP!AD6),"",Monitoring_MP!AD6)</f>
        <v>1</v>
      </c>
      <c r="AE6" s="56">
        <f>IF(ISBLANK(Monitoring_MP!AE6),"",Monitoring_MP!AE6)</f>
        <v>0</v>
      </c>
      <c r="AF6" s="56">
        <f>IF(ISBLANK(Monitoring_MP!AF6),"",Monitoring_MP!AF6)</f>
        <v>0.5</v>
      </c>
      <c r="AG6" s="4">
        <f>IF(ISBLANK(Monitoring_MP!AG6),"",Monitoring_MP!AG6)</f>
        <v>0.2</v>
      </c>
      <c r="AH6" s="4">
        <f>IF(ISBLANK(Monitoring_MP!AH6),"",Monitoring_MP!AH6)</f>
        <v>0.4</v>
      </c>
      <c r="AI6" s="4">
        <f>IF(ISBLANK(Monitoring_MP!AI6),"",Monitoring_MP!AI6)</f>
        <v>0.6</v>
      </c>
      <c r="AJ6" s="4">
        <f>IF(ISBLANK(Monitoring_MP!AJ6),"",Monitoring_MP!AJ6)</f>
        <v>0.8</v>
      </c>
      <c r="AK6" s="126" t="str">
        <f>IF(ISBLANK(Monitoring_MP!AK6),"",Monitoring_MP!AK6)</f>
        <v>N/A</v>
      </c>
      <c r="AL6" s="152" t="str">
        <f>IF(ISBLANK(Monitoring_MP!AL6),"",Monitoring_MP!AL6)</f>
        <v>---</v>
      </c>
      <c r="AM6" s="223">
        <f>IF(ISBLANK(HLOOKUP(AM$1,Monitoring_MP!$AM$1:$CX$57,Points_MP!$C6,FALSE)),"",IF(HLOOKUP(AM$1,Monitoring_MP!$AM$1:$CX$57,Points_MP!$C6,FALSE)=$J6,$AD6,IF(HLOOKUP(AM$1,Monitoring_MP!$AM$1:$CX$57,Points_MP!$C6,FALSE)=$L6,$AE6,IF(HLOOKUP(AM$1,Monitoring_MP!$AM$1:$CX$57,Points_MP!$C6,FALSE)=$N6,$AF6,IF(HLOOKUP(AM$1,Monitoring_MP!$AM$1:$CX$57,Points_MP!$C6,FALSE)=$P6,$AG6,IF(HLOOKUP(AM$1,Monitoring_MP!$AM$1:$CX$57,Points_MP!$C6,FALSE)=$R6,$AH6,IF(HLOOKUP(AM$1,Monitoring_MP!$AM$1:$CX$57,Points_MP!$C6,FALSE)=$T6,$AI6,IF(HLOOKUP(AM$1,Monitoring_MP!$AM$1:$CX$57,Points_MP!$C6,FALSE)=$V6,$AJ6,IF(HLOOKUP(AM$1,Monitoring_MP!$AM$1:$CX$57,Points_MP!$C6,FALSE)=$X6,$AK6,"ERROR")))))))))</f>
        <v>0</v>
      </c>
      <c r="AN6" s="223">
        <f>IF(ISBLANK(HLOOKUP(AN$1,Monitoring_MP!$AM$1:$CX$57,Points_MP!$C6,FALSE)),"",IF(HLOOKUP(AN$1,Monitoring_MP!$AM$1:$CX$57,Points_MP!$C6,FALSE)=$J6,$AD6,IF(HLOOKUP(AN$1,Monitoring_MP!$AM$1:$CX$57,Points_MP!$C6,FALSE)=$L6,$AE6,IF(HLOOKUP(AN$1,Monitoring_MP!$AM$1:$CX$57,Points_MP!$C6,FALSE)=$N6,$AF6,IF(HLOOKUP(AN$1,Monitoring_MP!$AM$1:$CX$57,Points_MP!$C6,FALSE)=$P6,$AG6,IF(HLOOKUP(AN$1,Monitoring_MP!$AM$1:$CX$57,Points_MP!$C6,FALSE)=$R6,$AH6,IF(HLOOKUP(AN$1,Monitoring_MP!$AM$1:$CX$57,Points_MP!$C6,FALSE)=$T6,$AI6,IF(HLOOKUP(AN$1,Monitoring_MP!$AM$1:$CX$57,Points_MP!$C6,FALSE)=$V6,$AJ6,IF(HLOOKUP(AN$1,Monitoring_MP!$AM$1:$CX$57,Points_MP!$C6,FALSE)=$X6,$AK6,"ERROR")))))))))</f>
        <v>1</v>
      </c>
      <c r="AO6" s="223">
        <f>IF(ISBLANK(HLOOKUP(AO$1,Monitoring_MP!$AM$1:$CX$57,Points_MP!$C6,FALSE)),"",IF(HLOOKUP(AO$1,Monitoring_MP!$AM$1:$CX$57,Points_MP!$C6,FALSE)=$J6,$AD6,IF(HLOOKUP(AO$1,Monitoring_MP!$AM$1:$CX$57,Points_MP!$C6,FALSE)=$L6,$AE6,IF(HLOOKUP(AO$1,Monitoring_MP!$AM$1:$CX$57,Points_MP!$C6,FALSE)=$N6,$AF6,IF(HLOOKUP(AO$1,Monitoring_MP!$AM$1:$CX$57,Points_MP!$C6,FALSE)=$P6,$AG6,IF(HLOOKUP(AO$1,Monitoring_MP!$AM$1:$CX$57,Points_MP!$C6,FALSE)=$R6,$AH6,IF(HLOOKUP(AO$1,Monitoring_MP!$AM$1:$CX$57,Points_MP!$C6,FALSE)=$T6,$AI6,IF(HLOOKUP(AO$1,Monitoring_MP!$AM$1:$CX$57,Points_MP!$C6,FALSE)=$V6,$AJ6,IF(HLOOKUP(AO$1,Monitoring_MP!$AM$1:$CX$57,Points_MP!$C6,FALSE)=$X6,$AK6,"ERROR")))))))))</f>
        <v>0</v>
      </c>
      <c r="AP6" s="223">
        <f>IF(ISBLANK(HLOOKUP(AP$1,Monitoring_MP!$AM$1:$CX$57,Points_MP!$C6,FALSE)),"",IF(HLOOKUP(AP$1,Monitoring_MP!$AM$1:$CX$57,Points_MP!$C6,FALSE)=$J6,$AD6,IF(HLOOKUP(AP$1,Monitoring_MP!$AM$1:$CX$57,Points_MP!$C6,FALSE)=$L6,$AE6,IF(HLOOKUP(AP$1,Monitoring_MP!$AM$1:$CX$57,Points_MP!$C6,FALSE)=$N6,$AF6,IF(HLOOKUP(AP$1,Monitoring_MP!$AM$1:$CX$57,Points_MP!$C6,FALSE)=$P6,$AG6,IF(HLOOKUP(AP$1,Monitoring_MP!$AM$1:$CX$57,Points_MP!$C6,FALSE)=$R6,$AH6,IF(HLOOKUP(AP$1,Monitoring_MP!$AM$1:$CX$57,Points_MP!$C6,FALSE)=$T6,$AI6,IF(HLOOKUP(AP$1,Monitoring_MP!$AM$1:$CX$57,Points_MP!$C6,FALSE)=$V6,$AJ6,IF(HLOOKUP(AP$1,Monitoring_MP!$AM$1:$CX$57,Points_MP!$C6,FALSE)=$X6,$AK6,"ERROR")))))))))</f>
        <v>0.5</v>
      </c>
      <c r="AQ6" s="223">
        <f>IF(ISBLANK(HLOOKUP(AQ$1,Monitoring_MP!$AM$1:$CX$57,Points_MP!$C6,FALSE)),"",IF(HLOOKUP(AQ$1,Monitoring_MP!$AM$1:$CX$57,Points_MP!$C6,FALSE)=$J6,$AD6,IF(HLOOKUP(AQ$1,Monitoring_MP!$AM$1:$CX$57,Points_MP!$C6,FALSE)=$L6,$AE6,IF(HLOOKUP(AQ$1,Monitoring_MP!$AM$1:$CX$57,Points_MP!$C6,FALSE)=$N6,$AF6,IF(HLOOKUP(AQ$1,Monitoring_MP!$AM$1:$CX$57,Points_MP!$C6,FALSE)=$P6,$AG6,IF(HLOOKUP(AQ$1,Monitoring_MP!$AM$1:$CX$57,Points_MP!$C6,FALSE)=$R6,$AH6,IF(HLOOKUP(AQ$1,Monitoring_MP!$AM$1:$CX$57,Points_MP!$C6,FALSE)=$T6,$AI6,IF(HLOOKUP(AQ$1,Monitoring_MP!$AM$1:$CX$57,Points_MP!$C6,FALSE)=$V6,$AJ6,IF(HLOOKUP(AQ$1,Monitoring_MP!$AM$1:$CX$57,Points_MP!$C6,FALSE)=$X6,$AK6,"ERROR")))))))))</f>
        <v>1</v>
      </c>
      <c r="AR6" s="223">
        <f>IF(ISBLANK(HLOOKUP(AR$1,Monitoring_MP!$AM$1:$CX$57,Points_MP!$C6,FALSE)),"",IF(HLOOKUP(AR$1,Monitoring_MP!$AM$1:$CX$57,Points_MP!$C6,FALSE)=$J6,$AD6,IF(HLOOKUP(AR$1,Monitoring_MP!$AM$1:$CX$57,Points_MP!$C6,FALSE)=$L6,$AE6,IF(HLOOKUP(AR$1,Monitoring_MP!$AM$1:$CX$57,Points_MP!$C6,FALSE)=$N6,$AF6,IF(HLOOKUP(AR$1,Monitoring_MP!$AM$1:$CX$57,Points_MP!$C6,FALSE)=$P6,$AG6,IF(HLOOKUP(AR$1,Monitoring_MP!$AM$1:$CX$57,Points_MP!$C6,FALSE)=$R6,$AH6,IF(HLOOKUP(AR$1,Monitoring_MP!$AM$1:$CX$57,Points_MP!$C6,FALSE)=$T6,$AI6,IF(HLOOKUP(AR$1,Monitoring_MP!$AM$1:$CX$57,Points_MP!$C6,FALSE)=$V6,$AJ6,IF(HLOOKUP(AR$1,Monitoring_MP!$AM$1:$CX$57,Points_MP!$C6,FALSE)=$X6,$AK6,"ERROR")))))))))</f>
        <v>0</v>
      </c>
      <c r="AS6" s="223">
        <f>IF(ISBLANK(HLOOKUP(AS$1,Monitoring_MP!$AM$1:$CX$57,Points_MP!$C6,FALSE)),"",IF(HLOOKUP(AS$1,Monitoring_MP!$AM$1:$CX$57,Points_MP!$C6,FALSE)=$J6,$AD6,IF(HLOOKUP(AS$1,Monitoring_MP!$AM$1:$CX$57,Points_MP!$C6,FALSE)=$L6,$AE6,IF(HLOOKUP(AS$1,Monitoring_MP!$AM$1:$CX$57,Points_MP!$C6,FALSE)=$N6,$AF6,IF(HLOOKUP(AS$1,Monitoring_MP!$AM$1:$CX$57,Points_MP!$C6,FALSE)=$P6,$AG6,IF(HLOOKUP(AS$1,Monitoring_MP!$AM$1:$CX$57,Points_MP!$C6,FALSE)=$R6,$AH6,IF(HLOOKUP(AS$1,Monitoring_MP!$AM$1:$CX$57,Points_MP!$C6,FALSE)=$T6,$AI6,IF(HLOOKUP(AS$1,Monitoring_MP!$AM$1:$CX$57,Points_MP!$C6,FALSE)=$V6,$AJ6,IF(HLOOKUP(AS$1,Monitoring_MP!$AM$1:$CX$57,Points_MP!$C6,FALSE)=$X6,$AK6,"ERROR")))))))))</f>
        <v>0.4</v>
      </c>
      <c r="AT6" s="223">
        <f>IF(ISBLANK(HLOOKUP(AT$1,Monitoring_MP!$AM$1:$CX$57,Points_MP!$C6,FALSE)),"",IF(HLOOKUP(AT$1,Monitoring_MP!$AM$1:$CX$57,Points_MP!$C6,FALSE)=$J6,$AD6,IF(HLOOKUP(AT$1,Monitoring_MP!$AM$1:$CX$57,Points_MP!$C6,FALSE)=$L6,$AE6,IF(HLOOKUP(AT$1,Monitoring_MP!$AM$1:$CX$57,Points_MP!$C6,FALSE)=$N6,$AF6,IF(HLOOKUP(AT$1,Monitoring_MP!$AM$1:$CX$57,Points_MP!$C6,FALSE)=$P6,$AG6,IF(HLOOKUP(AT$1,Monitoring_MP!$AM$1:$CX$57,Points_MP!$C6,FALSE)=$R6,$AH6,IF(HLOOKUP(AT$1,Monitoring_MP!$AM$1:$CX$57,Points_MP!$C6,FALSE)=$T6,$AI6,IF(HLOOKUP(AT$1,Monitoring_MP!$AM$1:$CX$57,Points_MP!$C6,FALSE)=$V6,$AJ6,IF(HLOOKUP(AT$1,Monitoring_MP!$AM$1:$CX$57,Points_MP!$C6,FALSE)=$X6,$AK6,"ERROR")))))))))</f>
        <v>1</v>
      </c>
      <c r="AU6" s="223">
        <f>IF(ISBLANK(HLOOKUP(AU$1,Monitoring_MP!$AM$1:$CX$57,Points_MP!$C6,FALSE)),"",IF(HLOOKUP(AU$1,Monitoring_MP!$AM$1:$CX$57,Points_MP!$C6,FALSE)=$J6,$AD6,IF(HLOOKUP(AU$1,Monitoring_MP!$AM$1:$CX$57,Points_MP!$C6,FALSE)=$L6,$AE6,IF(HLOOKUP(AU$1,Monitoring_MP!$AM$1:$CX$57,Points_MP!$C6,FALSE)=$N6,$AF6,IF(HLOOKUP(AU$1,Monitoring_MP!$AM$1:$CX$57,Points_MP!$C6,FALSE)=$P6,$AG6,IF(HLOOKUP(AU$1,Monitoring_MP!$AM$1:$CX$57,Points_MP!$C6,FALSE)=$R6,$AH6,IF(HLOOKUP(AU$1,Monitoring_MP!$AM$1:$CX$57,Points_MP!$C6,FALSE)=$T6,$AI6,IF(HLOOKUP(AU$1,Monitoring_MP!$AM$1:$CX$57,Points_MP!$C6,FALSE)=$V6,$AJ6,IF(HLOOKUP(AU$1,Monitoring_MP!$AM$1:$CX$57,Points_MP!$C6,FALSE)=$X6,$AK6,"ERROR")))))))))</f>
        <v>1</v>
      </c>
      <c r="AV6" s="223">
        <f>IF(ISBLANK(HLOOKUP(AV$1,Monitoring_MP!$AM$1:$CX$57,Points_MP!$C6,FALSE)),"",IF(HLOOKUP(AV$1,Monitoring_MP!$AM$1:$CX$57,Points_MP!$C6,FALSE)=$J6,$AD6,IF(HLOOKUP(AV$1,Monitoring_MP!$AM$1:$CX$57,Points_MP!$C6,FALSE)=$L6,$AE6,IF(HLOOKUP(AV$1,Monitoring_MP!$AM$1:$CX$57,Points_MP!$C6,FALSE)=$N6,$AF6,IF(HLOOKUP(AV$1,Monitoring_MP!$AM$1:$CX$57,Points_MP!$C6,FALSE)=$P6,$AG6,IF(HLOOKUP(AV$1,Monitoring_MP!$AM$1:$CX$57,Points_MP!$C6,FALSE)=$R6,$AH6,IF(HLOOKUP(AV$1,Monitoring_MP!$AM$1:$CX$57,Points_MP!$C6,FALSE)=$T6,$AI6,IF(HLOOKUP(AV$1,Monitoring_MP!$AM$1:$CX$57,Points_MP!$C6,FALSE)=$V6,$AJ6,IF(HLOOKUP(AV$1,Monitoring_MP!$AM$1:$CX$57,Points_MP!$C6,FALSE)=$X6,$AK6,"ERROR")))))))))</f>
        <v>0.6</v>
      </c>
      <c r="AW6" s="223">
        <f>IF(ISBLANK(HLOOKUP(AW$1,Monitoring_MP!$AM$1:$CX$57,Points_MP!$C6,FALSE)),"",IF(HLOOKUP(AW$1,Monitoring_MP!$AM$1:$CX$57,Points_MP!$C6,FALSE)=$J6,$AD6,IF(HLOOKUP(AW$1,Monitoring_MP!$AM$1:$CX$57,Points_MP!$C6,FALSE)=$L6,$AE6,IF(HLOOKUP(AW$1,Monitoring_MP!$AM$1:$CX$57,Points_MP!$C6,FALSE)=$N6,$AF6,IF(HLOOKUP(AW$1,Monitoring_MP!$AM$1:$CX$57,Points_MP!$C6,FALSE)=$P6,$AG6,IF(HLOOKUP(AW$1,Monitoring_MP!$AM$1:$CX$57,Points_MP!$C6,FALSE)=$R6,$AH6,IF(HLOOKUP(AW$1,Monitoring_MP!$AM$1:$CX$57,Points_MP!$C6,FALSE)=$T6,$AI6,IF(HLOOKUP(AW$1,Monitoring_MP!$AM$1:$CX$57,Points_MP!$C6,FALSE)=$V6,$AJ6,IF(HLOOKUP(AW$1,Monitoring_MP!$AM$1:$CX$57,Points_MP!$C6,FALSE)=$X6,$AK6,"ERROR")))))))))</f>
        <v>0.2</v>
      </c>
      <c r="AX6" s="223">
        <f>IF(ISBLANK(HLOOKUP(AX$1,Monitoring_MP!$AM$1:$CX$57,Points_MP!$C6,FALSE)),"",IF(HLOOKUP(AX$1,Monitoring_MP!$AM$1:$CX$57,Points_MP!$C6,FALSE)=$J6,$AD6,IF(HLOOKUP(AX$1,Monitoring_MP!$AM$1:$CX$57,Points_MP!$C6,FALSE)=$L6,$AE6,IF(HLOOKUP(AX$1,Monitoring_MP!$AM$1:$CX$57,Points_MP!$C6,FALSE)=$N6,$AF6,IF(HLOOKUP(AX$1,Monitoring_MP!$AM$1:$CX$57,Points_MP!$C6,FALSE)=$P6,$AG6,IF(HLOOKUP(AX$1,Monitoring_MP!$AM$1:$CX$57,Points_MP!$C6,FALSE)=$R6,$AH6,IF(HLOOKUP(AX$1,Monitoring_MP!$AM$1:$CX$57,Points_MP!$C6,FALSE)=$T6,$AI6,IF(HLOOKUP(AX$1,Monitoring_MP!$AM$1:$CX$57,Points_MP!$C6,FALSE)=$V6,$AJ6,IF(HLOOKUP(AX$1,Monitoring_MP!$AM$1:$CX$57,Points_MP!$C6,FALSE)=$X6,$AK6,"ERROR")))))))))</f>
        <v>1</v>
      </c>
      <c r="AY6" s="223">
        <f>IF(ISBLANK(HLOOKUP(AY$1,Monitoring_MP!$AM$1:$CX$57,Points_MP!$C6,FALSE)),"",IF(HLOOKUP(AY$1,Monitoring_MP!$AM$1:$CX$57,Points_MP!$C6,FALSE)=$J6,$AD6,IF(HLOOKUP(AY$1,Monitoring_MP!$AM$1:$CX$57,Points_MP!$C6,FALSE)=$L6,$AE6,IF(HLOOKUP(AY$1,Monitoring_MP!$AM$1:$CX$57,Points_MP!$C6,FALSE)=$N6,$AF6,IF(HLOOKUP(AY$1,Monitoring_MP!$AM$1:$CX$57,Points_MP!$C6,FALSE)=$P6,$AG6,IF(HLOOKUP(AY$1,Monitoring_MP!$AM$1:$CX$57,Points_MP!$C6,FALSE)=$R6,$AH6,IF(HLOOKUP(AY$1,Monitoring_MP!$AM$1:$CX$57,Points_MP!$C6,FALSE)=$T6,$AI6,IF(HLOOKUP(AY$1,Monitoring_MP!$AM$1:$CX$57,Points_MP!$C6,FALSE)=$V6,$AJ6,IF(HLOOKUP(AY$1,Monitoring_MP!$AM$1:$CX$57,Points_MP!$C6,FALSE)=$X6,$AK6,"ERROR")))))))))</f>
        <v>1</v>
      </c>
      <c r="AZ6" s="223">
        <f>IF(ISBLANK(HLOOKUP(AZ$1,Monitoring_MP!$AM$1:$CX$57,Points_MP!$C6,FALSE)),"",IF(HLOOKUP(AZ$1,Monitoring_MP!$AM$1:$CX$57,Points_MP!$C6,FALSE)=$J6,$AD6,IF(HLOOKUP(AZ$1,Monitoring_MP!$AM$1:$CX$57,Points_MP!$C6,FALSE)=$L6,$AE6,IF(HLOOKUP(AZ$1,Monitoring_MP!$AM$1:$CX$57,Points_MP!$C6,FALSE)=$N6,$AF6,IF(HLOOKUP(AZ$1,Monitoring_MP!$AM$1:$CX$57,Points_MP!$C6,FALSE)=$P6,$AG6,IF(HLOOKUP(AZ$1,Monitoring_MP!$AM$1:$CX$57,Points_MP!$C6,FALSE)=$R6,$AH6,IF(HLOOKUP(AZ$1,Monitoring_MP!$AM$1:$CX$57,Points_MP!$C6,FALSE)=$T6,$AI6,IF(HLOOKUP(AZ$1,Monitoring_MP!$AM$1:$CX$57,Points_MP!$C6,FALSE)=$V6,$AJ6,IF(HLOOKUP(AZ$1,Monitoring_MP!$AM$1:$CX$57,Points_MP!$C6,FALSE)=$X6,$AK6,"ERROR")))))))))</f>
        <v>1</v>
      </c>
      <c r="BA6" s="223">
        <f>IF(ISBLANK(HLOOKUP(BA$1,Monitoring_MP!$AM$1:$CX$57,Points_MP!$C6,FALSE)),"",IF(HLOOKUP(BA$1,Monitoring_MP!$AM$1:$CX$57,Points_MP!$C6,FALSE)=$J6,$AD6,IF(HLOOKUP(BA$1,Monitoring_MP!$AM$1:$CX$57,Points_MP!$C6,FALSE)=$L6,$AE6,IF(HLOOKUP(BA$1,Monitoring_MP!$AM$1:$CX$57,Points_MP!$C6,FALSE)=$N6,$AF6,IF(HLOOKUP(BA$1,Monitoring_MP!$AM$1:$CX$57,Points_MP!$C6,FALSE)=$P6,$AG6,IF(HLOOKUP(BA$1,Monitoring_MP!$AM$1:$CX$57,Points_MP!$C6,FALSE)=$R6,$AH6,IF(HLOOKUP(BA$1,Monitoring_MP!$AM$1:$CX$57,Points_MP!$C6,FALSE)=$T6,$AI6,IF(HLOOKUP(BA$1,Monitoring_MP!$AM$1:$CX$57,Points_MP!$C6,FALSE)=$V6,$AJ6,IF(HLOOKUP(BA$1,Monitoring_MP!$AM$1:$CX$57,Points_MP!$C6,FALSE)=$X6,$AK6,"ERROR")))))))))</f>
        <v>1</v>
      </c>
      <c r="BB6" s="223">
        <f>IF(ISBLANK(HLOOKUP(BB$1,Monitoring_MP!$AM$1:$CX$57,Points_MP!$C6,FALSE)),"",IF(HLOOKUP(BB$1,Monitoring_MP!$AM$1:$CX$57,Points_MP!$C6,FALSE)=$J6,$AD6,IF(HLOOKUP(BB$1,Monitoring_MP!$AM$1:$CX$57,Points_MP!$C6,FALSE)=$L6,$AE6,IF(HLOOKUP(BB$1,Monitoring_MP!$AM$1:$CX$57,Points_MP!$C6,FALSE)=$N6,$AF6,IF(HLOOKUP(BB$1,Monitoring_MP!$AM$1:$CX$57,Points_MP!$C6,FALSE)=$P6,$AG6,IF(HLOOKUP(BB$1,Monitoring_MP!$AM$1:$CX$57,Points_MP!$C6,FALSE)=$R6,$AH6,IF(HLOOKUP(BB$1,Monitoring_MP!$AM$1:$CX$57,Points_MP!$C6,FALSE)=$T6,$AI6,IF(HLOOKUP(BB$1,Monitoring_MP!$AM$1:$CX$57,Points_MP!$C6,FALSE)=$V6,$AJ6,IF(HLOOKUP(BB$1,Monitoring_MP!$AM$1:$CX$57,Points_MP!$C6,FALSE)=$X6,$AK6,"ERROR")))))))))</f>
        <v>0.6</v>
      </c>
      <c r="BC6" s="223">
        <f>IF(ISBLANK(HLOOKUP(BC$1,Monitoring_MP!$AM$1:$CX$57,Points_MP!$C6,FALSE)),"",IF(HLOOKUP(BC$1,Monitoring_MP!$AM$1:$CX$57,Points_MP!$C6,FALSE)=$J6,$AD6,IF(HLOOKUP(BC$1,Monitoring_MP!$AM$1:$CX$57,Points_MP!$C6,FALSE)=$L6,$AE6,IF(HLOOKUP(BC$1,Monitoring_MP!$AM$1:$CX$57,Points_MP!$C6,FALSE)=$N6,$AF6,IF(HLOOKUP(BC$1,Monitoring_MP!$AM$1:$CX$57,Points_MP!$C6,FALSE)=$P6,$AG6,IF(HLOOKUP(BC$1,Monitoring_MP!$AM$1:$CX$57,Points_MP!$C6,FALSE)=$R6,$AH6,IF(HLOOKUP(BC$1,Monitoring_MP!$AM$1:$CX$57,Points_MP!$C6,FALSE)=$T6,$AI6,IF(HLOOKUP(BC$1,Monitoring_MP!$AM$1:$CX$57,Points_MP!$C6,FALSE)=$V6,$AJ6,IF(HLOOKUP(BC$1,Monitoring_MP!$AM$1:$CX$57,Points_MP!$C6,FALSE)=$X6,$AK6,"ERROR")))))))))</f>
        <v>1</v>
      </c>
      <c r="BD6" s="223">
        <f>IF(ISBLANK(HLOOKUP(BD$1,Monitoring_MP!$AM$1:$CX$57,Points_MP!$C6,FALSE)),"",IF(HLOOKUP(BD$1,Monitoring_MP!$AM$1:$CX$57,Points_MP!$C6,FALSE)=$J6,$AD6,IF(HLOOKUP(BD$1,Monitoring_MP!$AM$1:$CX$57,Points_MP!$C6,FALSE)=$L6,$AE6,IF(HLOOKUP(BD$1,Monitoring_MP!$AM$1:$CX$57,Points_MP!$C6,FALSE)=$N6,$AF6,IF(HLOOKUP(BD$1,Monitoring_MP!$AM$1:$CX$57,Points_MP!$C6,FALSE)=$P6,$AG6,IF(HLOOKUP(BD$1,Monitoring_MP!$AM$1:$CX$57,Points_MP!$C6,FALSE)=$R6,$AH6,IF(HLOOKUP(BD$1,Monitoring_MP!$AM$1:$CX$57,Points_MP!$C6,FALSE)=$T6,$AI6,IF(HLOOKUP(BD$1,Monitoring_MP!$AM$1:$CX$57,Points_MP!$C6,FALSE)=$V6,$AJ6,IF(HLOOKUP(BD$1,Monitoring_MP!$AM$1:$CX$57,Points_MP!$C6,FALSE)=$X6,$AK6,"ERROR")))))))))</f>
        <v>1</v>
      </c>
      <c r="BE6" s="223">
        <f>IF(ISBLANK(HLOOKUP(BE$1,Monitoring_MP!$AM$1:$CX$57,Points_MP!$C6,FALSE)),"",IF(HLOOKUP(BE$1,Monitoring_MP!$AM$1:$CX$57,Points_MP!$C6,FALSE)=$J6,$AD6,IF(HLOOKUP(BE$1,Monitoring_MP!$AM$1:$CX$57,Points_MP!$C6,FALSE)=$L6,$AE6,IF(HLOOKUP(BE$1,Monitoring_MP!$AM$1:$CX$57,Points_MP!$C6,FALSE)=$N6,$AF6,IF(HLOOKUP(BE$1,Monitoring_MP!$AM$1:$CX$57,Points_MP!$C6,FALSE)=$P6,$AG6,IF(HLOOKUP(BE$1,Monitoring_MP!$AM$1:$CX$57,Points_MP!$C6,FALSE)=$R6,$AH6,IF(HLOOKUP(BE$1,Monitoring_MP!$AM$1:$CX$57,Points_MP!$C6,FALSE)=$T6,$AI6,IF(HLOOKUP(BE$1,Monitoring_MP!$AM$1:$CX$57,Points_MP!$C6,FALSE)=$V6,$AJ6,IF(HLOOKUP(BE$1,Monitoring_MP!$AM$1:$CX$57,Points_MP!$C6,FALSE)=$X6,$AK6,"ERROR")))))))))</f>
        <v>1</v>
      </c>
      <c r="BF6" s="223">
        <f>IF(ISBLANK(HLOOKUP(BF$1,Monitoring_MP!$AM$1:$CX$57,Points_MP!$C6,FALSE)),"",IF(HLOOKUP(BF$1,Monitoring_MP!$AM$1:$CX$57,Points_MP!$C6,FALSE)=$J6,$AD6,IF(HLOOKUP(BF$1,Monitoring_MP!$AM$1:$CX$57,Points_MP!$C6,FALSE)=$L6,$AE6,IF(HLOOKUP(BF$1,Monitoring_MP!$AM$1:$CX$57,Points_MP!$C6,FALSE)=$N6,$AF6,IF(HLOOKUP(BF$1,Monitoring_MP!$AM$1:$CX$57,Points_MP!$C6,FALSE)=$P6,$AG6,IF(HLOOKUP(BF$1,Monitoring_MP!$AM$1:$CX$57,Points_MP!$C6,FALSE)=$R6,$AH6,IF(HLOOKUP(BF$1,Monitoring_MP!$AM$1:$CX$57,Points_MP!$C6,FALSE)=$T6,$AI6,IF(HLOOKUP(BF$1,Monitoring_MP!$AM$1:$CX$57,Points_MP!$C6,FALSE)=$V6,$AJ6,IF(HLOOKUP(BF$1,Monitoring_MP!$AM$1:$CX$57,Points_MP!$C6,FALSE)=$X6,$AK6,"ERROR")))))))))</f>
        <v>0</v>
      </c>
      <c r="BG6" s="223">
        <f>IF(ISBLANK(HLOOKUP(BG$1,Monitoring_MP!$AM$1:$CX$57,Points_MP!$C6,FALSE)),"",IF(HLOOKUP(BG$1,Monitoring_MP!$AM$1:$CX$57,Points_MP!$C6,FALSE)=$J6,$AD6,IF(HLOOKUP(BG$1,Monitoring_MP!$AM$1:$CX$57,Points_MP!$C6,FALSE)=$L6,$AE6,IF(HLOOKUP(BG$1,Monitoring_MP!$AM$1:$CX$57,Points_MP!$C6,FALSE)=$N6,$AF6,IF(HLOOKUP(BG$1,Monitoring_MP!$AM$1:$CX$57,Points_MP!$C6,FALSE)=$P6,$AG6,IF(HLOOKUP(BG$1,Monitoring_MP!$AM$1:$CX$57,Points_MP!$C6,FALSE)=$R6,$AH6,IF(HLOOKUP(BG$1,Monitoring_MP!$AM$1:$CX$57,Points_MP!$C6,FALSE)=$T6,$AI6,IF(HLOOKUP(BG$1,Monitoring_MP!$AM$1:$CX$57,Points_MP!$C6,FALSE)=$V6,$AJ6,IF(HLOOKUP(BG$1,Monitoring_MP!$AM$1:$CX$57,Points_MP!$C6,FALSE)=$X6,$AK6,"ERROR")))))))))</f>
        <v>0.2</v>
      </c>
      <c r="BH6" s="223">
        <f>IF(ISBLANK(HLOOKUP(BH$1,Monitoring_MP!$AM$1:$CX$57,Points_MP!$C6,FALSE)),"",IF(HLOOKUP(BH$1,Monitoring_MP!$AM$1:$CX$57,Points_MP!$C6,FALSE)=$J6,$AD6,IF(HLOOKUP(BH$1,Monitoring_MP!$AM$1:$CX$57,Points_MP!$C6,FALSE)=$L6,$AE6,IF(HLOOKUP(BH$1,Monitoring_MP!$AM$1:$CX$57,Points_MP!$C6,FALSE)=$N6,$AF6,IF(HLOOKUP(BH$1,Monitoring_MP!$AM$1:$CX$57,Points_MP!$C6,FALSE)=$P6,$AG6,IF(HLOOKUP(BH$1,Monitoring_MP!$AM$1:$CX$57,Points_MP!$C6,FALSE)=$R6,$AH6,IF(HLOOKUP(BH$1,Monitoring_MP!$AM$1:$CX$57,Points_MP!$C6,FALSE)=$T6,$AI6,IF(HLOOKUP(BH$1,Monitoring_MP!$AM$1:$CX$57,Points_MP!$C6,FALSE)=$V6,$AJ6,IF(HLOOKUP(BH$1,Monitoring_MP!$AM$1:$CX$57,Points_MP!$C6,FALSE)=$X6,$AK6,"ERROR")))))))))</f>
        <v>1</v>
      </c>
      <c r="BI6" s="223">
        <f>IF(ISBLANK(HLOOKUP(BI$1,Monitoring_MP!$AM$1:$CX$57,Points_MP!$C6,FALSE)),"",IF(HLOOKUP(BI$1,Monitoring_MP!$AM$1:$CX$57,Points_MP!$C6,FALSE)=$J6,$AD6,IF(HLOOKUP(BI$1,Monitoring_MP!$AM$1:$CX$57,Points_MP!$C6,FALSE)=$L6,$AE6,IF(HLOOKUP(BI$1,Monitoring_MP!$AM$1:$CX$57,Points_MP!$C6,FALSE)=$N6,$AF6,IF(HLOOKUP(BI$1,Monitoring_MP!$AM$1:$CX$57,Points_MP!$C6,FALSE)=$P6,$AG6,IF(HLOOKUP(BI$1,Monitoring_MP!$AM$1:$CX$57,Points_MP!$C6,FALSE)=$R6,$AH6,IF(HLOOKUP(BI$1,Monitoring_MP!$AM$1:$CX$57,Points_MP!$C6,FALSE)=$T6,$AI6,IF(HLOOKUP(BI$1,Monitoring_MP!$AM$1:$CX$57,Points_MP!$C6,FALSE)=$V6,$AJ6,IF(HLOOKUP(BI$1,Monitoring_MP!$AM$1:$CX$57,Points_MP!$C6,FALSE)=$X6,$AK6,"ERROR")))))))))</f>
        <v>1</v>
      </c>
      <c r="BJ6" s="223">
        <f>IF(ISBLANK(HLOOKUP(BJ$1,Monitoring_MP!$AM$1:$CX$57,Points_MP!$C6,FALSE)),"",IF(HLOOKUP(BJ$1,Monitoring_MP!$AM$1:$CX$57,Points_MP!$C6,FALSE)=$J6,$AD6,IF(HLOOKUP(BJ$1,Monitoring_MP!$AM$1:$CX$57,Points_MP!$C6,FALSE)=$L6,$AE6,IF(HLOOKUP(BJ$1,Monitoring_MP!$AM$1:$CX$57,Points_MP!$C6,FALSE)=$N6,$AF6,IF(HLOOKUP(BJ$1,Monitoring_MP!$AM$1:$CX$57,Points_MP!$C6,FALSE)=$P6,$AG6,IF(HLOOKUP(BJ$1,Monitoring_MP!$AM$1:$CX$57,Points_MP!$C6,FALSE)=$R6,$AH6,IF(HLOOKUP(BJ$1,Monitoring_MP!$AM$1:$CX$57,Points_MP!$C6,FALSE)=$T6,$AI6,IF(HLOOKUP(BJ$1,Monitoring_MP!$AM$1:$CX$57,Points_MP!$C6,FALSE)=$V6,$AJ6,IF(HLOOKUP(BJ$1,Monitoring_MP!$AM$1:$CX$57,Points_MP!$C6,FALSE)=$X6,$AK6,"ERROR")))))))))</f>
        <v>0.8</v>
      </c>
      <c r="BK6" s="223">
        <f>IF(ISBLANK(HLOOKUP(BK$1,Monitoring_MP!$AM$1:$CX$57,Points_MP!$C6,FALSE)),"",IF(HLOOKUP(BK$1,Monitoring_MP!$AM$1:$CX$57,Points_MP!$C6,FALSE)=$J6,$AD6,IF(HLOOKUP(BK$1,Monitoring_MP!$AM$1:$CX$57,Points_MP!$C6,FALSE)=$L6,$AE6,IF(HLOOKUP(BK$1,Monitoring_MP!$AM$1:$CX$57,Points_MP!$C6,FALSE)=$N6,$AF6,IF(HLOOKUP(BK$1,Monitoring_MP!$AM$1:$CX$57,Points_MP!$C6,FALSE)=$P6,$AG6,IF(HLOOKUP(BK$1,Monitoring_MP!$AM$1:$CX$57,Points_MP!$C6,FALSE)=$R6,$AH6,IF(HLOOKUP(BK$1,Monitoring_MP!$AM$1:$CX$57,Points_MP!$C6,FALSE)=$T6,$AI6,IF(HLOOKUP(BK$1,Monitoring_MP!$AM$1:$CX$57,Points_MP!$C6,FALSE)=$V6,$AJ6,IF(HLOOKUP(BK$1,Monitoring_MP!$AM$1:$CX$57,Points_MP!$C6,FALSE)=$X6,$AK6,"ERROR")))))))))</f>
        <v>1</v>
      </c>
      <c r="BL6" s="223">
        <f>IF(ISBLANK(HLOOKUP(BL$1,Monitoring_MP!$AM$1:$CX$57,Points_MP!$C6,FALSE)),"",IF(HLOOKUP(BL$1,Monitoring_MP!$AM$1:$CX$57,Points_MP!$C6,FALSE)=$J6,$AD6,IF(HLOOKUP(BL$1,Monitoring_MP!$AM$1:$CX$57,Points_MP!$C6,FALSE)=$L6,$AE6,IF(HLOOKUP(BL$1,Monitoring_MP!$AM$1:$CX$57,Points_MP!$C6,FALSE)=$N6,$AF6,IF(HLOOKUP(BL$1,Monitoring_MP!$AM$1:$CX$57,Points_MP!$C6,FALSE)=$P6,$AG6,IF(HLOOKUP(BL$1,Monitoring_MP!$AM$1:$CX$57,Points_MP!$C6,FALSE)=$R6,$AH6,IF(HLOOKUP(BL$1,Monitoring_MP!$AM$1:$CX$57,Points_MP!$C6,FALSE)=$T6,$AI6,IF(HLOOKUP(BL$1,Monitoring_MP!$AM$1:$CX$57,Points_MP!$C6,FALSE)=$V6,$AJ6,IF(HLOOKUP(BL$1,Monitoring_MP!$AM$1:$CX$57,Points_MP!$C6,FALSE)=$X6,$AK6,"ERROR")))))))))</f>
        <v>1</v>
      </c>
      <c r="BM6" s="223">
        <f>IF(ISBLANK(HLOOKUP(BM$1,Monitoring_MP!$AM$1:$CX$57,Points_MP!$C6,FALSE)),"",IF(HLOOKUP(BM$1,Monitoring_MP!$AM$1:$CX$57,Points_MP!$C6,FALSE)=$J6,$AD6,IF(HLOOKUP(BM$1,Monitoring_MP!$AM$1:$CX$57,Points_MP!$C6,FALSE)=$L6,$AE6,IF(HLOOKUP(BM$1,Monitoring_MP!$AM$1:$CX$57,Points_MP!$C6,FALSE)=$N6,$AF6,IF(HLOOKUP(BM$1,Monitoring_MP!$AM$1:$CX$57,Points_MP!$C6,FALSE)=$P6,$AG6,IF(HLOOKUP(BM$1,Monitoring_MP!$AM$1:$CX$57,Points_MP!$C6,FALSE)=$R6,$AH6,IF(HLOOKUP(BM$1,Monitoring_MP!$AM$1:$CX$57,Points_MP!$C6,FALSE)=$T6,$AI6,IF(HLOOKUP(BM$1,Monitoring_MP!$AM$1:$CX$57,Points_MP!$C6,FALSE)=$V6,$AJ6,IF(HLOOKUP(BM$1,Monitoring_MP!$AM$1:$CX$57,Points_MP!$C6,FALSE)=$X6,$AK6,"ERROR")))))))))</f>
        <v>1</v>
      </c>
      <c r="BN6" s="223">
        <f>IF(ISBLANK(HLOOKUP(BN$1,Monitoring_MP!$AM$1:$CX$57,Points_MP!$C6,FALSE)),"",IF(HLOOKUP(BN$1,Monitoring_MP!$AM$1:$CX$57,Points_MP!$C6,FALSE)=$J6,$AD6,IF(HLOOKUP(BN$1,Monitoring_MP!$AM$1:$CX$57,Points_MP!$C6,FALSE)=$L6,$AE6,IF(HLOOKUP(BN$1,Monitoring_MP!$AM$1:$CX$57,Points_MP!$C6,FALSE)=$N6,$AF6,IF(HLOOKUP(BN$1,Monitoring_MP!$AM$1:$CX$57,Points_MP!$C6,FALSE)=$P6,$AG6,IF(HLOOKUP(BN$1,Monitoring_MP!$AM$1:$CX$57,Points_MP!$C6,FALSE)=$R6,$AH6,IF(HLOOKUP(BN$1,Monitoring_MP!$AM$1:$CX$57,Points_MP!$C6,FALSE)=$T6,$AI6,IF(HLOOKUP(BN$1,Monitoring_MP!$AM$1:$CX$57,Points_MP!$C6,FALSE)=$V6,$AJ6,IF(HLOOKUP(BN$1,Monitoring_MP!$AM$1:$CX$57,Points_MP!$C6,FALSE)=$X6,$AK6,"ERROR")))))))))</f>
        <v>1</v>
      </c>
      <c r="BO6" s="223">
        <f>IF(ISBLANK(HLOOKUP(BO$1,Monitoring_MP!$AM$1:$CX$57,Points_MP!$C6,FALSE)),"",IF(HLOOKUP(BO$1,Monitoring_MP!$AM$1:$CX$57,Points_MP!$C6,FALSE)=$J6,$AD6,IF(HLOOKUP(BO$1,Monitoring_MP!$AM$1:$CX$57,Points_MP!$C6,FALSE)=$L6,$AE6,IF(HLOOKUP(BO$1,Monitoring_MP!$AM$1:$CX$57,Points_MP!$C6,FALSE)=$N6,$AF6,IF(HLOOKUP(BO$1,Monitoring_MP!$AM$1:$CX$57,Points_MP!$C6,FALSE)=$P6,$AG6,IF(HLOOKUP(BO$1,Monitoring_MP!$AM$1:$CX$57,Points_MP!$C6,FALSE)=$R6,$AH6,IF(HLOOKUP(BO$1,Monitoring_MP!$AM$1:$CX$57,Points_MP!$C6,FALSE)=$T6,$AI6,IF(HLOOKUP(BO$1,Monitoring_MP!$AM$1:$CX$57,Points_MP!$C6,FALSE)=$V6,$AJ6,IF(HLOOKUP(BO$1,Monitoring_MP!$AM$1:$CX$57,Points_MP!$C6,FALSE)=$X6,$AK6,"ERROR")))))))))</f>
        <v>1</v>
      </c>
      <c r="BP6" s="223">
        <f>IF(ISBLANK(HLOOKUP(BP$1,Monitoring_MP!$AM$1:$CX$57,Points_MP!$C6,FALSE)),"",IF(HLOOKUP(BP$1,Monitoring_MP!$AM$1:$CX$57,Points_MP!$C6,FALSE)=$J6,$AD6,IF(HLOOKUP(BP$1,Monitoring_MP!$AM$1:$CX$57,Points_MP!$C6,FALSE)=$L6,$AE6,IF(HLOOKUP(BP$1,Monitoring_MP!$AM$1:$CX$57,Points_MP!$C6,FALSE)=$N6,$AF6,IF(HLOOKUP(BP$1,Monitoring_MP!$AM$1:$CX$57,Points_MP!$C6,FALSE)=$P6,$AG6,IF(HLOOKUP(BP$1,Monitoring_MP!$AM$1:$CX$57,Points_MP!$C6,FALSE)=$R6,$AH6,IF(HLOOKUP(BP$1,Monitoring_MP!$AM$1:$CX$57,Points_MP!$C6,FALSE)=$T6,$AI6,IF(HLOOKUP(BP$1,Monitoring_MP!$AM$1:$CX$57,Points_MP!$C6,FALSE)=$V6,$AJ6,IF(HLOOKUP(BP$1,Monitoring_MP!$AM$1:$CX$57,Points_MP!$C6,FALSE)=$X6,$AK6,"ERROR")))))))))</f>
        <v>0.2</v>
      </c>
      <c r="BQ6" s="223">
        <f>IF(ISBLANK(HLOOKUP(BQ$1,Monitoring_MP!$AM$1:$CX$57,Points_MP!$C6,FALSE)),"",IF(HLOOKUP(BQ$1,Monitoring_MP!$AM$1:$CX$57,Points_MP!$C6,FALSE)=$J6,$AD6,IF(HLOOKUP(BQ$1,Monitoring_MP!$AM$1:$CX$57,Points_MP!$C6,FALSE)=$L6,$AE6,IF(HLOOKUP(BQ$1,Monitoring_MP!$AM$1:$CX$57,Points_MP!$C6,FALSE)=$N6,$AF6,IF(HLOOKUP(BQ$1,Monitoring_MP!$AM$1:$CX$57,Points_MP!$C6,FALSE)=$P6,$AG6,IF(HLOOKUP(BQ$1,Monitoring_MP!$AM$1:$CX$57,Points_MP!$C6,FALSE)=$R6,$AH6,IF(HLOOKUP(BQ$1,Monitoring_MP!$AM$1:$CX$57,Points_MP!$C6,FALSE)=$T6,$AI6,IF(HLOOKUP(BQ$1,Monitoring_MP!$AM$1:$CX$57,Points_MP!$C6,FALSE)=$V6,$AJ6,IF(HLOOKUP(BQ$1,Monitoring_MP!$AM$1:$CX$57,Points_MP!$C6,FALSE)=$X6,$AK6,"ERROR")))))))))</f>
        <v>0.6</v>
      </c>
      <c r="BR6" s="223">
        <f>IF(ISBLANK(HLOOKUP(BR$1,Monitoring_MP!$AM$1:$CX$57,Points_MP!$C6,FALSE)),"",IF(HLOOKUP(BR$1,Monitoring_MP!$AM$1:$CX$57,Points_MP!$C6,FALSE)=$J6,$AD6,IF(HLOOKUP(BR$1,Monitoring_MP!$AM$1:$CX$57,Points_MP!$C6,FALSE)=$L6,$AE6,IF(HLOOKUP(BR$1,Monitoring_MP!$AM$1:$CX$57,Points_MP!$C6,FALSE)=$N6,$AF6,IF(HLOOKUP(BR$1,Monitoring_MP!$AM$1:$CX$57,Points_MP!$C6,FALSE)=$P6,$AG6,IF(HLOOKUP(BR$1,Monitoring_MP!$AM$1:$CX$57,Points_MP!$C6,FALSE)=$R6,$AH6,IF(HLOOKUP(BR$1,Monitoring_MP!$AM$1:$CX$57,Points_MP!$C6,FALSE)=$T6,$AI6,IF(HLOOKUP(BR$1,Monitoring_MP!$AM$1:$CX$57,Points_MP!$C6,FALSE)=$V6,$AJ6,IF(HLOOKUP(BR$1,Monitoring_MP!$AM$1:$CX$57,Points_MP!$C6,FALSE)=$X6,$AK6,"ERROR")))))))))</f>
        <v>1</v>
      </c>
    </row>
    <row r="7" spans="1:70" ht="15" customHeight="1" x14ac:dyDescent="0.35">
      <c r="A7" s="55" t="str">
        <f>IF(ISBLANK(Monitoring_MP!A7),"",Monitoring_MP!A7)</f>
        <v>Q6</v>
      </c>
      <c r="B7" s="244" t="str">
        <f>IF(ISBLANK(Monitoring_MP!B7),"",Monitoring_MP!B7)</f>
        <v>R20006</v>
      </c>
      <c r="C7" s="172">
        <f>IF(ISBLANK(Monitoring_MP!C7),"",Monitoring_MP!C7)</f>
        <v>7</v>
      </c>
      <c r="D7" s="172" t="str">
        <f>IF(ISBLANK(Monitoring_MP!D7),"",Monitoring_MP!D7)</f>
        <v>Cuprinde anunțul referitor la desfăşurarea şedinţei publice data, ora, locul desfăşurării şedinţei şi ordinea de zi a acesteia?</v>
      </c>
      <c r="E7" s="172" t="str">
        <f>IF(ISBLANK(Monitoring_MP!E7),"",Monitoring_MP!E7)</f>
        <v>Does the public session announcement include the date, time and place of the meeting and its agenda?</v>
      </c>
      <c r="F7" s="56" t="str">
        <f>IF(ISBLANK(Monitoring_MP!F7),"",Monitoring_MP!F7)</f>
        <v>acc</v>
      </c>
      <c r="G7" s="56" t="str">
        <f>IF(ISBLANK(Monitoring_MP!G7),"",Monitoring_MP!G7)</f>
        <v>acc6</v>
      </c>
      <c r="H7" s="56" t="str">
        <f>IF(ISBLANK(Monitoring_MP!H7),"",Monitoring_MP!H7)</f>
        <v>acc6k</v>
      </c>
      <c r="I7" s="57">
        <f>IF(ISBLANK(Monitoring_MP!I7),"",Monitoring_MP!I7)</f>
        <v>1</v>
      </c>
      <c r="J7" s="56" t="str">
        <f>IF(ISBLANK(Monitoring_MP!J7),"",Monitoring_MP!J7)</f>
        <v>da</v>
      </c>
      <c r="K7" s="56" t="str">
        <f>IF(ISBLANK(Monitoring_MP!K7),"",Monitoring_MP!K7)</f>
        <v>yes</v>
      </c>
      <c r="L7" s="56" t="str">
        <f>IF(ISBLANK(Monitoring_MP!L7),"",Monitoring_MP!L7)</f>
        <v>nu</v>
      </c>
      <c r="M7" s="56" t="str">
        <f>IF(ISBLANK(Monitoring_MP!M7),"",Monitoring_MP!M7)</f>
        <v>no</v>
      </c>
      <c r="N7" s="56" t="str">
        <f>IF(ISBLANK(Monitoring_MP!N7),"",Monitoring_MP!N7)</f>
        <v>partial</v>
      </c>
      <c r="O7" s="56" t="str">
        <f>IF(ISBLANK(Monitoring_MP!O7),"",Monitoring_MP!O7)</f>
        <v>partially</v>
      </c>
      <c r="P7" s="56" t="str">
        <f>IF(ISBLANK(Monitoring_MP!P7),"",Monitoring_MP!P7)</f>
        <v>---</v>
      </c>
      <c r="Q7" s="56" t="str">
        <f>IF(ISBLANK(Monitoring_MP!Q7),"",Monitoring_MP!Q7)</f>
        <v>---</v>
      </c>
      <c r="R7" s="56" t="str">
        <f>IF(ISBLANK(Monitoring_MP!R7),"",Monitoring_MP!R7)</f>
        <v>---</v>
      </c>
      <c r="S7" s="56" t="str">
        <f>IF(ISBLANK(Monitoring_MP!S7),"",Monitoring_MP!S7)</f>
        <v>---</v>
      </c>
      <c r="T7" s="56" t="str">
        <f>IF(ISBLANK(Monitoring_MP!T7),"",Monitoring_MP!T7)</f>
        <v>---</v>
      </c>
      <c r="U7" s="56" t="str">
        <f>IF(ISBLANK(Monitoring_MP!U7),"",Monitoring_MP!U7)</f>
        <v>---</v>
      </c>
      <c r="V7" s="56" t="str">
        <f>IF(ISBLANK(Monitoring_MP!V7),"",Monitoring_MP!V7)</f>
        <v>---</v>
      </c>
      <c r="W7" s="56" t="str">
        <f>IF(ISBLANK(Monitoring_MP!W7),"",Monitoring_MP!W7)</f>
        <v>---</v>
      </c>
      <c r="X7" s="126" t="str">
        <f>IF(ISBLANK(Monitoring_MP!X7),"",Monitoring_MP!X7)</f>
        <v>N/A</v>
      </c>
      <c r="Y7" s="126" t="str">
        <f>IF(ISBLANK(Monitoring_MP!Y7),"",Monitoring_MP!Y7)</f>
        <v>N/A</v>
      </c>
      <c r="Z7" s="56" t="str">
        <f>IF(ISBLANK(Monitoring_MP!Z7),"",Monitoring_MP!Z7)</f>
        <v>---</v>
      </c>
      <c r="AA7" s="56" t="str">
        <f>IF(ISBLANK(Monitoring_MP!AA7),"",Monitoring_MP!AA7)</f>
        <v>---</v>
      </c>
      <c r="AB7" s="56" t="str">
        <f>IF(ISBLANK(Monitoring_MP!AB7),"",Monitoring_MP!AB7)</f>
        <v>da</v>
      </c>
      <c r="AC7" s="56" t="str">
        <f>IF(ISBLANK(Monitoring_MP!AC7),"",Monitoring_MP!AC7)</f>
        <v>nu</v>
      </c>
      <c r="AD7" s="57">
        <f>IF(ISBLANK(Monitoring_MP!AD7),"",Monitoring_MP!AD7)</f>
        <v>1</v>
      </c>
      <c r="AE7" s="56">
        <f>IF(ISBLANK(Monitoring_MP!AE7),"",Monitoring_MP!AE7)</f>
        <v>0</v>
      </c>
      <c r="AF7" s="56">
        <f>IF(ISBLANK(Monitoring_MP!AF7),"",Monitoring_MP!AF7)</f>
        <v>0.5</v>
      </c>
      <c r="AG7" s="56" t="str">
        <f>IF(ISBLANK(Monitoring_MP!AG7),"",Monitoring_MP!AG7)</f>
        <v>---</v>
      </c>
      <c r="AH7" s="56" t="str">
        <f>IF(ISBLANK(Monitoring_MP!AH7),"",Monitoring_MP!AH7)</f>
        <v>---</v>
      </c>
      <c r="AI7" s="56" t="str">
        <f>IF(ISBLANK(Monitoring_MP!AI7),"",Monitoring_MP!AI7)</f>
        <v>---</v>
      </c>
      <c r="AJ7" s="56" t="str">
        <f>IF(ISBLANK(Monitoring_MP!AJ7),"",Monitoring_MP!AJ7)</f>
        <v>---</v>
      </c>
      <c r="AK7" s="126" t="str">
        <f>IF(ISBLANK(Monitoring_MP!AK7),"",Monitoring_MP!AK7)</f>
        <v>N/A</v>
      </c>
      <c r="AL7" s="152" t="str">
        <f>IF(ISBLANK(Monitoring_MP!AL7),"",Monitoring_MP!AL7)</f>
        <v>---</v>
      </c>
      <c r="AM7" s="223">
        <f>IF(ISBLANK(HLOOKUP(AM$1,Monitoring_MP!$AM$1:$CX$57,Points_MP!$C7,FALSE)),"",IF(HLOOKUP(AM$1,Monitoring_MP!$AM$1:$CX$57,Points_MP!$C7,FALSE)=$J7,$AD7,IF(HLOOKUP(AM$1,Monitoring_MP!$AM$1:$CX$57,Points_MP!$C7,FALSE)=$L7,$AE7,IF(HLOOKUP(AM$1,Monitoring_MP!$AM$1:$CX$57,Points_MP!$C7,FALSE)=$N7,$AF7,IF(HLOOKUP(AM$1,Monitoring_MP!$AM$1:$CX$57,Points_MP!$C7,FALSE)=$P7,$AG7,IF(HLOOKUP(AM$1,Monitoring_MP!$AM$1:$CX$57,Points_MP!$C7,FALSE)=$R7,$AH7,IF(HLOOKUP(AM$1,Monitoring_MP!$AM$1:$CX$57,Points_MP!$C7,FALSE)=$T7,$AI7,IF(HLOOKUP(AM$1,Monitoring_MP!$AM$1:$CX$57,Points_MP!$C7,FALSE)=$V7,$AJ7,IF(HLOOKUP(AM$1,Monitoring_MP!$AM$1:$CX$57,Points_MP!$C7,FALSE)=$X7,$AK7,"ERROR")))))))))</f>
        <v>0</v>
      </c>
      <c r="AN7" s="223">
        <f>IF(ISBLANK(HLOOKUP(AN$1,Monitoring_MP!$AM$1:$CX$57,Points_MP!$C7,FALSE)),"",IF(HLOOKUP(AN$1,Monitoring_MP!$AM$1:$CX$57,Points_MP!$C7,FALSE)=$J7,$AD7,IF(HLOOKUP(AN$1,Monitoring_MP!$AM$1:$CX$57,Points_MP!$C7,FALSE)=$L7,$AE7,IF(HLOOKUP(AN$1,Monitoring_MP!$AM$1:$CX$57,Points_MP!$C7,FALSE)=$N7,$AF7,IF(HLOOKUP(AN$1,Monitoring_MP!$AM$1:$CX$57,Points_MP!$C7,FALSE)=$P7,$AG7,IF(HLOOKUP(AN$1,Monitoring_MP!$AM$1:$CX$57,Points_MP!$C7,FALSE)=$R7,$AH7,IF(HLOOKUP(AN$1,Monitoring_MP!$AM$1:$CX$57,Points_MP!$C7,FALSE)=$T7,$AI7,IF(HLOOKUP(AN$1,Monitoring_MP!$AM$1:$CX$57,Points_MP!$C7,FALSE)=$V7,$AJ7,IF(HLOOKUP(AN$1,Monitoring_MP!$AM$1:$CX$57,Points_MP!$C7,FALSE)=$X7,$AK7,"ERROR")))))))))</f>
        <v>1</v>
      </c>
      <c r="AO7" s="223">
        <f>IF(ISBLANK(HLOOKUP(AO$1,Monitoring_MP!$AM$1:$CX$57,Points_MP!$C7,FALSE)),"",IF(HLOOKUP(AO$1,Monitoring_MP!$AM$1:$CX$57,Points_MP!$C7,FALSE)=$J7,$AD7,IF(HLOOKUP(AO$1,Monitoring_MP!$AM$1:$CX$57,Points_MP!$C7,FALSE)=$L7,$AE7,IF(HLOOKUP(AO$1,Monitoring_MP!$AM$1:$CX$57,Points_MP!$C7,FALSE)=$N7,$AF7,IF(HLOOKUP(AO$1,Monitoring_MP!$AM$1:$CX$57,Points_MP!$C7,FALSE)=$P7,$AG7,IF(HLOOKUP(AO$1,Monitoring_MP!$AM$1:$CX$57,Points_MP!$C7,FALSE)=$R7,$AH7,IF(HLOOKUP(AO$1,Monitoring_MP!$AM$1:$CX$57,Points_MP!$C7,FALSE)=$T7,$AI7,IF(HLOOKUP(AO$1,Monitoring_MP!$AM$1:$CX$57,Points_MP!$C7,FALSE)=$V7,$AJ7,IF(HLOOKUP(AO$1,Monitoring_MP!$AM$1:$CX$57,Points_MP!$C7,FALSE)=$X7,$AK7,"ERROR")))))))))</f>
        <v>0</v>
      </c>
      <c r="AP7" s="223">
        <f>IF(ISBLANK(HLOOKUP(AP$1,Monitoring_MP!$AM$1:$CX$57,Points_MP!$C7,FALSE)),"",IF(HLOOKUP(AP$1,Monitoring_MP!$AM$1:$CX$57,Points_MP!$C7,FALSE)=$J7,$AD7,IF(HLOOKUP(AP$1,Monitoring_MP!$AM$1:$CX$57,Points_MP!$C7,FALSE)=$L7,$AE7,IF(HLOOKUP(AP$1,Monitoring_MP!$AM$1:$CX$57,Points_MP!$C7,FALSE)=$N7,$AF7,IF(HLOOKUP(AP$1,Monitoring_MP!$AM$1:$CX$57,Points_MP!$C7,FALSE)=$P7,$AG7,IF(HLOOKUP(AP$1,Monitoring_MP!$AM$1:$CX$57,Points_MP!$C7,FALSE)=$R7,$AH7,IF(HLOOKUP(AP$1,Monitoring_MP!$AM$1:$CX$57,Points_MP!$C7,FALSE)=$T7,$AI7,IF(HLOOKUP(AP$1,Monitoring_MP!$AM$1:$CX$57,Points_MP!$C7,FALSE)=$V7,$AJ7,IF(HLOOKUP(AP$1,Monitoring_MP!$AM$1:$CX$57,Points_MP!$C7,FALSE)=$X7,$AK7,"ERROR")))))))))</f>
        <v>0.5</v>
      </c>
      <c r="AQ7" s="223">
        <f>IF(ISBLANK(HLOOKUP(AQ$1,Monitoring_MP!$AM$1:$CX$57,Points_MP!$C7,FALSE)),"",IF(HLOOKUP(AQ$1,Monitoring_MP!$AM$1:$CX$57,Points_MP!$C7,FALSE)=$J7,$AD7,IF(HLOOKUP(AQ$1,Monitoring_MP!$AM$1:$CX$57,Points_MP!$C7,FALSE)=$L7,$AE7,IF(HLOOKUP(AQ$1,Monitoring_MP!$AM$1:$CX$57,Points_MP!$C7,FALSE)=$N7,$AF7,IF(HLOOKUP(AQ$1,Monitoring_MP!$AM$1:$CX$57,Points_MP!$C7,FALSE)=$P7,$AG7,IF(HLOOKUP(AQ$1,Monitoring_MP!$AM$1:$CX$57,Points_MP!$C7,FALSE)=$R7,$AH7,IF(HLOOKUP(AQ$1,Monitoring_MP!$AM$1:$CX$57,Points_MP!$C7,FALSE)=$T7,$AI7,IF(HLOOKUP(AQ$1,Monitoring_MP!$AM$1:$CX$57,Points_MP!$C7,FALSE)=$V7,$AJ7,IF(HLOOKUP(AQ$1,Monitoring_MP!$AM$1:$CX$57,Points_MP!$C7,FALSE)=$X7,$AK7,"ERROR")))))))))</f>
        <v>1</v>
      </c>
      <c r="AR7" s="223">
        <f>IF(ISBLANK(HLOOKUP(AR$1,Monitoring_MP!$AM$1:$CX$57,Points_MP!$C7,FALSE)),"",IF(HLOOKUP(AR$1,Monitoring_MP!$AM$1:$CX$57,Points_MP!$C7,FALSE)=$J7,$AD7,IF(HLOOKUP(AR$1,Monitoring_MP!$AM$1:$CX$57,Points_MP!$C7,FALSE)=$L7,$AE7,IF(HLOOKUP(AR$1,Monitoring_MP!$AM$1:$CX$57,Points_MP!$C7,FALSE)=$N7,$AF7,IF(HLOOKUP(AR$1,Monitoring_MP!$AM$1:$CX$57,Points_MP!$C7,FALSE)=$P7,$AG7,IF(HLOOKUP(AR$1,Monitoring_MP!$AM$1:$CX$57,Points_MP!$C7,FALSE)=$R7,$AH7,IF(HLOOKUP(AR$1,Monitoring_MP!$AM$1:$CX$57,Points_MP!$C7,FALSE)=$T7,$AI7,IF(HLOOKUP(AR$1,Monitoring_MP!$AM$1:$CX$57,Points_MP!$C7,FALSE)=$V7,$AJ7,IF(HLOOKUP(AR$1,Monitoring_MP!$AM$1:$CX$57,Points_MP!$C7,FALSE)=$X7,$AK7,"ERROR")))))))))</f>
        <v>0</v>
      </c>
      <c r="AS7" s="223">
        <f>IF(ISBLANK(HLOOKUP(AS$1,Monitoring_MP!$AM$1:$CX$57,Points_MP!$C7,FALSE)),"",IF(HLOOKUP(AS$1,Monitoring_MP!$AM$1:$CX$57,Points_MP!$C7,FALSE)=$J7,$AD7,IF(HLOOKUP(AS$1,Monitoring_MP!$AM$1:$CX$57,Points_MP!$C7,FALSE)=$L7,$AE7,IF(HLOOKUP(AS$1,Monitoring_MP!$AM$1:$CX$57,Points_MP!$C7,FALSE)=$N7,$AF7,IF(HLOOKUP(AS$1,Monitoring_MP!$AM$1:$CX$57,Points_MP!$C7,FALSE)=$P7,$AG7,IF(HLOOKUP(AS$1,Monitoring_MP!$AM$1:$CX$57,Points_MP!$C7,FALSE)=$R7,$AH7,IF(HLOOKUP(AS$1,Monitoring_MP!$AM$1:$CX$57,Points_MP!$C7,FALSE)=$T7,$AI7,IF(HLOOKUP(AS$1,Monitoring_MP!$AM$1:$CX$57,Points_MP!$C7,FALSE)=$V7,$AJ7,IF(HLOOKUP(AS$1,Monitoring_MP!$AM$1:$CX$57,Points_MP!$C7,FALSE)=$X7,$AK7,"ERROR")))))))))</f>
        <v>1</v>
      </c>
      <c r="AT7" s="223">
        <f>IF(ISBLANK(HLOOKUP(AT$1,Monitoring_MP!$AM$1:$CX$57,Points_MP!$C7,FALSE)),"",IF(HLOOKUP(AT$1,Monitoring_MP!$AM$1:$CX$57,Points_MP!$C7,FALSE)=$J7,$AD7,IF(HLOOKUP(AT$1,Monitoring_MP!$AM$1:$CX$57,Points_MP!$C7,FALSE)=$L7,$AE7,IF(HLOOKUP(AT$1,Monitoring_MP!$AM$1:$CX$57,Points_MP!$C7,FALSE)=$N7,$AF7,IF(HLOOKUP(AT$1,Monitoring_MP!$AM$1:$CX$57,Points_MP!$C7,FALSE)=$P7,$AG7,IF(HLOOKUP(AT$1,Monitoring_MP!$AM$1:$CX$57,Points_MP!$C7,FALSE)=$R7,$AH7,IF(HLOOKUP(AT$1,Monitoring_MP!$AM$1:$CX$57,Points_MP!$C7,FALSE)=$T7,$AI7,IF(HLOOKUP(AT$1,Monitoring_MP!$AM$1:$CX$57,Points_MP!$C7,FALSE)=$V7,$AJ7,IF(HLOOKUP(AT$1,Monitoring_MP!$AM$1:$CX$57,Points_MP!$C7,FALSE)=$X7,$AK7,"ERROR")))))))))</f>
        <v>1</v>
      </c>
      <c r="AU7" s="223">
        <f>IF(ISBLANK(HLOOKUP(AU$1,Monitoring_MP!$AM$1:$CX$57,Points_MP!$C7,FALSE)),"",IF(HLOOKUP(AU$1,Monitoring_MP!$AM$1:$CX$57,Points_MP!$C7,FALSE)=$J7,$AD7,IF(HLOOKUP(AU$1,Monitoring_MP!$AM$1:$CX$57,Points_MP!$C7,FALSE)=$L7,$AE7,IF(HLOOKUP(AU$1,Monitoring_MP!$AM$1:$CX$57,Points_MP!$C7,FALSE)=$N7,$AF7,IF(HLOOKUP(AU$1,Monitoring_MP!$AM$1:$CX$57,Points_MP!$C7,FALSE)=$P7,$AG7,IF(HLOOKUP(AU$1,Monitoring_MP!$AM$1:$CX$57,Points_MP!$C7,FALSE)=$R7,$AH7,IF(HLOOKUP(AU$1,Monitoring_MP!$AM$1:$CX$57,Points_MP!$C7,FALSE)=$T7,$AI7,IF(HLOOKUP(AU$1,Monitoring_MP!$AM$1:$CX$57,Points_MP!$C7,FALSE)=$V7,$AJ7,IF(HLOOKUP(AU$1,Monitoring_MP!$AM$1:$CX$57,Points_MP!$C7,FALSE)=$X7,$AK7,"ERROR")))))))))</f>
        <v>1</v>
      </c>
      <c r="AV7" s="223">
        <f>IF(ISBLANK(HLOOKUP(AV$1,Monitoring_MP!$AM$1:$CX$57,Points_MP!$C7,FALSE)),"",IF(HLOOKUP(AV$1,Monitoring_MP!$AM$1:$CX$57,Points_MP!$C7,FALSE)=$J7,$AD7,IF(HLOOKUP(AV$1,Monitoring_MP!$AM$1:$CX$57,Points_MP!$C7,FALSE)=$L7,$AE7,IF(HLOOKUP(AV$1,Monitoring_MP!$AM$1:$CX$57,Points_MP!$C7,FALSE)=$N7,$AF7,IF(HLOOKUP(AV$1,Monitoring_MP!$AM$1:$CX$57,Points_MP!$C7,FALSE)=$P7,$AG7,IF(HLOOKUP(AV$1,Monitoring_MP!$AM$1:$CX$57,Points_MP!$C7,FALSE)=$R7,$AH7,IF(HLOOKUP(AV$1,Monitoring_MP!$AM$1:$CX$57,Points_MP!$C7,FALSE)=$T7,$AI7,IF(HLOOKUP(AV$1,Monitoring_MP!$AM$1:$CX$57,Points_MP!$C7,FALSE)=$V7,$AJ7,IF(HLOOKUP(AV$1,Monitoring_MP!$AM$1:$CX$57,Points_MP!$C7,FALSE)=$X7,$AK7,"ERROR")))))))))</f>
        <v>1</v>
      </c>
      <c r="AW7" s="223">
        <f>IF(ISBLANK(HLOOKUP(AW$1,Monitoring_MP!$AM$1:$CX$57,Points_MP!$C7,FALSE)),"",IF(HLOOKUP(AW$1,Monitoring_MP!$AM$1:$CX$57,Points_MP!$C7,FALSE)=$J7,$AD7,IF(HLOOKUP(AW$1,Monitoring_MP!$AM$1:$CX$57,Points_MP!$C7,FALSE)=$L7,$AE7,IF(HLOOKUP(AW$1,Monitoring_MP!$AM$1:$CX$57,Points_MP!$C7,FALSE)=$N7,$AF7,IF(HLOOKUP(AW$1,Monitoring_MP!$AM$1:$CX$57,Points_MP!$C7,FALSE)=$P7,$AG7,IF(HLOOKUP(AW$1,Monitoring_MP!$AM$1:$CX$57,Points_MP!$C7,FALSE)=$R7,$AH7,IF(HLOOKUP(AW$1,Monitoring_MP!$AM$1:$CX$57,Points_MP!$C7,FALSE)=$T7,$AI7,IF(HLOOKUP(AW$1,Monitoring_MP!$AM$1:$CX$57,Points_MP!$C7,FALSE)=$V7,$AJ7,IF(HLOOKUP(AW$1,Monitoring_MP!$AM$1:$CX$57,Points_MP!$C7,FALSE)=$X7,$AK7,"ERROR")))))))))</f>
        <v>1</v>
      </c>
      <c r="AX7" s="223">
        <f>IF(ISBLANK(HLOOKUP(AX$1,Monitoring_MP!$AM$1:$CX$57,Points_MP!$C7,FALSE)),"",IF(HLOOKUP(AX$1,Monitoring_MP!$AM$1:$CX$57,Points_MP!$C7,FALSE)=$J7,$AD7,IF(HLOOKUP(AX$1,Monitoring_MP!$AM$1:$CX$57,Points_MP!$C7,FALSE)=$L7,$AE7,IF(HLOOKUP(AX$1,Monitoring_MP!$AM$1:$CX$57,Points_MP!$C7,FALSE)=$N7,$AF7,IF(HLOOKUP(AX$1,Monitoring_MP!$AM$1:$CX$57,Points_MP!$C7,FALSE)=$P7,$AG7,IF(HLOOKUP(AX$1,Monitoring_MP!$AM$1:$CX$57,Points_MP!$C7,FALSE)=$R7,$AH7,IF(HLOOKUP(AX$1,Monitoring_MP!$AM$1:$CX$57,Points_MP!$C7,FALSE)=$T7,$AI7,IF(HLOOKUP(AX$1,Monitoring_MP!$AM$1:$CX$57,Points_MP!$C7,FALSE)=$V7,$AJ7,IF(HLOOKUP(AX$1,Monitoring_MP!$AM$1:$CX$57,Points_MP!$C7,FALSE)=$X7,$AK7,"ERROR")))))))))</f>
        <v>1</v>
      </c>
      <c r="AY7" s="223">
        <f>IF(ISBLANK(HLOOKUP(AY$1,Monitoring_MP!$AM$1:$CX$57,Points_MP!$C7,FALSE)),"",IF(HLOOKUP(AY$1,Monitoring_MP!$AM$1:$CX$57,Points_MP!$C7,FALSE)=$J7,$AD7,IF(HLOOKUP(AY$1,Monitoring_MP!$AM$1:$CX$57,Points_MP!$C7,FALSE)=$L7,$AE7,IF(HLOOKUP(AY$1,Monitoring_MP!$AM$1:$CX$57,Points_MP!$C7,FALSE)=$N7,$AF7,IF(HLOOKUP(AY$1,Monitoring_MP!$AM$1:$CX$57,Points_MP!$C7,FALSE)=$P7,$AG7,IF(HLOOKUP(AY$1,Monitoring_MP!$AM$1:$CX$57,Points_MP!$C7,FALSE)=$R7,$AH7,IF(HLOOKUP(AY$1,Monitoring_MP!$AM$1:$CX$57,Points_MP!$C7,FALSE)=$T7,$AI7,IF(HLOOKUP(AY$1,Monitoring_MP!$AM$1:$CX$57,Points_MP!$C7,FALSE)=$V7,$AJ7,IF(HLOOKUP(AY$1,Monitoring_MP!$AM$1:$CX$57,Points_MP!$C7,FALSE)=$X7,$AK7,"ERROR")))))))))</f>
        <v>1</v>
      </c>
      <c r="AZ7" s="223">
        <f>IF(ISBLANK(HLOOKUP(AZ$1,Monitoring_MP!$AM$1:$CX$57,Points_MP!$C7,FALSE)),"",IF(HLOOKUP(AZ$1,Monitoring_MP!$AM$1:$CX$57,Points_MP!$C7,FALSE)=$J7,$AD7,IF(HLOOKUP(AZ$1,Monitoring_MP!$AM$1:$CX$57,Points_MP!$C7,FALSE)=$L7,$AE7,IF(HLOOKUP(AZ$1,Monitoring_MP!$AM$1:$CX$57,Points_MP!$C7,FALSE)=$N7,$AF7,IF(HLOOKUP(AZ$1,Monitoring_MP!$AM$1:$CX$57,Points_MP!$C7,FALSE)=$P7,$AG7,IF(HLOOKUP(AZ$1,Monitoring_MP!$AM$1:$CX$57,Points_MP!$C7,FALSE)=$R7,$AH7,IF(HLOOKUP(AZ$1,Monitoring_MP!$AM$1:$CX$57,Points_MP!$C7,FALSE)=$T7,$AI7,IF(HLOOKUP(AZ$1,Monitoring_MP!$AM$1:$CX$57,Points_MP!$C7,FALSE)=$V7,$AJ7,IF(HLOOKUP(AZ$1,Monitoring_MP!$AM$1:$CX$57,Points_MP!$C7,FALSE)=$X7,$AK7,"ERROR")))))))))</f>
        <v>1</v>
      </c>
      <c r="BA7" s="223">
        <f>IF(ISBLANK(HLOOKUP(BA$1,Monitoring_MP!$AM$1:$CX$57,Points_MP!$C7,FALSE)),"",IF(HLOOKUP(BA$1,Monitoring_MP!$AM$1:$CX$57,Points_MP!$C7,FALSE)=$J7,$AD7,IF(HLOOKUP(BA$1,Monitoring_MP!$AM$1:$CX$57,Points_MP!$C7,FALSE)=$L7,$AE7,IF(HLOOKUP(BA$1,Monitoring_MP!$AM$1:$CX$57,Points_MP!$C7,FALSE)=$N7,$AF7,IF(HLOOKUP(BA$1,Monitoring_MP!$AM$1:$CX$57,Points_MP!$C7,FALSE)=$P7,$AG7,IF(HLOOKUP(BA$1,Monitoring_MP!$AM$1:$CX$57,Points_MP!$C7,FALSE)=$R7,$AH7,IF(HLOOKUP(BA$1,Monitoring_MP!$AM$1:$CX$57,Points_MP!$C7,FALSE)=$T7,$AI7,IF(HLOOKUP(BA$1,Monitoring_MP!$AM$1:$CX$57,Points_MP!$C7,FALSE)=$V7,$AJ7,IF(HLOOKUP(BA$1,Monitoring_MP!$AM$1:$CX$57,Points_MP!$C7,FALSE)=$X7,$AK7,"ERROR")))))))))</f>
        <v>1</v>
      </c>
      <c r="BB7" s="223">
        <f>IF(ISBLANK(HLOOKUP(BB$1,Monitoring_MP!$AM$1:$CX$57,Points_MP!$C7,FALSE)),"",IF(HLOOKUP(BB$1,Monitoring_MP!$AM$1:$CX$57,Points_MP!$C7,FALSE)=$J7,$AD7,IF(HLOOKUP(BB$1,Monitoring_MP!$AM$1:$CX$57,Points_MP!$C7,FALSE)=$L7,$AE7,IF(HLOOKUP(BB$1,Monitoring_MP!$AM$1:$CX$57,Points_MP!$C7,FALSE)=$N7,$AF7,IF(HLOOKUP(BB$1,Monitoring_MP!$AM$1:$CX$57,Points_MP!$C7,FALSE)=$P7,$AG7,IF(HLOOKUP(BB$1,Monitoring_MP!$AM$1:$CX$57,Points_MP!$C7,FALSE)=$R7,$AH7,IF(HLOOKUP(BB$1,Monitoring_MP!$AM$1:$CX$57,Points_MP!$C7,FALSE)=$T7,$AI7,IF(HLOOKUP(BB$1,Monitoring_MP!$AM$1:$CX$57,Points_MP!$C7,FALSE)=$V7,$AJ7,IF(HLOOKUP(BB$1,Monitoring_MP!$AM$1:$CX$57,Points_MP!$C7,FALSE)=$X7,$AK7,"ERROR")))))))))</f>
        <v>0.5</v>
      </c>
      <c r="BC7" s="223">
        <f>IF(ISBLANK(HLOOKUP(BC$1,Monitoring_MP!$AM$1:$CX$57,Points_MP!$C7,FALSE)),"",IF(HLOOKUP(BC$1,Monitoring_MP!$AM$1:$CX$57,Points_MP!$C7,FALSE)=$J7,$AD7,IF(HLOOKUP(BC$1,Monitoring_MP!$AM$1:$CX$57,Points_MP!$C7,FALSE)=$L7,$AE7,IF(HLOOKUP(BC$1,Monitoring_MP!$AM$1:$CX$57,Points_MP!$C7,FALSE)=$N7,$AF7,IF(HLOOKUP(BC$1,Monitoring_MP!$AM$1:$CX$57,Points_MP!$C7,FALSE)=$P7,$AG7,IF(HLOOKUP(BC$1,Monitoring_MP!$AM$1:$CX$57,Points_MP!$C7,FALSE)=$R7,$AH7,IF(HLOOKUP(BC$1,Monitoring_MP!$AM$1:$CX$57,Points_MP!$C7,FALSE)=$T7,$AI7,IF(HLOOKUP(BC$1,Monitoring_MP!$AM$1:$CX$57,Points_MP!$C7,FALSE)=$V7,$AJ7,IF(HLOOKUP(BC$1,Monitoring_MP!$AM$1:$CX$57,Points_MP!$C7,FALSE)=$X7,$AK7,"ERROR")))))))))</f>
        <v>1</v>
      </c>
      <c r="BD7" s="223">
        <f>IF(ISBLANK(HLOOKUP(BD$1,Monitoring_MP!$AM$1:$CX$57,Points_MP!$C7,FALSE)),"",IF(HLOOKUP(BD$1,Monitoring_MP!$AM$1:$CX$57,Points_MP!$C7,FALSE)=$J7,$AD7,IF(HLOOKUP(BD$1,Monitoring_MP!$AM$1:$CX$57,Points_MP!$C7,FALSE)=$L7,$AE7,IF(HLOOKUP(BD$1,Monitoring_MP!$AM$1:$CX$57,Points_MP!$C7,FALSE)=$N7,$AF7,IF(HLOOKUP(BD$1,Monitoring_MP!$AM$1:$CX$57,Points_MP!$C7,FALSE)=$P7,$AG7,IF(HLOOKUP(BD$1,Monitoring_MP!$AM$1:$CX$57,Points_MP!$C7,FALSE)=$R7,$AH7,IF(HLOOKUP(BD$1,Monitoring_MP!$AM$1:$CX$57,Points_MP!$C7,FALSE)=$T7,$AI7,IF(HLOOKUP(BD$1,Monitoring_MP!$AM$1:$CX$57,Points_MP!$C7,FALSE)=$V7,$AJ7,IF(HLOOKUP(BD$1,Monitoring_MP!$AM$1:$CX$57,Points_MP!$C7,FALSE)=$X7,$AK7,"ERROR")))))))))</f>
        <v>1</v>
      </c>
      <c r="BE7" s="223">
        <f>IF(ISBLANK(HLOOKUP(BE$1,Monitoring_MP!$AM$1:$CX$57,Points_MP!$C7,FALSE)),"",IF(HLOOKUP(BE$1,Monitoring_MP!$AM$1:$CX$57,Points_MP!$C7,FALSE)=$J7,$AD7,IF(HLOOKUP(BE$1,Monitoring_MP!$AM$1:$CX$57,Points_MP!$C7,FALSE)=$L7,$AE7,IF(HLOOKUP(BE$1,Monitoring_MP!$AM$1:$CX$57,Points_MP!$C7,FALSE)=$N7,$AF7,IF(HLOOKUP(BE$1,Monitoring_MP!$AM$1:$CX$57,Points_MP!$C7,FALSE)=$P7,$AG7,IF(HLOOKUP(BE$1,Monitoring_MP!$AM$1:$CX$57,Points_MP!$C7,FALSE)=$R7,$AH7,IF(HLOOKUP(BE$1,Monitoring_MP!$AM$1:$CX$57,Points_MP!$C7,FALSE)=$T7,$AI7,IF(HLOOKUP(BE$1,Monitoring_MP!$AM$1:$CX$57,Points_MP!$C7,FALSE)=$V7,$AJ7,IF(HLOOKUP(BE$1,Monitoring_MP!$AM$1:$CX$57,Points_MP!$C7,FALSE)=$X7,$AK7,"ERROR")))))))))</f>
        <v>1</v>
      </c>
      <c r="BF7" s="223">
        <f>IF(ISBLANK(HLOOKUP(BF$1,Monitoring_MP!$AM$1:$CX$57,Points_MP!$C7,FALSE)),"",IF(HLOOKUP(BF$1,Monitoring_MP!$AM$1:$CX$57,Points_MP!$C7,FALSE)=$J7,$AD7,IF(HLOOKUP(BF$1,Monitoring_MP!$AM$1:$CX$57,Points_MP!$C7,FALSE)=$L7,$AE7,IF(HLOOKUP(BF$1,Monitoring_MP!$AM$1:$CX$57,Points_MP!$C7,FALSE)=$N7,$AF7,IF(HLOOKUP(BF$1,Monitoring_MP!$AM$1:$CX$57,Points_MP!$C7,FALSE)=$P7,$AG7,IF(HLOOKUP(BF$1,Monitoring_MP!$AM$1:$CX$57,Points_MP!$C7,FALSE)=$R7,$AH7,IF(HLOOKUP(BF$1,Monitoring_MP!$AM$1:$CX$57,Points_MP!$C7,FALSE)=$T7,$AI7,IF(HLOOKUP(BF$1,Monitoring_MP!$AM$1:$CX$57,Points_MP!$C7,FALSE)=$V7,$AJ7,IF(HLOOKUP(BF$1,Monitoring_MP!$AM$1:$CX$57,Points_MP!$C7,FALSE)=$X7,$AK7,"ERROR")))))))))</f>
        <v>0</v>
      </c>
      <c r="BG7" s="223">
        <f>IF(ISBLANK(HLOOKUP(BG$1,Monitoring_MP!$AM$1:$CX$57,Points_MP!$C7,FALSE)),"",IF(HLOOKUP(BG$1,Monitoring_MP!$AM$1:$CX$57,Points_MP!$C7,FALSE)=$J7,$AD7,IF(HLOOKUP(BG$1,Monitoring_MP!$AM$1:$CX$57,Points_MP!$C7,FALSE)=$L7,$AE7,IF(HLOOKUP(BG$1,Monitoring_MP!$AM$1:$CX$57,Points_MP!$C7,FALSE)=$N7,$AF7,IF(HLOOKUP(BG$1,Monitoring_MP!$AM$1:$CX$57,Points_MP!$C7,FALSE)=$P7,$AG7,IF(HLOOKUP(BG$1,Monitoring_MP!$AM$1:$CX$57,Points_MP!$C7,FALSE)=$R7,$AH7,IF(HLOOKUP(BG$1,Monitoring_MP!$AM$1:$CX$57,Points_MP!$C7,FALSE)=$T7,$AI7,IF(HLOOKUP(BG$1,Monitoring_MP!$AM$1:$CX$57,Points_MP!$C7,FALSE)=$V7,$AJ7,IF(HLOOKUP(BG$1,Monitoring_MP!$AM$1:$CX$57,Points_MP!$C7,FALSE)=$X7,$AK7,"ERROR")))))))))</f>
        <v>0.5</v>
      </c>
      <c r="BH7" s="223">
        <f>IF(ISBLANK(HLOOKUP(BH$1,Monitoring_MP!$AM$1:$CX$57,Points_MP!$C7,FALSE)),"",IF(HLOOKUP(BH$1,Monitoring_MP!$AM$1:$CX$57,Points_MP!$C7,FALSE)=$J7,$AD7,IF(HLOOKUP(BH$1,Monitoring_MP!$AM$1:$CX$57,Points_MP!$C7,FALSE)=$L7,$AE7,IF(HLOOKUP(BH$1,Monitoring_MP!$AM$1:$CX$57,Points_MP!$C7,FALSE)=$N7,$AF7,IF(HLOOKUP(BH$1,Monitoring_MP!$AM$1:$CX$57,Points_MP!$C7,FALSE)=$P7,$AG7,IF(HLOOKUP(BH$1,Monitoring_MP!$AM$1:$CX$57,Points_MP!$C7,FALSE)=$R7,$AH7,IF(HLOOKUP(BH$1,Monitoring_MP!$AM$1:$CX$57,Points_MP!$C7,FALSE)=$T7,$AI7,IF(HLOOKUP(BH$1,Monitoring_MP!$AM$1:$CX$57,Points_MP!$C7,FALSE)=$V7,$AJ7,IF(HLOOKUP(BH$1,Monitoring_MP!$AM$1:$CX$57,Points_MP!$C7,FALSE)=$X7,$AK7,"ERROR")))))))))</f>
        <v>1</v>
      </c>
      <c r="BI7" s="223">
        <f>IF(ISBLANK(HLOOKUP(BI$1,Monitoring_MP!$AM$1:$CX$57,Points_MP!$C7,FALSE)),"",IF(HLOOKUP(BI$1,Monitoring_MP!$AM$1:$CX$57,Points_MP!$C7,FALSE)=$J7,$AD7,IF(HLOOKUP(BI$1,Monitoring_MP!$AM$1:$CX$57,Points_MP!$C7,FALSE)=$L7,$AE7,IF(HLOOKUP(BI$1,Monitoring_MP!$AM$1:$CX$57,Points_MP!$C7,FALSE)=$N7,$AF7,IF(HLOOKUP(BI$1,Monitoring_MP!$AM$1:$CX$57,Points_MP!$C7,FALSE)=$P7,$AG7,IF(HLOOKUP(BI$1,Monitoring_MP!$AM$1:$CX$57,Points_MP!$C7,FALSE)=$R7,$AH7,IF(HLOOKUP(BI$1,Monitoring_MP!$AM$1:$CX$57,Points_MP!$C7,FALSE)=$T7,$AI7,IF(HLOOKUP(BI$1,Monitoring_MP!$AM$1:$CX$57,Points_MP!$C7,FALSE)=$V7,$AJ7,IF(HLOOKUP(BI$1,Monitoring_MP!$AM$1:$CX$57,Points_MP!$C7,FALSE)=$X7,$AK7,"ERROR")))))))))</f>
        <v>1</v>
      </c>
      <c r="BJ7" s="223">
        <f>IF(ISBLANK(HLOOKUP(BJ$1,Monitoring_MP!$AM$1:$CX$57,Points_MP!$C7,FALSE)),"",IF(HLOOKUP(BJ$1,Monitoring_MP!$AM$1:$CX$57,Points_MP!$C7,FALSE)=$J7,$AD7,IF(HLOOKUP(BJ$1,Monitoring_MP!$AM$1:$CX$57,Points_MP!$C7,FALSE)=$L7,$AE7,IF(HLOOKUP(BJ$1,Monitoring_MP!$AM$1:$CX$57,Points_MP!$C7,FALSE)=$N7,$AF7,IF(HLOOKUP(BJ$1,Monitoring_MP!$AM$1:$CX$57,Points_MP!$C7,FALSE)=$P7,$AG7,IF(HLOOKUP(BJ$1,Monitoring_MP!$AM$1:$CX$57,Points_MP!$C7,FALSE)=$R7,$AH7,IF(HLOOKUP(BJ$1,Monitoring_MP!$AM$1:$CX$57,Points_MP!$C7,FALSE)=$T7,$AI7,IF(HLOOKUP(BJ$1,Monitoring_MP!$AM$1:$CX$57,Points_MP!$C7,FALSE)=$V7,$AJ7,IF(HLOOKUP(BJ$1,Monitoring_MP!$AM$1:$CX$57,Points_MP!$C7,FALSE)=$X7,$AK7,"ERROR")))))))))</f>
        <v>1</v>
      </c>
      <c r="BK7" s="223">
        <f>IF(ISBLANK(HLOOKUP(BK$1,Monitoring_MP!$AM$1:$CX$57,Points_MP!$C7,FALSE)),"",IF(HLOOKUP(BK$1,Monitoring_MP!$AM$1:$CX$57,Points_MP!$C7,FALSE)=$J7,$AD7,IF(HLOOKUP(BK$1,Monitoring_MP!$AM$1:$CX$57,Points_MP!$C7,FALSE)=$L7,$AE7,IF(HLOOKUP(BK$1,Monitoring_MP!$AM$1:$CX$57,Points_MP!$C7,FALSE)=$N7,$AF7,IF(HLOOKUP(BK$1,Monitoring_MP!$AM$1:$CX$57,Points_MP!$C7,FALSE)=$P7,$AG7,IF(HLOOKUP(BK$1,Monitoring_MP!$AM$1:$CX$57,Points_MP!$C7,FALSE)=$R7,$AH7,IF(HLOOKUP(BK$1,Monitoring_MP!$AM$1:$CX$57,Points_MP!$C7,FALSE)=$T7,$AI7,IF(HLOOKUP(BK$1,Monitoring_MP!$AM$1:$CX$57,Points_MP!$C7,FALSE)=$V7,$AJ7,IF(HLOOKUP(BK$1,Monitoring_MP!$AM$1:$CX$57,Points_MP!$C7,FALSE)=$X7,$AK7,"ERROR")))))))))</f>
        <v>1</v>
      </c>
      <c r="BL7" s="223">
        <f>IF(ISBLANK(HLOOKUP(BL$1,Monitoring_MP!$AM$1:$CX$57,Points_MP!$C7,FALSE)),"",IF(HLOOKUP(BL$1,Monitoring_MP!$AM$1:$CX$57,Points_MP!$C7,FALSE)=$J7,$AD7,IF(HLOOKUP(BL$1,Monitoring_MP!$AM$1:$CX$57,Points_MP!$C7,FALSE)=$L7,$AE7,IF(HLOOKUP(BL$1,Monitoring_MP!$AM$1:$CX$57,Points_MP!$C7,FALSE)=$N7,$AF7,IF(HLOOKUP(BL$1,Monitoring_MP!$AM$1:$CX$57,Points_MP!$C7,FALSE)=$P7,$AG7,IF(HLOOKUP(BL$1,Monitoring_MP!$AM$1:$CX$57,Points_MP!$C7,FALSE)=$R7,$AH7,IF(HLOOKUP(BL$1,Monitoring_MP!$AM$1:$CX$57,Points_MP!$C7,FALSE)=$T7,$AI7,IF(HLOOKUP(BL$1,Monitoring_MP!$AM$1:$CX$57,Points_MP!$C7,FALSE)=$V7,$AJ7,IF(HLOOKUP(BL$1,Monitoring_MP!$AM$1:$CX$57,Points_MP!$C7,FALSE)=$X7,$AK7,"ERROR")))))))))</f>
        <v>1</v>
      </c>
      <c r="BM7" s="223">
        <f>IF(ISBLANK(HLOOKUP(BM$1,Monitoring_MP!$AM$1:$CX$57,Points_MP!$C7,FALSE)),"",IF(HLOOKUP(BM$1,Monitoring_MP!$AM$1:$CX$57,Points_MP!$C7,FALSE)=$J7,$AD7,IF(HLOOKUP(BM$1,Monitoring_MP!$AM$1:$CX$57,Points_MP!$C7,FALSE)=$L7,$AE7,IF(HLOOKUP(BM$1,Monitoring_MP!$AM$1:$CX$57,Points_MP!$C7,FALSE)=$N7,$AF7,IF(HLOOKUP(BM$1,Monitoring_MP!$AM$1:$CX$57,Points_MP!$C7,FALSE)=$P7,$AG7,IF(HLOOKUP(BM$1,Monitoring_MP!$AM$1:$CX$57,Points_MP!$C7,FALSE)=$R7,$AH7,IF(HLOOKUP(BM$1,Monitoring_MP!$AM$1:$CX$57,Points_MP!$C7,FALSE)=$T7,$AI7,IF(HLOOKUP(BM$1,Monitoring_MP!$AM$1:$CX$57,Points_MP!$C7,FALSE)=$V7,$AJ7,IF(HLOOKUP(BM$1,Monitoring_MP!$AM$1:$CX$57,Points_MP!$C7,FALSE)=$X7,$AK7,"ERROR")))))))))</f>
        <v>1</v>
      </c>
      <c r="BN7" s="223">
        <f>IF(ISBLANK(HLOOKUP(BN$1,Monitoring_MP!$AM$1:$CX$57,Points_MP!$C7,FALSE)),"",IF(HLOOKUP(BN$1,Monitoring_MP!$AM$1:$CX$57,Points_MP!$C7,FALSE)=$J7,$AD7,IF(HLOOKUP(BN$1,Monitoring_MP!$AM$1:$CX$57,Points_MP!$C7,FALSE)=$L7,$AE7,IF(HLOOKUP(BN$1,Monitoring_MP!$AM$1:$CX$57,Points_MP!$C7,FALSE)=$N7,$AF7,IF(HLOOKUP(BN$1,Monitoring_MP!$AM$1:$CX$57,Points_MP!$C7,FALSE)=$P7,$AG7,IF(HLOOKUP(BN$1,Monitoring_MP!$AM$1:$CX$57,Points_MP!$C7,FALSE)=$R7,$AH7,IF(HLOOKUP(BN$1,Monitoring_MP!$AM$1:$CX$57,Points_MP!$C7,FALSE)=$T7,$AI7,IF(HLOOKUP(BN$1,Monitoring_MP!$AM$1:$CX$57,Points_MP!$C7,FALSE)=$V7,$AJ7,IF(HLOOKUP(BN$1,Monitoring_MP!$AM$1:$CX$57,Points_MP!$C7,FALSE)=$X7,$AK7,"ERROR")))))))))</f>
        <v>1</v>
      </c>
      <c r="BO7" s="223">
        <f>IF(ISBLANK(HLOOKUP(BO$1,Monitoring_MP!$AM$1:$CX$57,Points_MP!$C7,FALSE)),"",IF(HLOOKUP(BO$1,Monitoring_MP!$AM$1:$CX$57,Points_MP!$C7,FALSE)=$J7,$AD7,IF(HLOOKUP(BO$1,Monitoring_MP!$AM$1:$CX$57,Points_MP!$C7,FALSE)=$L7,$AE7,IF(HLOOKUP(BO$1,Monitoring_MP!$AM$1:$CX$57,Points_MP!$C7,FALSE)=$N7,$AF7,IF(HLOOKUP(BO$1,Monitoring_MP!$AM$1:$CX$57,Points_MP!$C7,FALSE)=$P7,$AG7,IF(HLOOKUP(BO$1,Monitoring_MP!$AM$1:$CX$57,Points_MP!$C7,FALSE)=$R7,$AH7,IF(HLOOKUP(BO$1,Monitoring_MP!$AM$1:$CX$57,Points_MP!$C7,FALSE)=$T7,$AI7,IF(HLOOKUP(BO$1,Monitoring_MP!$AM$1:$CX$57,Points_MP!$C7,FALSE)=$V7,$AJ7,IF(HLOOKUP(BO$1,Monitoring_MP!$AM$1:$CX$57,Points_MP!$C7,FALSE)=$X7,$AK7,"ERROR")))))))))</f>
        <v>1</v>
      </c>
      <c r="BP7" s="223">
        <f>IF(ISBLANK(HLOOKUP(BP$1,Monitoring_MP!$AM$1:$CX$57,Points_MP!$C7,FALSE)),"",IF(HLOOKUP(BP$1,Monitoring_MP!$AM$1:$CX$57,Points_MP!$C7,FALSE)=$J7,$AD7,IF(HLOOKUP(BP$1,Monitoring_MP!$AM$1:$CX$57,Points_MP!$C7,FALSE)=$L7,$AE7,IF(HLOOKUP(BP$1,Monitoring_MP!$AM$1:$CX$57,Points_MP!$C7,FALSE)=$N7,$AF7,IF(HLOOKUP(BP$1,Monitoring_MP!$AM$1:$CX$57,Points_MP!$C7,FALSE)=$P7,$AG7,IF(HLOOKUP(BP$1,Monitoring_MP!$AM$1:$CX$57,Points_MP!$C7,FALSE)=$R7,$AH7,IF(HLOOKUP(BP$1,Monitoring_MP!$AM$1:$CX$57,Points_MP!$C7,FALSE)=$T7,$AI7,IF(HLOOKUP(BP$1,Monitoring_MP!$AM$1:$CX$57,Points_MP!$C7,FALSE)=$V7,$AJ7,IF(HLOOKUP(BP$1,Monitoring_MP!$AM$1:$CX$57,Points_MP!$C7,FALSE)=$X7,$AK7,"ERROR")))))))))</f>
        <v>1</v>
      </c>
      <c r="BQ7" s="223">
        <f>IF(ISBLANK(HLOOKUP(BQ$1,Monitoring_MP!$AM$1:$CX$57,Points_MP!$C7,FALSE)),"",IF(HLOOKUP(BQ$1,Monitoring_MP!$AM$1:$CX$57,Points_MP!$C7,FALSE)=$J7,$AD7,IF(HLOOKUP(BQ$1,Monitoring_MP!$AM$1:$CX$57,Points_MP!$C7,FALSE)=$L7,$AE7,IF(HLOOKUP(BQ$1,Monitoring_MP!$AM$1:$CX$57,Points_MP!$C7,FALSE)=$N7,$AF7,IF(HLOOKUP(BQ$1,Monitoring_MP!$AM$1:$CX$57,Points_MP!$C7,FALSE)=$P7,$AG7,IF(HLOOKUP(BQ$1,Monitoring_MP!$AM$1:$CX$57,Points_MP!$C7,FALSE)=$R7,$AH7,IF(HLOOKUP(BQ$1,Monitoring_MP!$AM$1:$CX$57,Points_MP!$C7,FALSE)=$T7,$AI7,IF(HLOOKUP(BQ$1,Monitoring_MP!$AM$1:$CX$57,Points_MP!$C7,FALSE)=$V7,$AJ7,IF(HLOOKUP(BQ$1,Monitoring_MP!$AM$1:$CX$57,Points_MP!$C7,FALSE)=$X7,$AK7,"ERROR")))))))))</f>
        <v>1</v>
      </c>
      <c r="BR7" s="223">
        <f>IF(ISBLANK(HLOOKUP(BR$1,Monitoring_MP!$AM$1:$CX$57,Points_MP!$C7,FALSE)),"",IF(HLOOKUP(BR$1,Monitoring_MP!$AM$1:$CX$57,Points_MP!$C7,FALSE)=$J7,$AD7,IF(HLOOKUP(BR$1,Monitoring_MP!$AM$1:$CX$57,Points_MP!$C7,FALSE)=$L7,$AE7,IF(HLOOKUP(BR$1,Monitoring_MP!$AM$1:$CX$57,Points_MP!$C7,FALSE)=$N7,$AF7,IF(HLOOKUP(BR$1,Monitoring_MP!$AM$1:$CX$57,Points_MP!$C7,FALSE)=$P7,$AG7,IF(HLOOKUP(BR$1,Monitoring_MP!$AM$1:$CX$57,Points_MP!$C7,FALSE)=$R7,$AH7,IF(HLOOKUP(BR$1,Monitoring_MP!$AM$1:$CX$57,Points_MP!$C7,FALSE)=$T7,$AI7,IF(HLOOKUP(BR$1,Monitoring_MP!$AM$1:$CX$57,Points_MP!$C7,FALSE)=$V7,$AJ7,IF(HLOOKUP(BR$1,Monitoring_MP!$AM$1:$CX$57,Points_MP!$C7,FALSE)=$X7,$AK7,"ERROR")))))))))</f>
        <v>1</v>
      </c>
    </row>
    <row r="8" spans="1:70" ht="15" customHeight="1" x14ac:dyDescent="0.35">
      <c r="A8" s="55" t="str">
        <f>IF(ISBLANK(Monitoring_MP!A8),"",Monitoring_MP!A8)</f>
        <v>Q7</v>
      </c>
      <c r="B8" s="244" t="str">
        <f>IF(ISBLANK(Monitoring_MP!B8),"",Monitoring_MP!B8)</f>
        <v>R20007</v>
      </c>
      <c r="C8" s="172">
        <f>IF(ISBLANK(Monitoring_MP!C8),"",Monitoring_MP!C8)</f>
        <v>8</v>
      </c>
      <c r="D8" s="172" t="str">
        <f>IF(ISBLANK(Monitoring_MP!D8),"",Monitoring_MP!D8)</f>
        <v>Proiectele de decizii/dispoziţii şi materialele aferente acestora din anul 2019 au fost aduse la cunoștința publicului pînă la şedinţa autorităţii publice?</v>
      </c>
      <c r="E8" s="172" t="str">
        <f>IF(ISBLANK(Monitoring_MP!E8),"",Monitoring_MP!E8)</f>
        <v>Were the draft decisions / provisions and relevant materials in 2019 made known for public before the public authority meeting?</v>
      </c>
      <c r="F8" s="56" t="str">
        <f>IF(ISBLANK(Monitoring_MP!F8),"",Monitoring_MP!F8)</f>
        <v>acc</v>
      </c>
      <c r="G8" s="56" t="str">
        <f>IF(ISBLANK(Monitoring_MP!G8),"",Monitoring_MP!G8)</f>
        <v>acc7</v>
      </c>
      <c r="H8" s="56" t="str">
        <f>IF(ISBLANK(Monitoring_MP!H8),"",Monitoring_MP!H8)</f>
        <v>acc7k</v>
      </c>
      <c r="I8" s="57">
        <f>IF(ISBLANK(Monitoring_MP!I8),"",Monitoring_MP!I8)</f>
        <v>1</v>
      </c>
      <c r="J8" s="56" t="str">
        <f>IF(ISBLANK(Monitoring_MP!J8),"",Monitoring_MP!J8)</f>
        <v>da</v>
      </c>
      <c r="K8" s="56" t="str">
        <f>IF(ISBLANK(Monitoring_MP!K8),"",Monitoring_MP!K8)</f>
        <v>yes</v>
      </c>
      <c r="L8" s="56" t="str">
        <f>IF(ISBLANK(Monitoring_MP!L8),"",Monitoring_MP!L8)</f>
        <v>nu</v>
      </c>
      <c r="M8" s="56" t="str">
        <f>IF(ISBLANK(Monitoring_MP!M8),"",Monitoring_MP!M8)</f>
        <v>no</v>
      </c>
      <c r="N8" s="56" t="str">
        <f>IF(ISBLANK(Monitoring_MP!N8),"",Monitoring_MP!N8)</f>
        <v>panou informativ/alte modalități</v>
      </c>
      <c r="O8" s="56" t="str">
        <f>IF(ISBLANK(Monitoring_MP!O8),"",Monitoring_MP!O8)</f>
        <v>Bilboard/other ways</v>
      </c>
      <c r="P8" s="56" t="str">
        <f>IF(ISBLANK(Monitoring_MP!P8),"",Monitoring_MP!P8)</f>
        <v>0-10%</v>
      </c>
      <c r="Q8" s="56" t="str">
        <f>IF(ISBLANK(Monitoring_MP!Q8),"",Monitoring_MP!Q8)</f>
        <v>0-10%</v>
      </c>
      <c r="R8" s="56" t="str">
        <f>IF(ISBLANK(Monitoring_MP!R8),"",Monitoring_MP!R8)</f>
        <v>10-30%</v>
      </c>
      <c r="S8" s="56" t="str">
        <f>IF(ISBLANK(Monitoring_MP!S8),"",Monitoring_MP!S8)</f>
        <v>10-30%</v>
      </c>
      <c r="T8" s="56" t="str">
        <f>IF(ISBLANK(Monitoring_MP!T8),"",Monitoring_MP!T8)</f>
        <v>30-60%</v>
      </c>
      <c r="U8" s="56" t="str">
        <f>IF(ISBLANK(Monitoring_MP!U8),"",Monitoring_MP!U8)</f>
        <v>30-60%</v>
      </c>
      <c r="V8" s="56" t="str">
        <f>IF(ISBLANK(Monitoring_MP!V8),"",Monitoring_MP!V8)</f>
        <v>60-90%</v>
      </c>
      <c r="W8" s="56" t="str">
        <f>IF(ISBLANK(Monitoring_MP!W8),"",Monitoring_MP!W8)</f>
        <v>60-90%</v>
      </c>
      <c r="X8" s="126" t="str">
        <f>IF(ISBLANK(Monitoring_MP!X8),"",Monitoring_MP!X8)</f>
        <v>N/A</v>
      </c>
      <c r="Y8" s="126" t="str">
        <f>IF(ISBLANK(Monitoring_MP!Y8),"",Monitoring_MP!Y8)</f>
        <v>N/A</v>
      </c>
      <c r="Z8" s="56" t="str">
        <f>IF(ISBLANK(Monitoring_MP!Z8),"",Monitoring_MP!Z8)</f>
        <v>---</v>
      </c>
      <c r="AA8" s="56" t="str">
        <f>IF(ISBLANK(Monitoring_MP!AA8),"",Monitoring_MP!AA8)</f>
        <v>---</v>
      </c>
      <c r="AB8" s="56" t="str">
        <f>IF(ISBLANK(Monitoring_MP!AB8),"",Monitoring_MP!AB8)</f>
        <v>da</v>
      </c>
      <c r="AC8" s="56" t="str">
        <f>IF(ISBLANK(Monitoring_MP!AC8),"",Monitoring_MP!AC8)</f>
        <v>nu</v>
      </c>
      <c r="AD8" s="57">
        <f>IF(ISBLANK(Monitoring_MP!AD8),"",Monitoring_MP!AD8)</f>
        <v>1</v>
      </c>
      <c r="AE8" s="56">
        <f>IF(ISBLANK(Monitoring_MP!AE8),"",Monitoring_MP!AE8)</f>
        <v>0</v>
      </c>
      <c r="AF8" s="56">
        <f>IF(ISBLANK(Monitoring_MP!AF8),"",Monitoring_MP!AF8)</f>
        <v>0.5</v>
      </c>
      <c r="AG8" s="4">
        <f>IF(ISBLANK(Monitoring_MP!AG8),"",Monitoring_MP!AG8)</f>
        <v>0.2</v>
      </c>
      <c r="AH8" s="4">
        <f>IF(ISBLANK(Monitoring_MP!AH8),"",Monitoring_MP!AH8)</f>
        <v>0.4</v>
      </c>
      <c r="AI8" s="4">
        <f>IF(ISBLANK(Monitoring_MP!AI8),"",Monitoring_MP!AI8)</f>
        <v>0.6</v>
      </c>
      <c r="AJ8" s="4">
        <f>IF(ISBLANK(Monitoring_MP!AJ8),"",Monitoring_MP!AJ8)</f>
        <v>0.8</v>
      </c>
      <c r="AK8" s="126" t="str">
        <f>IF(ISBLANK(Monitoring_MP!AK8),"",Monitoring_MP!AK8)</f>
        <v>N/A</v>
      </c>
      <c r="AL8" s="152" t="str">
        <f>IF(ISBLANK(Monitoring_MP!AL8),"",Monitoring_MP!AL8)</f>
        <v>---</v>
      </c>
      <c r="AM8" s="223">
        <f>IF(ISBLANK(HLOOKUP(AM$1,Monitoring_MP!$AM$1:$CX$57,Points_MP!$C8,FALSE)),"",IF(HLOOKUP(AM$1,Monitoring_MP!$AM$1:$CX$57,Points_MP!$C8,FALSE)=$J8,$AD8,IF(HLOOKUP(AM$1,Monitoring_MP!$AM$1:$CX$57,Points_MP!$C8,FALSE)=$L8,$AE8,IF(HLOOKUP(AM$1,Monitoring_MP!$AM$1:$CX$57,Points_MP!$C8,FALSE)=$N8,$AF8,IF(HLOOKUP(AM$1,Monitoring_MP!$AM$1:$CX$57,Points_MP!$C8,FALSE)=$P8,$AG8,IF(HLOOKUP(AM$1,Monitoring_MP!$AM$1:$CX$57,Points_MP!$C8,FALSE)=$R8,$AH8,IF(HLOOKUP(AM$1,Monitoring_MP!$AM$1:$CX$57,Points_MP!$C8,FALSE)=$T8,$AI8,IF(HLOOKUP(AM$1,Monitoring_MP!$AM$1:$CX$57,Points_MP!$C8,FALSE)=$V8,$AJ8,IF(HLOOKUP(AM$1,Monitoring_MP!$AM$1:$CX$57,Points_MP!$C8,FALSE)=$X8,$AK8,"ERROR")))))))))</f>
        <v>0.6</v>
      </c>
      <c r="AN8" s="223">
        <f>IF(ISBLANK(HLOOKUP(AN$1,Monitoring_MP!$AM$1:$CX$57,Points_MP!$C8,FALSE)),"",IF(HLOOKUP(AN$1,Monitoring_MP!$AM$1:$CX$57,Points_MP!$C8,FALSE)=$J8,$AD8,IF(HLOOKUP(AN$1,Monitoring_MP!$AM$1:$CX$57,Points_MP!$C8,FALSE)=$L8,$AE8,IF(HLOOKUP(AN$1,Monitoring_MP!$AM$1:$CX$57,Points_MP!$C8,FALSE)=$N8,$AF8,IF(HLOOKUP(AN$1,Monitoring_MP!$AM$1:$CX$57,Points_MP!$C8,FALSE)=$P8,$AG8,IF(HLOOKUP(AN$1,Monitoring_MP!$AM$1:$CX$57,Points_MP!$C8,FALSE)=$R8,$AH8,IF(HLOOKUP(AN$1,Monitoring_MP!$AM$1:$CX$57,Points_MP!$C8,FALSE)=$T8,$AI8,IF(HLOOKUP(AN$1,Monitoring_MP!$AM$1:$CX$57,Points_MP!$C8,FALSE)=$V8,$AJ8,IF(HLOOKUP(AN$1,Monitoring_MP!$AM$1:$CX$57,Points_MP!$C8,FALSE)=$X8,$AK8,"ERROR")))))))))</f>
        <v>0.8</v>
      </c>
      <c r="AO8" s="223">
        <f>IF(ISBLANK(HLOOKUP(AO$1,Monitoring_MP!$AM$1:$CX$57,Points_MP!$C8,FALSE)),"",IF(HLOOKUP(AO$1,Monitoring_MP!$AM$1:$CX$57,Points_MP!$C8,FALSE)=$J8,$AD8,IF(HLOOKUP(AO$1,Monitoring_MP!$AM$1:$CX$57,Points_MP!$C8,FALSE)=$L8,$AE8,IF(HLOOKUP(AO$1,Monitoring_MP!$AM$1:$CX$57,Points_MP!$C8,FALSE)=$N8,$AF8,IF(HLOOKUP(AO$1,Monitoring_MP!$AM$1:$CX$57,Points_MP!$C8,FALSE)=$P8,$AG8,IF(HLOOKUP(AO$1,Monitoring_MP!$AM$1:$CX$57,Points_MP!$C8,FALSE)=$R8,$AH8,IF(HLOOKUP(AO$1,Monitoring_MP!$AM$1:$CX$57,Points_MP!$C8,FALSE)=$T8,$AI8,IF(HLOOKUP(AO$1,Monitoring_MP!$AM$1:$CX$57,Points_MP!$C8,FALSE)=$V8,$AJ8,IF(HLOOKUP(AO$1,Monitoring_MP!$AM$1:$CX$57,Points_MP!$C8,FALSE)=$X8,$AK8,"ERROR")))))))))</f>
        <v>0</v>
      </c>
      <c r="AP8" s="223">
        <f>IF(ISBLANK(HLOOKUP(AP$1,Monitoring_MP!$AM$1:$CX$57,Points_MP!$C8,FALSE)),"",IF(HLOOKUP(AP$1,Monitoring_MP!$AM$1:$CX$57,Points_MP!$C8,FALSE)=$J8,$AD8,IF(HLOOKUP(AP$1,Monitoring_MP!$AM$1:$CX$57,Points_MP!$C8,FALSE)=$L8,$AE8,IF(HLOOKUP(AP$1,Monitoring_MP!$AM$1:$CX$57,Points_MP!$C8,FALSE)=$N8,$AF8,IF(HLOOKUP(AP$1,Monitoring_MP!$AM$1:$CX$57,Points_MP!$C8,FALSE)=$P8,$AG8,IF(HLOOKUP(AP$1,Monitoring_MP!$AM$1:$CX$57,Points_MP!$C8,FALSE)=$R8,$AH8,IF(HLOOKUP(AP$1,Monitoring_MP!$AM$1:$CX$57,Points_MP!$C8,FALSE)=$T8,$AI8,IF(HLOOKUP(AP$1,Monitoring_MP!$AM$1:$CX$57,Points_MP!$C8,FALSE)=$V8,$AJ8,IF(HLOOKUP(AP$1,Monitoring_MP!$AM$1:$CX$57,Points_MP!$C8,FALSE)=$X8,$AK8,"ERROR")))))))))</f>
        <v>0.8</v>
      </c>
      <c r="AQ8" s="223">
        <f>IF(ISBLANK(HLOOKUP(AQ$1,Monitoring_MP!$AM$1:$CX$57,Points_MP!$C8,FALSE)),"",IF(HLOOKUP(AQ$1,Monitoring_MP!$AM$1:$CX$57,Points_MP!$C8,FALSE)=$J8,$AD8,IF(HLOOKUP(AQ$1,Monitoring_MP!$AM$1:$CX$57,Points_MP!$C8,FALSE)=$L8,$AE8,IF(HLOOKUP(AQ$1,Monitoring_MP!$AM$1:$CX$57,Points_MP!$C8,FALSE)=$N8,$AF8,IF(HLOOKUP(AQ$1,Monitoring_MP!$AM$1:$CX$57,Points_MP!$C8,FALSE)=$P8,$AG8,IF(HLOOKUP(AQ$1,Monitoring_MP!$AM$1:$CX$57,Points_MP!$C8,FALSE)=$R8,$AH8,IF(HLOOKUP(AQ$1,Monitoring_MP!$AM$1:$CX$57,Points_MP!$C8,FALSE)=$T8,$AI8,IF(HLOOKUP(AQ$1,Monitoring_MP!$AM$1:$CX$57,Points_MP!$C8,FALSE)=$V8,$AJ8,IF(HLOOKUP(AQ$1,Monitoring_MP!$AM$1:$CX$57,Points_MP!$C8,FALSE)=$X8,$AK8,"ERROR")))))))))</f>
        <v>0</v>
      </c>
      <c r="AR8" s="223">
        <f>IF(ISBLANK(HLOOKUP(AR$1,Monitoring_MP!$AM$1:$CX$57,Points_MP!$C8,FALSE)),"",IF(HLOOKUP(AR$1,Monitoring_MP!$AM$1:$CX$57,Points_MP!$C8,FALSE)=$J8,$AD8,IF(HLOOKUP(AR$1,Monitoring_MP!$AM$1:$CX$57,Points_MP!$C8,FALSE)=$L8,$AE8,IF(HLOOKUP(AR$1,Monitoring_MP!$AM$1:$CX$57,Points_MP!$C8,FALSE)=$N8,$AF8,IF(HLOOKUP(AR$1,Monitoring_MP!$AM$1:$CX$57,Points_MP!$C8,FALSE)=$P8,$AG8,IF(HLOOKUP(AR$1,Monitoring_MP!$AM$1:$CX$57,Points_MP!$C8,FALSE)=$R8,$AH8,IF(HLOOKUP(AR$1,Monitoring_MP!$AM$1:$CX$57,Points_MP!$C8,FALSE)=$T8,$AI8,IF(HLOOKUP(AR$1,Monitoring_MP!$AM$1:$CX$57,Points_MP!$C8,FALSE)=$V8,$AJ8,IF(HLOOKUP(AR$1,Monitoring_MP!$AM$1:$CX$57,Points_MP!$C8,FALSE)=$X8,$AK8,"ERROR")))))))))</f>
        <v>0.2</v>
      </c>
      <c r="AS8" s="223">
        <f>IF(ISBLANK(HLOOKUP(AS$1,Monitoring_MP!$AM$1:$CX$57,Points_MP!$C8,FALSE)),"",IF(HLOOKUP(AS$1,Monitoring_MP!$AM$1:$CX$57,Points_MP!$C8,FALSE)=$J8,$AD8,IF(HLOOKUP(AS$1,Monitoring_MP!$AM$1:$CX$57,Points_MP!$C8,FALSE)=$L8,$AE8,IF(HLOOKUP(AS$1,Monitoring_MP!$AM$1:$CX$57,Points_MP!$C8,FALSE)=$N8,$AF8,IF(HLOOKUP(AS$1,Monitoring_MP!$AM$1:$CX$57,Points_MP!$C8,FALSE)=$P8,$AG8,IF(HLOOKUP(AS$1,Monitoring_MP!$AM$1:$CX$57,Points_MP!$C8,FALSE)=$R8,$AH8,IF(HLOOKUP(AS$1,Monitoring_MP!$AM$1:$CX$57,Points_MP!$C8,FALSE)=$T8,$AI8,IF(HLOOKUP(AS$1,Monitoring_MP!$AM$1:$CX$57,Points_MP!$C8,FALSE)=$V8,$AJ8,IF(HLOOKUP(AS$1,Monitoring_MP!$AM$1:$CX$57,Points_MP!$C8,FALSE)=$X8,$AK8,"ERROR")))))))))</f>
        <v>1</v>
      </c>
      <c r="AT8" s="223">
        <f>IF(ISBLANK(HLOOKUP(AT$1,Monitoring_MP!$AM$1:$CX$57,Points_MP!$C8,FALSE)),"",IF(HLOOKUP(AT$1,Monitoring_MP!$AM$1:$CX$57,Points_MP!$C8,FALSE)=$J8,$AD8,IF(HLOOKUP(AT$1,Monitoring_MP!$AM$1:$CX$57,Points_MP!$C8,FALSE)=$L8,$AE8,IF(HLOOKUP(AT$1,Monitoring_MP!$AM$1:$CX$57,Points_MP!$C8,FALSE)=$N8,$AF8,IF(HLOOKUP(AT$1,Monitoring_MP!$AM$1:$CX$57,Points_MP!$C8,FALSE)=$P8,$AG8,IF(HLOOKUP(AT$1,Monitoring_MP!$AM$1:$CX$57,Points_MP!$C8,FALSE)=$R8,$AH8,IF(HLOOKUP(AT$1,Monitoring_MP!$AM$1:$CX$57,Points_MP!$C8,FALSE)=$T8,$AI8,IF(HLOOKUP(AT$1,Monitoring_MP!$AM$1:$CX$57,Points_MP!$C8,FALSE)=$V8,$AJ8,IF(HLOOKUP(AT$1,Monitoring_MP!$AM$1:$CX$57,Points_MP!$C8,FALSE)=$X8,$AK8,"ERROR")))))))))</f>
        <v>0.8</v>
      </c>
      <c r="AU8" s="223">
        <f>IF(ISBLANK(HLOOKUP(AU$1,Monitoring_MP!$AM$1:$CX$57,Points_MP!$C8,FALSE)),"",IF(HLOOKUP(AU$1,Monitoring_MP!$AM$1:$CX$57,Points_MP!$C8,FALSE)=$J8,$AD8,IF(HLOOKUP(AU$1,Monitoring_MP!$AM$1:$CX$57,Points_MP!$C8,FALSE)=$L8,$AE8,IF(HLOOKUP(AU$1,Monitoring_MP!$AM$1:$CX$57,Points_MP!$C8,FALSE)=$N8,$AF8,IF(HLOOKUP(AU$1,Monitoring_MP!$AM$1:$CX$57,Points_MP!$C8,FALSE)=$P8,$AG8,IF(HLOOKUP(AU$1,Monitoring_MP!$AM$1:$CX$57,Points_MP!$C8,FALSE)=$R8,$AH8,IF(HLOOKUP(AU$1,Monitoring_MP!$AM$1:$CX$57,Points_MP!$C8,FALSE)=$T8,$AI8,IF(HLOOKUP(AU$1,Monitoring_MP!$AM$1:$CX$57,Points_MP!$C8,FALSE)=$V8,$AJ8,IF(HLOOKUP(AU$1,Monitoring_MP!$AM$1:$CX$57,Points_MP!$C8,FALSE)=$X8,$AK8,"ERROR")))))))))</f>
        <v>1</v>
      </c>
      <c r="AV8" s="223">
        <f>IF(ISBLANK(HLOOKUP(AV$1,Monitoring_MP!$AM$1:$CX$57,Points_MP!$C8,FALSE)),"",IF(HLOOKUP(AV$1,Monitoring_MP!$AM$1:$CX$57,Points_MP!$C8,FALSE)=$J8,$AD8,IF(HLOOKUP(AV$1,Monitoring_MP!$AM$1:$CX$57,Points_MP!$C8,FALSE)=$L8,$AE8,IF(HLOOKUP(AV$1,Monitoring_MP!$AM$1:$CX$57,Points_MP!$C8,FALSE)=$N8,$AF8,IF(HLOOKUP(AV$1,Monitoring_MP!$AM$1:$CX$57,Points_MP!$C8,FALSE)=$P8,$AG8,IF(HLOOKUP(AV$1,Monitoring_MP!$AM$1:$CX$57,Points_MP!$C8,FALSE)=$R8,$AH8,IF(HLOOKUP(AV$1,Monitoring_MP!$AM$1:$CX$57,Points_MP!$C8,FALSE)=$T8,$AI8,IF(HLOOKUP(AV$1,Monitoring_MP!$AM$1:$CX$57,Points_MP!$C8,FALSE)=$V8,$AJ8,IF(HLOOKUP(AV$1,Monitoring_MP!$AM$1:$CX$57,Points_MP!$C8,FALSE)=$X8,$AK8,"ERROR")))))))))</f>
        <v>0</v>
      </c>
      <c r="AW8" s="223">
        <f>IF(ISBLANK(HLOOKUP(AW$1,Monitoring_MP!$AM$1:$CX$57,Points_MP!$C8,FALSE)),"",IF(HLOOKUP(AW$1,Monitoring_MP!$AM$1:$CX$57,Points_MP!$C8,FALSE)=$J8,$AD8,IF(HLOOKUP(AW$1,Monitoring_MP!$AM$1:$CX$57,Points_MP!$C8,FALSE)=$L8,$AE8,IF(HLOOKUP(AW$1,Monitoring_MP!$AM$1:$CX$57,Points_MP!$C8,FALSE)=$N8,$AF8,IF(HLOOKUP(AW$1,Monitoring_MP!$AM$1:$CX$57,Points_MP!$C8,FALSE)=$P8,$AG8,IF(HLOOKUP(AW$1,Monitoring_MP!$AM$1:$CX$57,Points_MP!$C8,FALSE)=$R8,$AH8,IF(HLOOKUP(AW$1,Monitoring_MP!$AM$1:$CX$57,Points_MP!$C8,FALSE)=$T8,$AI8,IF(HLOOKUP(AW$1,Monitoring_MP!$AM$1:$CX$57,Points_MP!$C8,FALSE)=$V8,$AJ8,IF(HLOOKUP(AW$1,Monitoring_MP!$AM$1:$CX$57,Points_MP!$C8,FALSE)=$X8,$AK8,"ERROR")))))))))</f>
        <v>0.2</v>
      </c>
      <c r="AX8" s="223">
        <f>IF(ISBLANK(HLOOKUP(AX$1,Monitoring_MP!$AM$1:$CX$57,Points_MP!$C8,FALSE)),"",IF(HLOOKUP(AX$1,Monitoring_MP!$AM$1:$CX$57,Points_MP!$C8,FALSE)=$J8,$AD8,IF(HLOOKUP(AX$1,Monitoring_MP!$AM$1:$CX$57,Points_MP!$C8,FALSE)=$L8,$AE8,IF(HLOOKUP(AX$1,Monitoring_MP!$AM$1:$CX$57,Points_MP!$C8,FALSE)=$N8,$AF8,IF(HLOOKUP(AX$1,Monitoring_MP!$AM$1:$CX$57,Points_MP!$C8,FALSE)=$P8,$AG8,IF(HLOOKUP(AX$1,Monitoring_MP!$AM$1:$CX$57,Points_MP!$C8,FALSE)=$R8,$AH8,IF(HLOOKUP(AX$1,Monitoring_MP!$AM$1:$CX$57,Points_MP!$C8,FALSE)=$T8,$AI8,IF(HLOOKUP(AX$1,Monitoring_MP!$AM$1:$CX$57,Points_MP!$C8,FALSE)=$V8,$AJ8,IF(HLOOKUP(AX$1,Monitoring_MP!$AM$1:$CX$57,Points_MP!$C8,FALSE)=$X8,$AK8,"ERROR")))))))))</f>
        <v>1</v>
      </c>
      <c r="AY8" s="223">
        <f>IF(ISBLANK(HLOOKUP(AY$1,Monitoring_MP!$AM$1:$CX$57,Points_MP!$C8,FALSE)),"",IF(HLOOKUP(AY$1,Monitoring_MP!$AM$1:$CX$57,Points_MP!$C8,FALSE)=$J8,$AD8,IF(HLOOKUP(AY$1,Monitoring_MP!$AM$1:$CX$57,Points_MP!$C8,FALSE)=$L8,$AE8,IF(HLOOKUP(AY$1,Monitoring_MP!$AM$1:$CX$57,Points_MP!$C8,FALSE)=$N8,$AF8,IF(HLOOKUP(AY$1,Monitoring_MP!$AM$1:$CX$57,Points_MP!$C8,FALSE)=$P8,$AG8,IF(HLOOKUP(AY$1,Monitoring_MP!$AM$1:$CX$57,Points_MP!$C8,FALSE)=$R8,$AH8,IF(HLOOKUP(AY$1,Monitoring_MP!$AM$1:$CX$57,Points_MP!$C8,FALSE)=$T8,$AI8,IF(HLOOKUP(AY$1,Monitoring_MP!$AM$1:$CX$57,Points_MP!$C8,FALSE)=$V8,$AJ8,IF(HLOOKUP(AY$1,Monitoring_MP!$AM$1:$CX$57,Points_MP!$C8,FALSE)=$X8,$AK8,"ERROR")))))))))</f>
        <v>0.8</v>
      </c>
      <c r="AZ8" s="223">
        <f>IF(ISBLANK(HLOOKUP(AZ$1,Monitoring_MP!$AM$1:$CX$57,Points_MP!$C8,FALSE)),"",IF(HLOOKUP(AZ$1,Monitoring_MP!$AM$1:$CX$57,Points_MP!$C8,FALSE)=$J8,$AD8,IF(HLOOKUP(AZ$1,Monitoring_MP!$AM$1:$CX$57,Points_MP!$C8,FALSE)=$L8,$AE8,IF(HLOOKUP(AZ$1,Monitoring_MP!$AM$1:$CX$57,Points_MP!$C8,FALSE)=$N8,$AF8,IF(HLOOKUP(AZ$1,Monitoring_MP!$AM$1:$CX$57,Points_MP!$C8,FALSE)=$P8,$AG8,IF(HLOOKUP(AZ$1,Monitoring_MP!$AM$1:$CX$57,Points_MP!$C8,FALSE)=$R8,$AH8,IF(HLOOKUP(AZ$1,Monitoring_MP!$AM$1:$CX$57,Points_MP!$C8,FALSE)=$T8,$AI8,IF(HLOOKUP(AZ$1,Monitoring_MP!$AM$1:$CX$57,Points_MP!$C8,FALSE)=$V8,$AJ8,IF(HLOOKUP(AZ$1,Monitoring_MP!$AM$1:$CX$57,Points_MP!$C8,FALSE)=$X8,$AK8,"ERROR")))))))))</f>
        <v>1</v>
      </c>
      <c r="BA8" s="223">
        <f>IF(ISBLANK(HLOOKUP(BA$1,Monitoring_MP!$AM$1:$CX$57,Points_MP!$C8,FALSE)),"",IF(HLOOKUP(BA$1,Monitoring_MP!$AM$1:$CX$57,Points_MP!$C8,FALSE)=$J8,$AD8,IF(HLOOKUP(BA$1,Monitoring_MP!$AM$1:$CX$57,Points_MP!$C8,FALSE)=$L8,$AE8,IF(HLOOKUP(BA$1,Monitoring_MP!$AM$1:$CX$57,Points_MP!$C8,FALSE)=$N8,$AF8,IF(HLOOKUP(BA$1,Monitoring_MP!$AM$1:$CX$57,Points_MP!$C8,FALSE)=$P8,$AG8,IF(HLOOKUP(BA$1,Monitoring_MP!$AM$1:$CX$57,Points_MP!$C8,FALSE)=$R8,$AH8,IF(HLOOKUP(BA$1,Monitoring_MP!$AM$1:$CX$57,Points_MP!$C8,FALSE)=$T8,$AI8,IF(HLOOKUP(BA$1,Monitoring_MP!$AM$1:$CX$57,Points_MP!$C8,FALSE)=$V8,$AJ8,IF(HLOOKUP(BA$1,Monitoring_MP!$AM$1:$CX$57,Points_MP!$C8,FALSE)=$X8,$AK8,"ERROR")))))))))</f>
        <v>0.8</v>
      </c>
      <c r="BB8" s="223">
        <f>IF(ISBLANK(HLOOKUP(BB$1,Monitoring_MP!$AM$1:$CX$57,Points_MP!$C8,FALSE)),"",IF(HLOOKUP(BB$1,Monitoring_MP!$AM$1:$CX$57,Points_MP!$C8,FALSE)=$J8,$AD8,IF(HLOOKUP(BB$1,Monitoring_MP!$AM$1:$CX$57,Points_MP!$C8,FALSE)=$L8,$AE8,IF(HLOOKUP(BB$1,Monitoring_MP!$AM$1:$CX$57,Points_MP!$C8,FALSE)=$N8,$AF8,IF(HLOOKUP(BB$1,Monitoring_MP!$AM$1:$CX$57,Points_MP!$C8,FALSE)=$P8,$AG8,IF(HLOOKUP(BB$1,Monitoring_MP!$AM$1:$CX$57,Points_MP!$C8,FALSE)=$R8,$AH8,IF(HLOOKUP(BB$1,Monitoring_MP!$AM$1:$CX$57,Points_MP!$C8,FALSE)=$T8,$AI8,IF(HLOOKUP(BB$1,Monitoring_MP!$AM$1:$CX$57,Points_MP!$C8,FALSE)=$V8,$AJ8,IF(HLOOKUP(BB$1,Monitoring_MP!$AM$1:$CX$57,Points_MP!$C8,FALSE)=$X8,$AK8,"ERROR")))))))))</f>
        <v>1</v>
      </c>
      <c r="BC8" s="223">
        <f>IF(ISBLANK(HLOOKUP(BC$1,Monitoring_MP!$AM$1:$CX$57,Points_MP!$C8,FALSE)),"",IF(HLOOKUP(BC$1,Monitoring_MP!$AM$1:$CX$57,Points_MP!$C8,FALSE)=$J8,$AD8,IF(HLOOKUP(BC$1,Monitoring_MP!$AM$1:$CX$57,Points_MP!$C8,FALSE)=$L8,$AE8,IF(HLOOKUP(BC$1,Monitoring_MP!$AM$1:$CX$57,Points_MP!$C8,FALSE)=$N8,$AF8,IF(HLOOKUP(BC$1,Monitoring_MP!$AM$1:$CX$57,Points_MP!$C8,FALSE)=$P8,$AG8,IF(HLOOKUP(BC$1,Monitoring_MP!$AM$1:$CX$57,Points_MP!$C8,FALSE)=$R8,$AH8,IF(HLOOKUP(BC$1,Monitoring_MP!$AM$1:$CX$57,Points_MP!$C8,FALSE)=$T8,$AI8,IF(HLOOKUP(BC$1,Monitoring_MP!$AM$1:$CX$57,Points_MP!$C8,FALSE)=$V8,$AJ8,IF(HLOOKUP(BC$1,Monitoring_MP!$AM$1:$CX$57,Points_MP!$C8,FALSE)=$X8,$AK8,"ERROR")))))))))</f>
        <v>1</v>
      </c>
      <c r="BD8" s="223">
        <f>IF(ISBLANK(HLOOKUP(BD$1,Monitoring_MP!$AM$1:$CX$57,Points_MP!$C8,FALSE)),"",IF(HLOOKUP(BD$1,Monitoring_MP!$AM$1:$CX$57,Points_MP!$C8,FALSE)=$J8,$AD8,IF(HLOOKUP(BD$1,Monitoring_MP!$AM$1:$CX$57,Points_MP!$C8,FALSE)=$L8,$AE8,IF(HLOOKUP(BD$1,Monitoring_MP!$AM$1:$CX$57,Points_MP!$C8,FALSE)=$N8,$AF8,IF(HLOOKUP(BD$1,Monitoring_MP!$AM$1:$CX$57,Points_MP!$C8,FALSE)=$P8,$AG8,IF(HLOOKUP(BD$1,Monitoring_MP!$AM$1:$CX$57,Points_MP!$C8,FALSE)=$R8,$AH8,IF(HLOOKUP(BD$1,Monitoring_MP!$AM$1:$CX$57,Points_MP!$C8,FALSE)=$T8,$AI8,IF(HLOOKUP(BD$1,Monitoring_MP!$AM$1:$CX$57,Points_MP!$C8,FALSE)=$V8,$AJ8,IF(HLOOKUP(BD$1,Monitoring_MP!$AM$1:$CX$57,Points_MP!$C8,FALSE)=$X8,$AK8,"ERROR")))))))))</f>
        <v>0.8</v>
      </c>
      <c r="BE8" s="223">
        <f>IF(ISBLANK(HLOOKUP(BE$1,Monitoring_MP!$AM$1:$CX$57,Points_MP!$C8,FALSE)),"",IF(HLOOKUP(BE$1,Monitoring_MP!$AM$1:$CX$57,Points_MP!$C8,FALSE)=$J8,$AD8,IF(HLOOKUP(BE$1,Monitoring_MP!$AM$1:$CX$57,Points_MP!$C8,FALSE)=$L8,$AE8,IF(HLOOKUP(BE$1,Monitoring_MP!$AM$1:$CX$57,Points_MP!$C8,FALSE)=$N8,$AF8,IF(HLOOKUP(BE$1,Monitoring_MP!$AM$1:$CX$57,Points_MP!$C8,FALSE)=$P8,$AG8,IF(HLOOKUP(BE$1,Monitoring_MP!$AM$1:$CX$57,Points_MP!$C8,FALSE)=$R8,$AH8,IF(HLOOKUP(BE$1,Monitoring_MP!$AM$1:$CX$57,Points_MP!$C8,FALSE)=$T8,$AI8,IF(HLOOKUP(BE$1,Monitoring_MP!$AM$1:$CX$57,Points_MP!$C8,FALSE)=$V8,$AJ8,IF(HLOOKUP(BE$1,Monitoring_MP!$AM$1:$CX$57,Points_MP!$C8,FALSE)=$X8,$AK8,"ERROR")))))))))</f>
        <v>1</v>
      </c>
      <c r="BF8" s="223">
        <f>IF(ISBLANK(HLOOKUP(BF$1,Monitoring_MP!$AM$1:$CX$57,Points_MP!$C8,FALSE)),"",IF(HLOOKUP(BF$1,Monitoring_MP!$AM$1:$CX$57,Points_MP!$C8,FALSE)=$J8,$AD8,IF(HLOOKUP(BF$1,Monitoring_MP!$AM$1:$CX$57,Points_MP!$C8,FALSE)=$L8,$AE8,IF(HLOOKUP(BF$1,Monitoring_MP!$AM$1:$CX$57,Points_MP!$C8,FALSE)=$N8,$AF8,IF(HLOOKUP(BF$1,Monitoring_MP!$AM$1:$CX$57,Points_MP!$C8,FALSE)=$P8,$AG8,IF(HLOOKUP(BF$1,Monitoring_MP!$AM$1:$CX$57,Points_MP!$C8,FALSE)=$R8,$AH8,IF(HLOOKUP(BF$1,Monitoring_MP!$AM$1:$CX$57,Points_MP!$C8,FALSE)=$T8,$AI8,IF(HLOOKUP(BF$1,Monitoring_MP!$AM$1:$CX$57,Points_MP!$C8,FALSE)=$V8,$AJ8,IF(HLOOKUP(BF$1,Monitoring_MP!$AM$1:$CX$57,Points_MP!$C8,FALSE)=$X8,$AK8,"ERROR")))))))))</f>
        <v>0</v>
      </c>
      <c r="BG8" s="223">
        <f>IF(ISBLANK(HLOOKUP(BG$1,Monitoring_MP!$AM$1:$CX$57,Points_MP!$C8,FALSE)),"",IF(HLOOKUP(BG$1,Monitoring_MP!$AM$1:$CX$57,Points_MP!$C8,FALSE)=$J8,$AD8,IF(HLOOKUP(BG$1,Monitoring_MP!$AM$1:$CX$57,Points_MP!$C8,FALSE)=$L8,$AE8,IF(HLOOKUP(BG$1,Monitoring_MP!$AM$1:$CX$57,Points_MP!$C8,FALSE)=$N8,$AF8,IF(HLOOKUP(BG$1,Monitoring_MP!$AM$1:$CX$57,Points_MP!$C8,FALSE)=$P8,$AG8,IF(HLOOKUP(BG$1,Monitoring_MP!$AM$1:$CX$57,Points_MP!$C8,FALSE)=$R8,$AH8,IF(HLOOKUP(BG$1,Monitoring_MP!$AM$1:$CX$57,Points_MP!$C8,FALSE)=$T8,$AI8,IF(HLOOKUP(BG$1,Monitoring_MP!$AM$1:$CX$57,Points_MP!$C8,FALSE)=$V8,$AJ8,IF(HLOOKUP(BG$1,Monitoring_MP!$AM$1:$CX$57,Points_MP!$C8,FALSE)=$X8,$AK8,"ERROR")))))))))</f>
        <v>0.4</v>
      </c>
      <c r="BH8" s="223">
        <f>IF(ISBLANK(HLOOKUP(BH$1,Monitoring_MP!$AM$1:$CX$57,Points_MP!$C8,FALSE)),"",IF(HLOOKUP(BH$1,Monitoring_MP!$AM$1:$CX$57,Points_MP!$C8,FALSE)=$J8,$AD8,IF(HLOOKUP(BH$1,Monitoring_MP!$AM$1:$CX$57,Points_MP!$C8,FALSE)=$L8,$AE8,IF(HLOOKUP(BH$1,Monitoring_MP!$AM$1:$CX$57,Points_MP!$C8,FALSE)=$N8,$AF8,IF(HLOOKUP(BH$1,Monitoring_MP!$AM$1:$CX$57,Points_MP!$C8,FALSE)=$P8,$AG8,IF(HLOOKUP(BH$1,Monitoring_MP!$AM$1:$CX$57,Points_MP!$C8,FALSE)=$R8,$AH8,IF(HLOOKUP(BH$1,Monitoring_MP!$AM$1:$CX$57,Points_MP!$C8,FALSE)=$T8,$AI8,IF(HLOOKUP(BH$1,Monitoring_MP!$AM$1:$CX$57,Points_MP!$C8,FALSE)=$V8,$AJ8,IF(HLOOKUP(BH$1,Monitoring_MP!$AM$1:$CX$57,Points_MP!$C8,FALSE)=$X8,$AK8,"ERROR")))))))))</f>
        <v>0.8</v>
      </c>
      <c r="BI8" s="223">
        <f>IF(ISBLANK(HLOOKUP(BI$1,Monitoring_MP!$AM$1:$CX$57,Points_MP!$C8,FALSE)),"",IF(HLOOKUP(BI$1,Monitoring_MP!$AM$1:$CX$57,Points_MP!$C8,FALSE)=$J8,$AD8,IF(HLOOKUP(BI$1,Monitoring_MP!$AM$1:$CX$57,Points_MP!$C8,FALSE)=$L8,$AE8,IF(HLOOKUP(BI$1,Monitoring_MP!$AM$1:$CX$57,Points_MP!$C8,FALSE)=$N8,$AF8,IF(HLOOKUP(BI$1,Monitoring_MP!$AM$1:$CX$57,Points_MP!$C8,FALSE)=$P8,$AG8,IF(HLOOKUP(BI$1,Monitoring_MP!$AM$1:$CX$57,Points_MP!$C8,FALSE)=$R8,$AH8,IF(HLOOKUP(BI$1,Monitoring_MP!$AM$1:$CX$57,Points_MP!$C8,FALSE)=$T8,$AI8,IF(HLOOKUP(BI$1,Monitoring_MP!$AM$1:$CX$57,Points_MP!$C8,FALSE)=$V8,$AJ8,IF(HLOOKUP(BI$1,Monitoring_MP!$AM$1:$CX$57,Points_MP!$C8,FALSE)=$X8,$AK8,"ERROR")))))))))</f>
        <v>0</v>
      </c>
      <c r="BJ8" s="223">
        <f>IF(ISBLANK(HLOOKUP(BJ$1,Monitoring_MP!$AM$1:$CX$57,Points_MP!$C8,FALSE)),"",IF(HLOOKUP(BJ$1,Monitoring_MP!$AM$1:$CX$57,Points_MP!$C8,FALSE)=$J8,$AD8,IF(HLOOKUP(BJ$1,Monitoring_MP!$AM$1:$CX$57,Points_MP!$C8,FALSE)=$L8,$AE8,IF(HLOOKUP(BJ$1,Monitoring_MP!$AM$1:$CX$57,Points_MP!$C8,FALSE)=$N8,$AF8,IF(HLOOKUP(BJ$1,Monitoring_MP!$AM$1:$CX$57,Points_MP!$C8,FALSE)=$P8,$AG8,IF(HLOOKUP(BJ$1,Monitoring_MP!$AM$1:$CX$57,Points_MP!$C8,FALSE)=$R8,$AH8,IF(HLOOKUP(BJ$1,Monitoring_MP!$AM$1:$CX$57,Points_MP!$C8,FALSE)=$T8,$AI8,IF(HLOOKUP(BJ$1,Monitoring_MP!$AM$1:$CX$57,Points_MP!$C8,FALSE)=$V8,$AJ8,IF(HLOOKUP(BJ$1,Monitoring_MP!$AM$1:$CX$57,Points_MP!$C8,FALSE)=$X8,$AK8,"ERROR")))))))))</f>
        <v>1</v>
      </c>
      <c r="BK8" s="223">
        <f>IF(ISBLANK(HLOOKUP(BK$1,Monitoring_MP!$AM$1:$CX$57,Points_MP!$C8,FALSE)),"",IF(HLOOKUP(BK$1,Monitoring_MP!$AM$1:$CX$57,Points_MP!$C8,FALSE)=$J8,$AD8,IF(HLOOKUP(BK$1,Monitoring_MP!$AM$1:$CX$57,Points_MP!$C8,FALSE)=$L8,$AE8,IF(HLOOKUP(BK$1,Monitoring_MP!$AM$1:$CX$57,Points_MP!$C8,FALSE)=$N8,$AF8,IF(HLOOKUP(BK$1,Monitoring_MP!$AM$1:$CX$57,Points_MP!$C8,FALSE)=$P8,$AG8,IF(HLOOKUP(BK$1,Monitoring_MP!$AM$1:$CX$57,Points_MP!$C8,FALSE)=$R8,$AH8,IF(HLOOKUP(BK$1,Monitoring_MP!$AM$1:$CX$57,Points_MP!$C8,FALSE)=$T8,$AI8,IF(HLOOKUP(BK$1,Monitoring_MP!$AM$1:$CX$57,Points_MP!$C8,FALSE)=$V8,$AJ8,IF(HLOOKUP(BK$1,Monitoring_MP!$AM$1:$CX$57,Points_MP!$C8,FALSE)=$X8,$AK8,"ERROR")))))))))</f>
        <v>1</v>
      </c>
      <c r="BL8" s="223">
        <f>IF(ISBLANK(HLOOKUP(BL$1,Monitoring_MP!$AM$1:$CX$57,Points_MP!$C8,FALSE)),"",IF(HLOOKUP(BL$1,Monitoring_MP!$AM$1:$CX$57,Points_MP!$C8,FALSE)=$J8,$AD8,IF(HLOOKUP(BL$1,Monitoring_MP!$AM$1:$CX$57,Points_MP!$C8,FALSE)=$L8,$AE8,IF(HLOOKUP(BL$1,Monitoring_MP!$AM$1:$CX$57,Points_MP!$C8,FALSE)=$N8,$AF8,IF(HLOOKUP(BL$1,Monitoring_MP!$AM$1:$CX$57,Points_MP!$C8,FALSE)=$P8,$AG8,IF(HLOOKUP(BL$1,Monitoring_MP!$AM$1:$CX$57,Points_MP!$C8,FALSE)=$R8,$AH8,IF(HLOOKUP(BL$1,Monitoring_MP!$AM$1:$CX$57,Points_MP!$C8,FALSE)=$T8,$AI8,IF(HLOOKUP(BL$1,Monitoring_MP!$AM$1:$CX$57,Points_MP!$C8,FALSE)=$V8,$AJ8,IF(HLOOKUP(BL$1,Monitoring_MP!$AM$1:$CX$57,Points_MP!$C8,FALSE)=$X8,$AK8,"ERROR")))))))))</f>
        <v>0.6</v>
      </c>
      <c r="BM8" s="223">
        <f>IF(ISBLANK(HLOOKUP(BM$1,Monitoring_MP!$AM$1:$CX$57,Points_MP!$C8,FALSE)),"",IF(HLOOKUP(BM$1,Monitoring_MP!$AM$1:$CX$57,Points_MP!$C8,FALSE)=$J8,$AD8,IF(HLOOKUP(BM$1,Monitoring_MP!$AM$1:$CX$57,Points_MP!$C8,FALSE)=$L8,$AE8,IF(HLOOKUP(BM$1,Monitoring_MP!$AM$1:$CX$57,Points_MP!$C8,FALSE)=$N8,$AF8,IF(HLOOKUP(BM$1,Monitoring_MP!$AM$1:$CX$57,Points_MP!$C8,FALSE)=$P8,$AG8,IF(HLOOKUP(BM$1,Monitoring_MP!$AM$1:$CX$57,Points_MP!$C8,FALSE)=$R8,$AH8,IF(HLOOKUP(BM$1,Monitoring_MP!$AM$1:$CX$57,Points_MP!$C8,FALSE)=$T8,$AI8,IF(HLOOKUP(BM$1,Monitoring_MP!$AM$1:$CX$57,Points_MP!$C8,FALSE)=$V8,$AJ8,IF(HLOOKUP(BM$1,Monitoring_MP!$AM$1:$CX$57,Points_MP!$C8,FALSE)=$X8,$AK8,"ERROR")))))))))</f>
        <v>0.8</v>
      </c>
      <c r="BN8" s="223">
        <f>IF(ISBLANK(HLOOKUP(BN$1,Monitoring_MP!$AM$1:$CX$57,Points_MP!$C8,FALSE)),"",IF(HLOOKUP(BN$1,Monitoring_MP!$AM$1:$CX$57,Points_MP!$C8,FALSE)=$J8,$AD8,IF(HLOOKUP(BN$1,Monitoring_MP!$AM$1:$CX$57,Points_MP!$C8,FALSE)=$L8,$AE8,IF(HLOOKUP(BN$1,Monitoring_MP!$AM$1:$CX$57,Points_MP!$C8,FALSE)=$N8,$AF8,IF(HLOOKUP(BN$1,Monitoring_MP!$AM$1:$CX$57,Points_MP!$C8,FALSE)=$P8,$AG8,IF(HLOOKUP(BN$1,Monitoring_MP!$AM$1:$CX$57,Points_MP!$C8,FALSE)=$R8,$AH8,IF(HLOOKUP(BN$1,Monitoring_MP!$AM$1:$CX$57,Points_MP!$C8,FALSE)=$T8,$AI8,IF(HLOOKUP(BN$1,Monitoring_MP!$AM$1:$CX$57,Points_MP!$C8,FALSE)=$V8,$AJ8,IF(HLOOKUP(BN$1,Monitoring_MP!$AM$1:$CX$57,Points_MP!$C8,FALSE)=$X8,$AK8,"ERROR")))))))))</f>
        <v>0.8</v>
      </c>
      <c r="BO8" s="223">
        <f>IF(ISBLANK(HLOOKUP(BO$1,Monitoring_MP!$AM$1:$CX$57,Points_MP!$C8,FALSE)),"",IF(HLOOKUP(BO$1,Monitoring_MP!$AM$1:$CX$57,Points_MP!$C8,FALSE)=$J8,$AD8,IF(HLOOKUP(BO$1,Monitoring_MP!$AM$1:$CX$57,Points_MP!$C8,FALSE)=$L8,$AE8,IF(HLOOKUP(BO$1,Monitoring_MP!$AM$1:$CX$57,Points_MP!$C8,FALSE)=$N8,$AF8,IF(HLOOKUP(BO$1,Monitoring_MP!$AM$1:$CX$57,Points_MP!$C8,FALSE)=$P8,$AG8,IF(HLOOKUP(BO$1,Monitoring_MP!$AM$1:$CX$57,Points_MP!$C8,FALSE)=$R8,$AH8,IF(HLOOKUP(BO$1,Monitoring_MP!$AM$1:$CX$57,Points_MP!$C8,FALSE)=$T8,$AI8,IF(HLOOKUP(BO$1,Monitoring_MP!$AM$1:$CX$57,Points_MP!$C8,FALSE)=$V8,$AJ8,IF(HLOOKUP(BO$1,Monitoring_MP!$AM$1:$CX$57,Points_MP!$C8,FALSE)=$X8,$AK8,"ERROR")))))))))</f>
        <v>1</v>
      </c>
      <c r="BP8" s="223">
        <f>IF(ISBLANK(HLOOKUP(BP$1,Monitoring_MP!$AM$1:$CX$57,Points_MP!$C8,FALSE)),"",IF(HLOOKUP(BP$1,Monitoring_MP!$AM$1:$CX$57,Points_MP!$C8,FALSE)=$J8,$AD8,IF(HLOOKUP(BP$1,Monitoring_MP!$AM$1:$CX$57,Points_MP!$C8,FALSE)=$L8,$AE8,IF(HLOOKUP(BP$1,Monitoring_MP!$AM$1:$CX$57,Points_MP!$C8,FALSE)=$N8,$AF8,IF(HLOOKUP(BP$1,Monitoring_MP!$AM$1:$CX$57,Points_MP!$C8,FALSE)=$P8,$AG8,IF(HLOOKUP(BP$1,Monitoring_MP!$AM$1:$CX$57,Points_MP!$C8,FALSE)=$R8,$AH8,IF(HLOOKUP(BP$1,Monitoring_MP!$AM$1:$CX$57,Points_MP!$C8,FALSE)=$T8,$AI8,IF(HLOOKUP(BP$1,Monitoring_MP!$AM$1:$CX$57,Points_MP!$C8,FALSE)=$V8,$AJ8,IF(HLOOKUP(BP$1,Monitoring_MP!$AM$1:$CX$57,Points_MP!$C8,FALSE)=$X8,$AK8,"ERROR")))))))))</f>
        <v>0.2</v>
      </c>
      <c r="BQ8" s="223">
        <f>IF(ISBLANK(HLOOKUP(BQ$1,Monitoring_MP!$AM$1:$CX$57,Points_MP!$C8,FALSE)),"",IF(HLOOKUP(BQ$1,Monitoring_MP!$AM$1:$CX$57,Points_MP!$C8,FALSE)=$J8,$AD8,IF(HLOOKUP(BQ$1,Monitoring_MP!$AM$1:$CX$57,Points_MP!$C8,FALSE)=$L8,$AE8,IF(HLOOKUP(BQ$1,Monitoring_MP!$AM$1:$CX$57,Points_MP!$C8,FALSE)=$N8,$AF8,IF(HLOOKUP(BQ$1,Monitoring_MP!$AM$1:$CX$57,Points_MP!$C8,FALSE)=$P8,$AG8,IF(HLOOKUP(BQ$1,Monitoring_MP!$AM$1:$CX$57,Points_MP!$C8,FALSE)=$R8,$AH8,IF(HLOOKUP(BQ$1,Monitoring_MP!$AM$1:$CX$57,Points_MP!$C8,FALSE)=$T8,$AI8,IF(HLOOKUP(BQ$1,Monitoring_MP!$AM$1:$CX$57,Points_MP!$C8,FALSE)=$V8,$AJ8,IF(HLOOKUP(BQ$1,Monitoring_MP!$AM$1:$CX$57,Points_MP!$C8,FALSE)=$X8,$AK8,"ERROR")))))))))</f>
        <v>0</v>
      </c>
      <c r="BR8" s="223">
        <f>IF(ISBLANK(HLOOKUP(BR$1,Monitoring_MP!$AM$1:$CX$57,Points_MP!$C8,FALSE)),"",IF(HLOOKUP(BR$1,Monitoring_MP!$AM$1:$CX$57,Points_MP!$C8,FALSE)=$J8,$AD8,IF(HLOOKUP(BR$1,Monitoring_MP!$AM$1:$CX$57,Points_MP!$C8,FALSE)=$L8,$AE8,IF(HLOOKUP(BR$1,Monitoring_MP!$AM$1:$CX$57,Points_MP!$C8,FALSE)=$N8,$AF8,IF(HLOOKUP(BR$1,Monitoring_MP!$AM$1:$CX$57,Points_MP!$C8,FALSE)=$P8,$AG8,IF(HLOOKUP(BR$1,Monitoring_MP!$AM$1:$CX$57,Points_MP!$C8,FALSE)=$R8,$AH8,IF(HLOOKUP(BR$1,Monitoring_MP!$AM$1:$CX$57,Points_MP!$C8,FALSE)=$T8,$AI8,IF(HLOOKUP(BR$1,Monitoring_MP!$AM$1:$CX$57,Points_MP!$C8,FALSE)=$V8,$AJ8,IF(HLOOKUP(BR$1,Monitoring_MP!$AM$1:$CX$57,Points_MP!$C8,FALSE)=$X8,$AK8,"ERROR")))))))))</f>
        <v>0</v>
      </c>
    </row>
    <row r="9" spans="1:70" ht="15" customHeight="1" x14ac:dyDescent="0.35">
      <c r="A9" s="55" t="str">
        <f>IF(ISBLANK(Monitoring_MP!A9),"",Monitoring_MP!A9)</f>
        <v>Q8</v>
      </c>
      <c r="B9" s="244" t="str">
        <f>IF(ISBLANK(Monitoring_MP!B9),"",Monitoring_MP!B9)</f>
        <v>R20008</v>
      </c>
      <c r="C9" s="172">
        <f>IF(ISBLANK(Monitoring_MP!C9),"",Monitoring_MP!C9)</f>
        <v>9</v>
      </c>
      <c r="D9" s="172" t="str">
        <f>IF(ISBLANK(Monitoring_MP!D9),"",Monitoring_MP!D9)</f>
        <v>Există un instrument online care permite publicului să depună și să urmărească reclamațiile/cererile lor?</v>
      </c>
      <c r="E9" s="172" t="str">
        <f>IF(ISBLANK(Monitoring_MP!E9),"",Monitoring_MP!E9)</f>
        <v>Is there any online tool that allows the public to follow its requests and complaints?</v>
      </c>
      <c r="F9" s="56" t="str">
        <f>IF(ISBLANK(Monitoring_MP!F9),"",Monitoring_MP!F9)</f>
        <v>acc</v>
      </c>
      <c r="G9" s="56" t="str">
        <f>IF(ISBLANK(Monitoring_MP!G9),"",Monitoring_MP!G9)</f>
        <v>acc8</v>
      </c>
      <c r="H9" s="56" t="str">
        <f>IF(ISBLANK(Monitoring_MP!H9),"",Monitoring_MP!H9)</f>
        <v>acc8k</v>
      </c>
      <c r="I9" s="57">
        <f>IF(ISBLANK(Monitoring_MP!I9),"",Monitoring_MP!I9)</f>
        <v>1</v>
      </c>
      <c r="J9" s="56" t="str">
        <f>IF(ISBLANK(Monitoring_MP!J9),"",Monitoring_MP!J9)</f>
        <v>da</v>
      </c>
      <c r="K9" s="56" t="str">
        <f>IF(ISBLANK(Monitoring_MP!K9),"",Monitoring_MP!K9)</f>
        <v>yes</v>
      </c>
      <c r="L9" s="56" t="str">
        <f>IF(ISBLANK(Monitoring_MP!L9),"",Monitoring_MP!L9)</f>
        <v>nu</v>
      </c>
      <c r="M9" s="56" t="str">
        <f>IF(ISBLANK(Monitoring_MP!M9),"",Monitoring_MP!M9)</f>
        <v>no</v>
      </c>
      <c r="N9" s="56" t="str">
        <f>IF(ISBLANK(Monitoring_MP!N9),"",Monitoring_MP!N9)</f>
        <v>partial</v>
      </c>
      <c r="O9" s="56" t="str">
        <f>IF(ISBLANK(Monitoring_MP!O9),"",Monitoring_MP!O9)</f>
        <v>partially</v>
      </c>
      <c r="P9" s="56" t="str">
        <f>IF(ISBLANK(Monitoring_MP!P9),"",Monitoring_MP!P9)</f>
        <v>---</v>
      </c>
      <c r="Q9" s="56" t="str">
        <f>IF(ISBLANK(Monitoring_MP!Q9),"",Monitoring_MP!Q9)</f>
        <v>---</v>
      </c>
      <c r="R9" s="56" t="str">
        <f>IF(ISBLANK(Monitoring_MP!R9),"",Monitoring_MP!R9)</f>
        <v>---</v>
      </c>
      <c r="S9" s="56" t="str">
        <f>IF(ISBLANK(Monitoring_MP!S9),"",Monitoring_MP!S9)</f>
        <v>---</v>
      </c>
      <c r="T9" s="56" t="str">
        <f>IF(ISBLANK(Monitoring_MP!T9),"",Monitoring_MP!T9)</f>
        <v>---</v>
      </c>
      <c r="U9" s="56" t="str">
        <f>IF(ISBLANK(Monitoring_MP!U9),"",Monitoring_MP!U9)</f>
        <v>---</v>
      </c>
      <c r="V9" s="56" t="str">
        <f>IF(ISBLANK(Monitoring_MP!V9),"",Monitoring_MP!V9)</f>
        <v>---</v>
      </c>
      <c r="W9" s="56" t="str">
        <f>IF(ISBLANK(Monitoring_MP!W9),"",Monitoring_MP!W9)</f>
        <v>---</v>
      </c>
      <c r="X9" s="126" t="str">
        <f>IF(ISBLANK(Monitoring_MP!X9),"",Monitoring_MP!X9)</f>
        <v>N/A</v>
      </c>
      <c r="Y9" s="126" t="str">
        <f>IF(ISBLANK(Monitoring_MP!Y9),"",Monitoring_MP!Y9)</f>
        <v>N/A</v>
      </c>
      <c r="Z9" s="56" t="str">
        <f>IF(ISBLANK(Monitoring_MP!Z9),"",Monitoring_MP!Z9)</f>
        <v>---</v>
      </c>
      <c r="AA9" s="56" t="str">
        <f>IF(ISBLANK(Monitoring_MP!AA9),"",Monitoring_MP!AA9)</f>
        <v>---</v>
      </c>
      <c r="AB9" s="56" t="str">
        <f>IF(ISBLANK(Monitoring_MP!AB9),"",Monitoring_MP!AB9)</f>
        <v>da</v>
      </c>
      <c r="AC9" s="56" t="str">
        <f>IF(ISBLANK(Monitoring_MP!AC9),"",Monitoring_MP!AC9)</f>
        <v>nu</v>
      </c>
      <c r="AD9" s="57">
        <f>IF(ISBLANK(Monitoring_MP!AD9),"",Monitoring_MP!AD9)</f>
        <v>1</v>
      </c>
      <c r="AE9" s="56">
        <f>IF(ISBLANK(Monitoring_MP!AE9),"",Monitoring_MP!AE9)</f>
        <v>0</v>
      </c>
      <c r="AF9" s="56">
        <f>IF(ISBLANK(Monitoring_MP!AF9),"",Monitoring_MP!AF9)</f>
        <v>0.5</v>
      </c>
      <c r="AG9" s="56" t="str">
        <f>IF(ISBLANK(Monitoring_MP!AG9),"",Monitoring_MP!AG9)</f>
        <v>---</v>
      </c>
      <c r="AH9" s="56" t="str">
        <f>IF(ISBLANK(Monitoring_MP!AH9),"",Monitoring_MP!AH9)</f>
        <v>---</v>
      </c>
      <c r="AI9" s="56" t="str">
        <f>IF(ISBLANK(Monitoring_MP!AI9),"",Monitoring_MP!AI9)</f>
        <v>---</v>
      </c>
      <c r="AJ9" s="56" t="str">
        <f>IF(ISBLANK(Monitoring_MP!AJ9),"",Monitoring_MP!AJ9)</f>
        <v>---</v>
      </c>
      <c r="AK9" s="126" t="str">
        <f>IF(ISBLANK(Monitoring_MP!AK9),"",Monitoring_MP!AK9)</f>
        <v>N/A</v>
      </c>
      <c r="AL9" s="152" t="str">
        <f>IF(ISBLANK(Monitoring_MP!AL9),"",Monitoring_MP!AL9)</f>
        <v>---</v>
      </c>
      <c r="AM9" s="223">
        <f>IF(ISBLANK(HLOOKUP(AM$1,Monitoring_MP!$AM$1:$CX$57,Points_MP!$C9,FALSE)),"",IF(HLOOKUP(AM$1,Monitoring_MP!$AM$1:$CX$57,Points_MP!$C9,FALSE)=$J9,$AD9,IF(HLOOKUP(AM$1,Monitoring_MP!$AM$1:$CX$57,Points_MP!$C9,FALSE)=$L9,$AE9,IF(HLOOKUP(AM$1,Monitoring_MP!$AM$1:$CX$57,Points_MP!$C9,FALSE)=$N9,$AF9,IF(HLOOKUP(AM$1,Monitoring_MP!$AM$1:$CX$57,Points_MP!$C9,FALSE)=$P9,$AG9,IF(HLOOKUP(AM$1,Monitoring_MP!$AM$1:$CX$57,Points_MP!$C9,FALSE)=$R9,$AH9,IF(HLOOKUP(AM$1,Monitoring_MP!$AM$1:$CX$57,Points_MP!$C9,FALSE)=$T9,$AI9,IF(HLOOKUP(AM$1,Monitoring_MP!$AM$1:$CX$57,Points_MP!$C9,FALSE)=$V9,$AJ9,IF(HLOOKUP(AM$1,Monitoring_MP!$AM$1:$CX$57,Points_MP!$C9,FALSE)=$X9,$AK9,"ERROR")))))))))</f>
        <v>0</v>
      </c>
      <c r="AN9" s="223">
        <f>IF(ISBLANK(HLOOKUP(AN$1,Monitoring_MP!$AM$1:$CX$57,Points_MP!$C9,FALSE)),"",IF(HLOOKUP(AN$1,Monitoring_MP!$AM$1:$CX$57,Points_MP!$C9,FALSE)=$J9,$AD9,IF(HLOOKUP(AN$1,Monitoring_MP!$AM$1:$CX$57,Points_MP!$C9,FALSE)=$L9,$AE9,IF(HLOOKUP(AN$1,Monitoring_MP!$AM$1:$CX$57,Points_MP!$C9,FALSE)=$N9,$AF9,IF(HLOOKUP(AN$1,Monitoring_MP!$AM$1:$CX$57,Points_MP!$C9,FALSE)=$P9,$AG9,IF(HLOOKUP(AN$1,Monitoring_MP!$AM$1:$CX$57,Points_MP!$C9,FALSE)=$R9,$AH9,IF(HLOOKUP(AN$1,Monitoring_MP!$AM$1:$CX$57,Points_MP!$C9,FALSE)=$T9,$AI9,IF(HLOOKUP(AN$1,Monitoring_MP!$AM$1:$CX$57,Points_MP!$C9,FALSE)=$V9,$AJ9,IF(HLOOKUP(AN$1,Monitoring_MP!$AM$1:$CX$57,Points_MP!$C9,FALSE)=$X9,$AK9,"ERROR")))))))))</f>
        <v>0.5</v>
      </c>
      <c r="AO9" s="223">
        <f>IF(ISBLANK(HLOOKUP(AO$1,Monitoring_MP!$AM$1:$CX$57,Points_MP!$C9,FALSE)),"",IF(HLOOKUP(AO$1,Monitoring_MP!$AM$1:$CX$57,Points_MP!$C9,FALSE)=$J9,$AD9,IF(HLOOKUP(AO$1,Monitoring_MP!$AM$1:$CX$57,Points_MP!$C9,FALSE)=$L9,$AE9,IF(HLOOKUP(AO$1,Monitoring_MP!$AM$1:$CX$57,Points_MP!$C9,FALSE)=$N9,$AF9,IF(HLOOKUP(AO$1,Monitoring_MP!$AM$1:$CX$57,Points_MP!$C9,FALSE)=$P9,$AG9,IF(HLOOKUP(AO$1,Monitoring_MP!$AM$1:$CX$57,Points_MP!$C9,FALSE)=$R9,$AH9,IF(HLOOKUP(AO$1,Monitoring_MP!$AM$1:$CX$57,Points_MP!$C9,FALSE)=$T9,$AI9,IF(HLOOKUP(AO$1,Monitoring_MP!$AM$1:$CX$57,Points_MP!$C9,FALSE)=$V9,$AJ9,IF(HLOOKUP(AO$1,Monitoring_MP!$AM$1:$CX$57,Points_MP!$C9,FALSE)=$X9,$AK9,"ERROR")))))))))</f>
        <v>0</v>
      </c>
      <c r="AP9" s="223">
        <f>IF(ISBLANK(HLOOKUP(AP$1,Monitoring_MP!$AM$1:$CX$57,Points_MP!$C9,FALSE)),"",IF(HLOOKUP(AP$1,Monitoring_MP!$AM$1:$CX$57,Points_MP!$C9,FALSE)=$J9,$AD9,IF(HLOOKUP(AP$1,Monitoring_MP!$AM$1:$CX$57,Points_MP!$C9,FALSE)=$L9,$AE9,IF(HLOOKUP(AP$1,Monitoring_MP!$AM$1:$CX$57,Points_MP!$C9,FALSE)=$N9,$AF9,IF(HLOOKUP(AP$1,Monitoring_MP!$AM$1:$CX$57,Points_MP!$C9,FALSE)=$P9,$AG9,IF(HLOOKUP(AP$1,Monitoring_MP!$AM$1:$CX$57,Points_MP!$C9,FALSE)=$R9,$AH9,IF(HLOOKUP(AP$1,Monitoring_MP!$AM$1:$CX$57,Points_MP!$C9,FALSE)=$T9,$AI9,IF(HLOOKUP(AP$1,Monitoring_MP!$AM$1:$CX$57,Points_MP!$C9,FALSE)=$V9,$AJ9,IF(HLOOKUP(AP$1,Monitoring_MP!$AM$1:$CX$57,Points_MP!$C9,FALSE)=$X9,$AK9,"ERROR")))))))))</f>
        <v>0.5</v>
      </c>
      <c r="AQ9" s="223">
        <f>IF(ISBLANK(HLOOKUP(AQ$1,Monitoring_MP!$AM$1:$CX$57,Points_MP!$C9,FALSE)),"",IF(HLOOKUP(AQ$1,Monitoring_MP!$AM$1:$CX$57,Points_MP!$C9,FALSE)=$J9,$AD9,IF(HLOOKUP(AQ$1,Monitoring_MP!$AM$1:$CX$57,Points_MP!$C9,FALSE)=$L9,$AE9,IF(HLOOKUP(AQ$1,Monitoring_MP!$AM$1:$CX$57,Points_MP!$C9,FALSE)=$N9,$AF9,IF(HLOOKUP(AQ$1,Monitoring_MP!$AM$1:$CX$57,Points_MP!$C9,FALSE)=$P9,$AG9,IF(HLOOKUP(AQ$1,Monitoring_MP!$AM$1:$CX$57,Points_MP!$C9,FALSE)=$R9,$AH9,IF(HLOOKUP(AQ$1,Monitoring_MP!$AM$1:$CX$57,Points_MP!$C9,FALSE)=$T9,$AI9,IF(HLOOKUP(AQ$1,Monitoring_MP!$AM$1:$CX$57,Points_MP!$C9,FALSE)=$V9,$AJ9,IF(HLOOKUP(AQ$1,Monitoring_MP!$AM$1:$CX$57,Points_MP!$C9,FALSE)=$X9,$AK9,"ERROR")))))))))</f>
        <v>0</v>
      </c>
      <c r="AR9" s="223">
        <f>IF(ISBLANK(HLOOKUP(AR$1,Monitoring_MP!$AM$1:$CX$57,Points_MP!$C9,FALSE)),"",IF(HLOOKUP(AR$1,Monitoring_MP!$AM$1:$CX$57,Points_MP!$C9,FALSE)=$J9,$AD9,IF(HLOOKUP(AR$1,Monitoring_MP!$AM$1:$CX$57,Points_MP!$C9,FALSE)=$L9,$AE9,IF(HLOOKUP(AR$1,Monitoring_MP!$AM$1:$CX$57,Points_MP!$C9,FALSE)=$N9,$AF9,IF(HLOOKUP(AR$1,Monitoring_MP!$AM$1:$CX$57,Points_MP!$C9,FALSE)=$P9,$AG9,IF(HLOOKUP(AR$1,Monitoring_MP!$AM$1:$CX$57,Points_MP!$C9,FALSE)=$R9,$AH9,IF(HLOOKUP(AR$1,Monitoring_MP!$AM$1:$CX$57,Points_MP!$C9,FALSE)=$T9,$AI9,IF(HLOOKUP(AR$1,Monitoring_MP!$AM$1:$CX$57,Points_MP!$C9,FALSE)=$V9,$AJ9,IF(HLOOKUP(AR$1,Monitoring_MP!$AM$1:$CX$57,Points_MP!$C9,FALSE)=$X9,$AK9,"ERROR")))))))))</f>
        <v>0.5</v>
      </c>
      <c r="AS9" s="223">
        <f>IF(ISBLANK(HLOOKUP(AS$1,Monitoring_MP!$AM$1:$CX$57,Points_MP!$C9,FALSE)),"",IF(HLOOKUP(AS$1,Monitoring_MP!$AM$1:$CX$57,Points_MP!$C9,FALSE)=$J9,$AD9,IF(HLOOKUP(AS$1,Monitoring_MP!$AM$1:$CX$57,Points_MP!$C9,FALSE)=$L9,$AE9,IF(HLOOKUP(AS$1,Monitoring_MP!$AM$1:$CX$57,Points_MP!$C9,FALSE)=$N9,$AF9,IF(HLOOKUP(AS$1,Monitoring_MP!$AM$1:$CX$57,Points_MP!$C9,FALSE)=$P9,$AG9,IF(HLOOKUP(AS$1,Monitoring_MP!$AM$1:$CX$57,Points_MP!$C9,FALSE)=$R9,$AH9,IF(HLOOKUP(AS$1,Monitoring_MP!$AM$1:$CX$57,Points_MP!$C9,FALSE)=$T9,$AI9,IF(HLOOKUP(AS$1,Monitoring_MP!$AM$1:$CX$57,Points_MP!$C9,FALSE)=$V9,$AJ9,IF(HLOOKUP(AS$1,Monitoring_MP!$AM$1:$CX$57,Points_MP!$C9,FALSE)=$X9,$AK9,"ERROR")))))))))</f>
        <v>0.5</v>
      </c>
      <c r="AT9" s="223">
        <f>IF(ISBLANK(HLOOKUP(AT$1,Monitoring_MP!$AM$1:$CX$57,Points_MP!$C9,FALSE)),"",IF(HLOOKUP(AT$1,Monitoring_MP!$AM$1:$CX$57,Points_MP!$C9,FALSE)=$J9,$AD9,IF(HLOOKUP(AT$1,Monitoring_MP!$AM$1:$CX$57,Points_MP!$C9,FALSE)=$L9,$AE9,IF(HLOOKUP(AT$1,Monitoring_MP!$AM$1:$CX$57,Points_MP!$C9,FALSE)=$N9,$AF9,IF(HLOOKUP(AT$1,Monitoring_MP!$AM$1:$CX$57,Points_MP!$C9,FALSE)=$P9,$AG9,IF(HLOOKUP(AT$1,Monitoring_MP!$AM$1:$CX$57,Points_MP!$C9,FALSE)=$R9,$AH9,IF(HLOOKUP(AT$1,Monitoring_MP!$AM$1:$CX$57,Points_MP!$C9,FALSE)=$T9,$AI9,IF(HLOOKUP(AT$1,Monitoring_MP!$AM$1:$CX$57,Points_MP!$C9,FALSE)=$V9,$AJ9,IF(HLOOKUP(AT$1,Monitoring_MP!$AM$1:$CX$57,Points_MP!$C9,FALSE)=$X9,$AK9,"ERROR")))))))))</f>
        <v>0.5</v>
      </c>
      <c r="AU9" s="223">
        <f>IF(ISBLANK(HLOOKUP(AU$1,Monitoring_MP!$AM$1:$CX$57,Points_MP!$C9,FALSE)),"",IF(HLOOKUP(AU$1,Monitoring_MP!$AM$1:$CX$57,Points_MP!$C9,FALSE)=$J9,$AD9,IF(HLOOKUP(AU$1,Monitoring_MP!$AM$1:$CX$57,Points_MP!$C9,FALSE)=$L9,$AE9,IF(HLOOKUP(AU$1,Monitoring_MP!$AM$1:$CX$57,Points_MP!$C9,FALSE)=$N9,$AF9,IF(HLOOKUP(AU$1,Monitoring_MP!$AM$1:$CX$57,Points_MP!$C9,FALSE)=$P9,$AG9,IF(HLOOKUP(AU$1,Monitoring_MP!$AM$1:$CX$57,Points_MP!$C9,FALSE)=$R9,$AH9,IF(HLOOKUP(AU$1,Monitoring_MP!$AM$1:$CX$57,Points_MP!$C9,FALSE)=$T9,$AI9,IF(HLOOKUP(AU$1,Monitoring_MP!$AM$1:$CX$57,Points_MP!$C9,FALSE)=$V9,$AJ9,IF(HLOOKUP(AU$1,Monitoring_MP!$AM$1:$CX$57,Points_MP!$C9,FALSE)=$X9,$AK9,"ERROR")))))))))</f>
        <v>0.5</v>
      </c>
      <c r="AV9" s="223">
        <f>IF(ISBLANK(HLOOKUP(AV$1,Monitoring_MP!$AM$1:$CX$57,Points_MP!$C9,FALSE)),"",IF(HLOOKUP(AV$1,Monitoring_MP!$AM$1:$CX$57,Points_MP!$C9,FALSE)=$J9,$AD9,IF(HLOOKUP(AV$1,Monitoring_MP!$AM$1:$CX$57,Points_MP!$C9,FALSE)=$L9,$AE9,IF(HLOOKUP(AV$1,Monitoring_MP!$AM$1:$CX$57,Points_MP!$C9,FALSE)=$N9,$AF9,IF(HLOOKUP(AV$1,Monitoring_MP!$AM$1:$CX$57,Points_MP!$C9,FALSE)=$P9,$AG9,IF(HLOOKUP(AV$1,Monitoring_MP!$AM$1:$CX$57,Points_MP!$C9,FALSE)=$R9,$AH9,IF(HLOOKUP(AV$1,Monitoring_MP!$AM$1:$CX$57,Points_MP!$C9,FALSE)=$T9,$AI9,IF(HLOOKUP(AV$1,Monitoring_MP!$AM$1:$CX$57,Points_MP!$C9,FALSE)=$V9,$AJ9,IF(HLOOKUP(AV$1,Monitoring_MP!$AM$1:$CX$57,Points_MP!$C9,FALSE)=$X9,$AK9,"ERROR")))))))))</f>
        <v>0</v>
      </c>
      <c r="AW9" s="223">
        <f>IF(ISBLANK(HLOOKUP(AW$1,Monitoring_MP!$AM$1:$CX$57,Points_MP!$C9,FALSE)),"",IF(HLOOKUP(AW$1,Monitoring_MP!$AM$1:$CX$57,Points_MP!$C9,FALSE)=$J9,$AD9,IF(HLOOKUP(AW$1,Monitoring_MP!$AM$1:$CX$57,Points_MP!$C9,FALSE)=$L9,$AE9,IF(HLOOKUP(AW$1,Monitoring_MP!$AM$1:$CX$57,Points_MP!$C9,FALSE)=$N9,$AF9,IF(HLOOKUP(AW$1,Monitoring_MP!$AM$1:$CX$57,Points_MP!$C9,FALSE)=$P9,$AG9,IF(HLOOKUP(AW$1,Monitoring_MP!$AM$1:$CX$57,Points_MP!$C9,FALSE)=$R9,$AH9,IF(HLOOKUP(AW$1,Monitoring_MP!$AM$1:$CX$57,Points_MP!$C9,FALSE)=$T9,$AI9,IF(HLOOKUP(AW$1,Monitoring_MP!$AM$1:$CX$57,Points_MP!$C9,FALSE)=$V9,$AJ9,IF(HLOOKUP(AW$1,Monitoring_MP!$AM$1:$CX$57,Points_MP!$C9,FALSE)=$X9,$AK9,"ERROR")))))))))</f>
        <v>0</v>
      </c>
      <c r="AX9" s="223">
        <f>IF(ISBLANK(HLOOKUP(AX$1,Monitoring_MP!$AM$1:$CX$57,Points_MP!$C9,FALSE)),"",IF(HLOOKUP(AX$1,Monitoring_MP!$AM$1:$CX$57,Points_MP!$C9,FALSE)=$J9,$AD9,IF(HLOOKUP(AX$1,Monitoring_MP!$AM$1:$CX$57,Points_MP!$C9,FALSE)=$L9,$AE9,IF(HLOOKUP(AX$1,Monitoring_MP!$AM$1:$CX$57,Points_MP!$C9,FALSE)=$N9,$AF9,IF(HLOOKUP(AX$1,Monitoring_MP!$AM$1:$CX$57,Points_MP!$C9,FALSE)=$P9,$AG9,IF(HLOOKUP(AX$1,Monitoring_MP!$AM$1:$CX$57,Points_MP!$C9,FALSE)=$R9,$AH9,IF(HLOOKUP(AX$1,Monitoring_MP!$AM$1:$CX$57,Points_MP!$C9,FALSE)=$T9,$AI9,IF(HLOOKUP(AX$1,Monitoring_MP!$AM$1:$CX$57,Points_MP!$C9,FALSE)=$V9,$AJ9,IF(HLOOKUP(AX$1,Monitoring_MP!$AM$1:$CX$57,Points_MP!$C9,FALSE)=$X9,$AK9,"ERROR")))))))))</f>
        <v>0.5</v>
      </c>
      <c r="AY9" s="223">
        <f>IF(ISBLANK(HLOOKUP(AY$1,Monitoring_MP!$AM$1:$CX$57,Points_MP!$C9,FALSE)),"",IF(HLOOKUP(AY$1,Monitoring_MP!$AM$1:$CX$57,Points_MP!$C9,FALSE)=$J9,$AD9,IF(HLOOKUP(AY$1,Monitoring_MP!$AM$1:$CX$57,Points_MP!$C9,FALSE)=$L9,$AE9,IF(HLOOKUP(AY$1,Monitoring_MP!$AM$1:$CX$57,Points_MP!$C9,FALSE)=$N9,$AF9,IF(HLOOKUP(AY$1,Monitoring_MP!$AM$1:$CX$57,Points_MP!$C9,FALSE)=$P9,$AG9,IF(HLOOKUP(AY$1,Monitoring_MP!$AM$1:$CX$57,Points_MP!$C9,FALSE)=$R9,$AH9,IF(HLOOKUP(AY$1,Monitoring_MP!$AM$1:$CX$57,Points_MP!$C9,FALSE)=$T9,$AI9,IF(HLOOKUP(AY$1,Monitoring_MP!$AM$1:$CX$57,Points_MP!$C9,FALSE)=$V9,$AJ9,IF(HLOOKUP(AY$1,Monitoring_MP!$AM$1:$CX$57,Points_MP!$C9,FALSE)=$X9,$AK9,"ERROR")))))))))</f>
        <v>0</v>
      </c>
      <c r="AZ9" s="223">
        <f>IF(ISBLANK(HLOOKUP(AZ$1,Monitoring_MP!$AM$1:$CX$57,Points_MP!$C9,FALSE)),"",IF(HLOOKUP(AZ$1,Monitoring_MP!$AM$1:$CX$57,Points_MP!$C9,FALSE)=$J9,$AD9,IF(HLOOKUP(AZ$1,Monitoring_MP!$AM$1:$CX$57,Points_MP!$C9,FALSE)=$L9,$AE9,IF(HLOOKUP(AZ$1,Monitoring_MP!$AM$1:$CX$57,Points_MP!$C9,FALSE)=$N9,$AF9,IF(HLOOKUP(AZ$1,Monitoring_MP!$AM$1:$CX$57,Points_MP!$C9,FALSE)=$P9,$AG9,IF(HLOOKUP(AZ$1,Monitoring_MP!$AM$1:$CX$57,Points_MP!$C9,FALSE)=$R9,$AH9,IF(HLOOKUP(AZ$1,Monitoring_MP!$AM$1:$CX$57,Points_MP!$C9,FALSE)=$T9,$AI9,IF(HLOOKUP(AZ$1,Monitoring_MP!$AM$1:$CX$57,Points_MP!$C9,FALSE)=$V9,$AJ9,IF(HLOOKUP(AZ$1,Monitoring_MP!$AM$1:$CX$57,Points_MP!$C9,FALSE)=$X9,$AK9,"ERROR")))))))))</f>
        <v>0</v>
      </c>
      <c r="BA9" s="223">
        <f>IF(ISBLANK(HLOOKUP(BA$1,Monitoring_MP!$AM$1:$CX$57,Points_MP!$C9,FALSE)),"",IF(HLOOKUP(BA$1,Monitoring_MP!$AM$1:$CX$57,Points_MP!$C9,FALSE)=$J9,$AD9,IF(HLOOKUP(BA$1,Monitoring_MP!$AM$1:$CX$57,Points_MP!$C9,FALSE)=$L9,$AE9,IF(HLOOKUP(BA$1,Monitoring_MP!$AM$1:$CX$57,Points_MP!$C9,FALSE)=$N9,$AF9,IF(HLOOKUP(BA$1,Monitoring_MP!$AM$1:$CX$57,Points_MP!$C9,FALSE)=$P9,$AG9,IF(HLOOKUP(BA$1,Monitoring_MP!$AM$1:$CX$57,Points_MP!$C9,FALSE)=$R9,$AH9,IF(HLOOKUP(BA$1,Monitoring_MP!$AM$1:$CX$57,Points_MP!$C9,FALSE)=$T9,$AI9,IF(HLOOKUP(BA$1,Monitoring_MP!$AM$1:$CX$57,Points_MP!$C9,FALSE)=$V9,$AJ9,IF(HLOOKUP(BA$1,Monitoring_MP!$AM$1:$CX$57,Points_MP!$C9,FALSE)=$X9,$AK9,"ERROR")))))))))</f>
        <v>0.5</v>
      </c>
      <c r="BB9" s="223">
        <f>IF(ISBLANK(HLOOKUP(BB$1,Monitoring_MP!$AM$1:$CX$57,Points_MP!$C9,FALSE)),"",IF(HLOOKUP(BB$1,Monitoring_MP!$AM$1:$CX$57,Points_MP!$C9,FALSE)=$J9,$AD9,IF(HLOOKUP(BB$1,Monitoring_MP!$AM$1:$CX$57,Points_MP!$C9,FALSE)=$L9,$AE9,IF(HLOOKUP(BB$1,Monitoring_MP!$AM$1:$CX$57,Points_MP!$C9,FALSE)=$N9,$AF9,IF(HLOOKUP(BB$1,Monitoring_MP!$AM$1:$CX$57,Points_MP!$C9,FALSE)=$P9,$AG9,IF(HLOOKUP(BB$1,Monitoring_MP!$AM$1:$CX$57,Points_MP!$C9,FALSE)=$R9,$AH9,IF(HLOOKUP(BB$1,Monitoring_MP!$AM$1:$CX$57,Points_MP!$C9,FALSE)=$T9,$AI9,IF(HLOOKUP(BB$1,Monitoring_MP!$AM$1:$CX$57,Points_MP!$C9,FALSE)=$V9,$AJ9,IF(HLOOKUP(BB$1,Monitoring_MP!$AM$1:$CX$57,Points_MP!$C9,FALSE)=$X9,$AK9,"ERROR")))))))))</f>
        <v>0.5</v>
      </c>
      <c r="BC9" s="223">
        <f>IF(ISBLANK(HLOOKUP(BC$1,Monitoring_MP!$AM$1:$CX$57,Points_MP!$C9,FALSE)),"",IF(HLOOKUP(BC$1,Monitoring_MP!$AM$1:$CX$57,Points_MP!$C9,FALSE)=$J9,$AD9,IF(HLOOKUP(BC$1,Monitoring_MP!$AM$1:$CX$57,Points_MP!$C9,FALSE)=$L9,$AE9,IF(HLOOKUP(BC$1,Monitoring_MP!$AM$1:$CX$57,Points_MP!$C9,FALSE)=$N9,$AF9,IF(HLOOKUP(BC$1,Monitoring_MP!$AM$1:$CX$57,Points_MP!$C9,FALSE)=$P9,$AG9,IF(HLOOKUP(BC$1,Monitoring_MP!$AM$1:$CX$57,Points_MP!$C9,FALSE)=$R9,$AH9,IF(HLOOKUP(BC$1,Monitoring_MP!$AM$1:$CX$57,Points_MP!$C9,FALSE)=$T9,$AI9,IF(HLOOKUP(BC$1,Monitoring_MP!$AM$1:$CX$57,Points_MP!$C9,FALSE)=$V9,$AJ9,IF(HLOOKUP(BC$1,Monitoring_MP!$AM$1:$CX$57,Points_MP!$C9,FALSE)=$X9,$AK9,"ERROR")))))))))</f>
        <v>0</v>
      </c>
      <c r="BD9" s="223">
        <f>IF(ISBLANK(HLOOKUP(BD$1,Monitoring_MP!$AM$1:$CX$57,Points_MP!$C9,FALSE)),"",IF(HLOOKUP(BD$1,Monitoring_MP!$AM$1:$CX$57,Points_MP!$C9,FALSE)=$J9,$AD9,IF(HLOOKUP(BD$1,Monitoring_MP!$AM$1:$CX$57,Points_MP!$C9,FALSE)=$L9,$AE9,IF(HLOOKUP(BD$1,Monitoring_MP!$AM$1:$CX$57,Points_MP!$C9,FALSE)=$N9,$AF9,IF(HLOOKUP(BD$1,Monitoring_MP!$AM$1:$CX$57,Points_MP!$C9,FALSE)=$P9,$AG9,IF(HLOOKUP(BD$1,Monitoring_MP!$AM$1:$CX$57,Points_MP!$C9,FALSE)=$R9,$AH9,IF(HLOOKUP(BD$1,Monitoring_MP!$AM$1:$CX$57,Points_MP!$C9,FALSE)=$T9,$AI9,IF(HLOOKUP(BD$1,Monitoring_MP!$AM$1:$CX$57,Points_MP!$C9,FALSE)=$V9,$AJ9,IF(HLOOKUP(BD$1,Monitoring_MP!$AM$1:$CX$57,Points_MP!$C9,FALSE)=$X9,$AK9,"ERROR")))))))))</f>
        <v>0</v>
      </c>
      <c r="BE9" s="223">
        <f>IF(ISBLANK(HLOOKUP(BE$1,Monitoring_MP!$AM$1:$CX$57,Points_MP!$C9,FALSE)),"",IF(HLOOKUP(BE$1,Monitoring_MP!$AM$1:$CX$57,Points_MP!$C9,FALSE)=$J9,$AD9,IF(HLOOKUP(BE$1,Monitoring_MP!$AM$1:$CX$57,Points_MP!$C9,FALSE)=$L9,$AE9,IF(HLOOKUP(BE$1,Monitoring_MP!$AM$1:$CX$57,Points_MP!$C9,FALSE)=$N9,$AF9,IF(HLOOKUP(BE$1,Monitoring_MP!$AM$1:$CX$57,Points_MP!$C9,FALSE)=$P9,$AG9,IF(HLOOKUP(BE$1,Monitoring_MP!$AM$1:$CX$57,Points_MP!$C9,FALSE)=$R9,$AH9,IF(HLOOKUP(BE$1,Monitoring_MP!$AM$1:$CX$57,Points_MP!$C9,FALSE)=$T9,$AI9,IF(HLOOKUP(BE$1,Monitoring_MP!$AM$1:$CX$57,Points_MP!$C9,FALSE)=$V9,$AJ9,IF(HLOOKUP(BE$1,Monitoring_MP!$AM$1:$CX$57,Points_MP!$C9,FALSE)=$X9,$AK9,"ERROR")))))))))</f>
        <v>0.5</v>
      </c>
      <c r="BF9" s="223">
        <f>IF(ISBLANK(HLOOKUP(BF$1,Monitoring_MP!$AM$1:$CX$57,Points_MP!$C9,FALSE)),"",IF(HLOOKUP(BF$1,Monitoring_MP!$AM$1:$CX$57,Points_MP!$C9,FALSE)=$J9,$AD9,IF(HLOOKUP(BF$1,Monitoring_MP!$AM$1:$CX$57,Points_MP!$C9,FALSE)=$L9,$AE9,IF(HLOOKUP(BF$1,Monitoring_MP!$AM$1:$CX$57,Points_MP!$C9,FALSE)=$N9,$AF9,IF(HLOOKUP(BF$1,Monitoring_MP!$AM$1:$CX$57,Points_MP!$C9,FALSE)=$P9,$AG9,IF(HLOOKUP(BF$1,Monitoring_MP!$AM$1:$CX$57,Points_MP!$C9,FALSE)=$R9,$AH9,IF(HLOOKUP(BF$1,Monitoring_MP!$AM$1:$CX$57,Points_MP!$C9,FALSE)=$T9,$AI9,IF(HLOOKUP(BF$1,Monitoring_MP!$AM$1:$CX$57,Points_MP!$C9,FALSE)=$V9,$AJ9,IF(HLOOKUP(BF$1,Monitoring_MP!$AM$1:$CX$57,Points_MP!$C9,FALSE)=$X9,$AK9,"ERROR")))))))))</f>
        <v>0</v>
      </c>
      <c r="BG9" s="223">
        <f>IF(ISBLANK(HLOOKUP(BG$1,Monitoring_MP!$AM$1:$CX$57,Points_MP!$C9,FALSE)),"",IF(HLOOKUP(BG$1,Monitoring_MP!$AM$1:$CX$57,Points_MP!$C9,FALSE)=$J9,$AD9,IF(HLOOKUP(BG$1,Monitoring_MP!$AM$1:$CX$57,Points_MP!$C9,FALSE)=$L9,$AE9,IF(HLOOKUP(BG$1,Monitoring_MP!$AM$1:$CX$57,Points_MP!$C9,FALSE)=$N9,$AF9,IF(HLOOKUP(BG$1,Monitoring_MP!$AM$1:$CX$57,Points_MP!$C9,FALSE)=$P9,$AG9,IF(HLOOKUP(BG$1,Monitoring_MP!$AM$1:$CX$57,Points_MP!$C9,FALSE)=$R9,$AH9,IF(HLOOKUP(BG$1,Monitoring_MP!$AM$1:$CX$57,Points_MP!$C9,FALSE)=$T9,$AI9,IF(HLOOKUP(BG$1,Monitoring_MP!$AM$1:$CX$57,Points_MP!$C9,FALSE)=$V9,$AJ9,IF(HLOOKUP(BG$1,Monitoring_MP!$AM$1:$CX$57,Points_MP!$C9,FALSE)=$X9,$AK9,"ERROR")))))))))</f>
        <v>0</v>
      </c>
      <c r="BH9" s="223">
        <f>IF(ISBLANK(HLOOKUP(BH$1,Monitoring_MP!$AM$1:$CX$57,Points_MP!$C9,FALSE)),"",IF(HLOOKUP(BH$1,Monitoring_MP!$AM$1:$CX$57,Points_MP!$C9,FALSE)=$J9,$AD9,IF(HLOOKUP(BH$1,Monitoring_MP!$AM$1:$CX$57,Points_MP!$C9,FALSE)=$L9,$AE9,IF(HLOOKUP(BH$1,Monitoring_MP!$AM$1:$CX$57,Points_MP!$C9,FALSE)=$N9,$AF9,IF(HLOOKUP(BH$1,Monitoring_MP!$AM$1:$CX$57,Points_MP!$C9,FALSE)=$P9,$AG9,IF(HLOOKUP(BH$1,Monitoring_MP!$AM$1:$CX$57,Points_MP!$C9,FALSE)=$R9,$AH9,IF(HLOOKUP(BH$1,Monitoring_MP!$AM$1:$CX$57,Points_MP!$C9,FALSE)=$T9,$AI9,IF(HLOOKUP(BH$1,Monitoring_MP!$AM$1:$CX$57,Points_MP!$C9,FALSE)=$V9,$AJ9,IF(HLOOKUP(BH$1,Monitoring_MP!$AM$1:$CX$57,Points_MP!$C9,FALSE)=$X9,$AK9,"ERROR")))))))))</f>
        <v>0.5</v>
      </c>
      <c r="BI9" s="223">
        <f>IF(ISBLANK(HLOOKUP(BI$1,Monitoring_MP!$AM$1:$CX$57,Points_MP!$C9,FALSE)),"",IF(HLOOKUP(BI$1,Monitoring_MP!$AM$1:$CX$57,Points_MP!$C9,FALSE)=$J9,$AD9,IF(HLOOKUP(BI$1,Monitoring_MP!$AM$1:$CX$57,Points_MP!$C9,FALSE)=$L9,$AE9,IF(HLOOKUP(BI$1,Monitoring_MP!$AM$1:$CX$57,Points_MP!$C9,FALSE)=$N9,$AF9,IF(HLOOKUP(BI$1,Monitoring_MP!$AM$1:$CX$57,Points_MP!$C9,FALSE)=$P9,$AG9,IF(HLOOKUP(BI$1,Monitoring_MP!$AM$1:$CX$57,Points_MP!$C9,FALSE)=$R9,$AH9,IF(HLOOKUP(BI$1,Monitoring_MP!$AM$1:$CX$57,Points_MP!$C9,FALSE)=$T9,$AI9,IF(HLOOKUP(BI$1,Monitoring_MP!$AM$1:$CX$57,Points_MP!$C9,FALSE)=$V9,$AJ9,IF(HLOOKUP(BI$1,Monitoring_MP!$AM$1:$CX$57,Points_MP!$C9,FALSE)=$X9,$AK9,"ERROR")))))))))</f>
        <v>0.5</v>
      </c>
      <c r="BJ9" s="223">
        <f>IF(ISBLANK(HLOOKUP(BJ$1,Monitoring_MP!$AM$1:$CX$57,Points_MP!$C9,FALSE)),"",IF(HLOOKUP(BJ$1,Monitoring_MP!$AM$1:$CX$57,Points_MP!$C9,FALSE)=$J9,$AD9,IF(HLOOKUP(BJ$1,Monitoring_MP!$AM$1:$CX$57,Points_MP!$C9,FALSE)=$L9,$AE9,IF(HLOOKUP(BJ$1,Monitoring_MP!$AM$1:$CX$57,Points_MP!$C9,FALSE)=$N9,$AF9,IF(HLOOKUP(BJ$1,Monitoring_MP!$AM$1:$CX$57,Points_MP!$C9,FALSE)=$P9,$AG9,IF(HLOOKUP(BJ$1,Monitoring_MP!$AM$1:$CX$57,Points_MP!$C9,FALSE)=$R9,$AH9,IF(HLOOKUP(BJ$1,Monitoring_MP!$AM$1:$CX$57,Points_MP!$C9,FALSE)=$T9,$AI9,IF(HLOOKUP(BJ$1,Monitoring_MP!$AM$1:$CX$57,Points_MP!$C9,FALSE)=$V9,$AJ9,IF(HLOOKUP(BJ$1,Monitoring_MP!$AM$1:$CX$57,Points_MP!$C9,FALSE)=$X9,$AK9,"ERROR")))))))))</f>
        <v>0.5</v>
      </c>
      <c r="BK9" s="223">
        <f>IF(ISBLANK(HLOOKUP(BK$1,Monitoring_MP!$AM$1:$CX$57,Points_MP!$C9,FALSE)),"",IF(HLOOKUP(BK$1,Monitoring_MP!$AM$1:$CX$57,Points_MP!$C9,FALSE)=$J9,$AD9,IF(HLOOKUP(BK$1,Monitoring_MP!$AM$1:$CX$57,Points_MP!$C9,FALSE)=$L9,$AE9,IF(HLOOKUP(BK$1,Monitoring_MP!$AM$1:$CX$57,Points_MP!$C9,FALSE)=$N9,$AF9,IF(HLOOKUP(BK$1,Monitoring_MP!$AM$1:$CX$57,Points_MP!$C9,FALSE)=$P9,$AG9,IF(HLOOKUP(BK$1,Monitoring_MP!$AM$1:$CX$57,Points_MP!$C9,FALSE)=$R9,$AH9,IF(HLOOKUP(BK$1,Monitoring_MP!$AM$1:$CX$57,Points_MP!$C9,FALSE)=$T9,$AI9,IF(HLOOKUP(BK$1,Monitoring_MP!$AM$1:$CX$57,Points_MP!$C9,FALSE)=$V9,$AJ9,IF(HLOOKUP(BK$1,Monitoring_MP!$AM$1:$CX$57,Points_MP!$C9,FALSE)=$X9,$AK9,"ERROR")))))))))</f>
        <v>0.5</v>
      </c>
      <c r="BL9" s="223">
        <f>IF(ISBLANK(HLOOKUP(BL$1,Monitoring_MP!$AM$1:$CX$57,Points_MP!$C9,FALSE)),"",IF(HLOOKUP(BL$1,Monitoring_MP!$AM$1:$CX$57,Points_MP!$C9,FALSE)=$J9,$AD9,IF(HLOOKUP(BL$1,Monitoring_MP!$AM$1:$CX$57,Points_MP!$C9,FALSE)=$L9,$AE9,IF(HLOOKUP(BL$1,Monitoring_MP!$AM$1:$CX$57,Points_MP!$C9,FALSE)=$N9,$AF9,IF(HLOOKUP(BL$1,Monitoring_MP!$AM$1:$CX$57,Points_MP!$C9,FALSE)=$P9,$AG9,IF(HLOOKUP(BL$1,Monitoring_MP!$AM$1:$CX$57,Points_MP!$C9,FALSE)=$R9,$AH9,IF(HLOOKUP(BL$1,Monitoring_MP!$AM$1:$CX$57,Points_MP!$C9,FALSE)=$T9,$AI9,IF(HLOOKUP(BL$1,Monitoring_MP!$AM$1:$CX$57,Points_MP!$C9,FALSE)=$V9,$AJ9,IF(HLOOKUP(BL$1,Monitoring_MP!$AM$1:$CX$57,Points_MP!$C9,FALSE)=$X9,$AK9,"ERROR")))))))))</f>
        <v>0</v>
      </c>
      <c r="BM9" s="223">
        <f>IF(ISBLANK(HLOOKUP(BM$1,Monitoring_MP!$AM$1:$CX$57,Points_MP!$C9,FALSE)),"",IF(HLOOKUP(BM$1,Monitoring_MP!$AM$1:$CX$57,Points_MP!$C9,FALSE)=$J9,$AD9,IF(HLOOKUP(BM$1,Monitoring_MP!$AM$1:$CX$57,Points_MP!$C9,FALSE)=$L9,$AE9,IF(HLOOKUP(BM$1,Monitoring_MP!$AM$1:$CX$57,Points_MP!$C9,FALSE)=$N9,$AF9,IF(HLOOKUP(BM$1,Monitoring_MP!$AM$1:$CX$57,Points_MP!$C9,FALSE)=$P9,$AG9,IF(HLOOKUP(BM$1,Monitoring_MP!$AM$1:$CX$57,Points_MP!$C9,FALSE)=$R9,$AH9,IF(HLOOKUP(BM$1,Monitoring_MP!$AM$1:$CX$57,Points_MP!$C9,FALSE)=$T9,$AI9,IF(HLOOKUP(BM$1,Monitoring_MP!$AM$1:$CX$57,Points_MP!$C9,FALSE)=$V9,$AJ9,IF(HLOOKUP(BM$1,Monitoring_MP!$AM$1:$CX$57,Points_MP!$C9,FALSE)=$X9,$AK9,"ERROR")))))))))</f>
        <v>0</v>
      </c>
      <c r="BN9" s="223">
        <f>IF(ISBLANK(HLOOKUP(BN$1,Monitoring_MP!$AM$1:$CX$57,Points_MP!$C9,FALSE)),"",IF(HLOOKUP(BN$1,Monitoring_MP!$AM$1:$CX$57,Points_MP!$C9,FALSE)=$J9,$AD9,IF(HLOOKUP(BN$1,Monitoring_MP!$AM$1:$CX$57,Points_MP!$C9,FALSE)=$L9,$AE9,IF(HLOOKUP(BN$1,Monitoring_MP!$AM$1:$CX$57,Points_MP!$C9,FALSE)=$N9,$AF9,IF(HLOOKUP(BN$1,Monitoring_MP!$AM$1:$CX$57,Points_MP!$C9,FALSE)=$P9,$AG9,IF(HLOOKUP(BN$1,Monitoring_MP!$AM$1:$CX$57,Points_MP!$C9,FALSE)=$R9,$AH9,IF(HLOOKUP(BN$1,Monitoring_MP!$AM$1:$CX$57,Points_MP!$C9,FALSE)=$T9,$AI9,IF(HLOOKUP(BN$1,Monitoring_MP!$AM$1:$CX$57,Points_MP!$C9,FALSE)=$V9,$AJ9,IF(HLOOKUP(BN$1,Monitoring_MP!$AM$1:$CX$57,Points_MP!$C9,FALSE)=$X9,$AK9,"ERROR")))))))))</f>
        <v>0.5</v>
      </c>
      <c r="BO9" s="223">
        <f>IF(ISBLANK(HLOOKUP(BO$1,Monitoring_MP!$AM$1:$CX$57,Points_MP!$C9,FALSE)),"",IF(HLOOKUP(BO$1,Monitoring_MP!$AM$1:$CX$57,Points_MP!$C9,FALSE)=$J9,$AD9,IF(HLOOKUP(BO$1,Monitoring_MP!$AM$1:$CX$57,Points_MP!$C9,FALSE)=$L9,$AE9,IF(HLOOKUP(BO$1,Monitoring_MP!$AM$1:$CX$57,Points_MP!$C9,FALSE)=$N9,$AF9,IF(HLOOKUP(BO$1,Monitoring_MP!$AM$1:$CX$57,Points_MP!$C9,FALSE)=$P9,$AG9,IF(HLOOKUP(BO$1,Monitoring_MP!$AM$1:$CX$57,Points_MP!$C9,FALSE)=$R9,$AH9,IF(HLOOKUP(BO$1,Monitoring_MP!$AM$1:$CX$57,Points_MP!$C9,FALSE)=$T9,$AI9,IF(HLOOKUP(BO$1,Monitoring_MP!$AM$1:$CX$57,Points_MP!$C9,FALSE)=$V9,$AJ9,IF(HLOOKUP(BO$1,Monitoring_MP!$AM$1:$CX$57,Points_MP!$C9,FALSE)=$X9,$AK9,"ERROR")))))))))</f>
        <v>0</v>
      </c>
      <c r="BP9" s="223">
        <f>IF(ISBLANK(HLOOKUP(BP$1,Monitoring_MP!$AM$1:$CX$57,Points_MP!$C9,FALSE)),"",IF(HLOOKUP(BP$1,Monitoring_MP!$AM$1:$CX$57,Points_MP!$C9,FALSE)=$J9,$AD9,IF(HLOOKUP(BP$1,Monitoring_MP!$AM$1:$CX$57,Points_MP!$C9,FALSE)=$L9,$AE9,IF(HLOOKUP(BP$1,Monitoring_MP!$AM$1:$CX$57,Points_MP!$C9,FALSE)=$N9,$AF9,IF(HLOOKUP(BP$1,Monitoring_MP!$AM$1:$CX$57,Points_MP!$C9,FALSE)=$P9,$AG9,IF(HLOOKUP(BP$1,Monitoring_MP!$AM$1:$CX$57,Points_MP!$C9,FALSE)=$R9,$AH9,IF(HLOOKUP(BP$1,Monitoring_MP!$AM$1:$CX$57,Points_MP!$C9,FALSE)=$T9,$AI9,IF(HLOOKUP(BP$1,Monitoring_MP!$AM$1:$CX$57,Points_MP!$C9,FALSE)=$V9,$AJ9,IF(HLOOKUP(BP$1,Monitoring_MP!$AM$1:$CX$57,Points_MP!$C9,FALSE)=$X9,$AK9,"ERROR")))))))))</f>
        <v>0</v>
      </c>
      <c r="BQ9" s="223">
        <f>IF(ISBLANK(HLOOKUP(BQ$1,Monitoring_MP!$AM$1:$CX$57,Points_MP!$C9,FALSE)),"",IF(HLOOKUP(BQ$1,Monitoring_MP!$AM$1:$CX$57,Points_MP!$C9,FALSE)=$J9,$AD9,IF(HLOOKUP(BQ$1,Monitoring_MP!$AM$1:$CX$57,Points_MP!$C9,FALSE)=$L9,$AE9,IF(HLOOKUP(BQ$1,Monitoring_MP!$AM$1:$CX$57,Points_MP!$C9,FALSE)=$N9,$AF9,IF(HLOOKUP(BQ$1,Monitoring_MP!$AM$1:$CX$57,Points_MP!$C9,FALSE)=$P9,$AG9,IF(HLOOKUP(BQ$1,Monitoring_MP!$AM$1:$CX$57,Points_MP!$C9,FALSE)=$R9,$AH9,IF(HLOOKUP(BQ$1,Monitoring_MP!$AM$1:$CX$57,Points_MP!$C9,FALSE)=$T9,$AI9,IF(HLOOKUP(BQ$1,Monitoring_MP!$AM$1:$CX$57,Points_MP!$C9,FALSE)=$V9,$AJ9,IF(HLOOKUP(BQ$1,Monitoring_MP!$AM$1:$CX$57,Points_MP!$C9,FALSE)=$X9,$AK9,"ERROR")))))))))</f>
        <v>0</v>
      </c>
      <c r="BR9" s="223">
        <f>IF(ISBLANK(HLOOKUP(BR$1,Monitoring_MP!$AM$1:$CX$57,Points_MP!$C9,FALSE)),"",IF(HLOOKUP(BR$1,Monitoring_MP!$AM$1:$CX$57,Points_MP!$C9,FALSE)=$J9,$AD9,IF(HLOOKUP(BR$1,Monitoring_MP!$AM$1:$CX$57,Points_MP!$C9,FALSE)=$L9,$AE9,IF(HLOOKUP(BR$1,Monitoring_MP!$AM$1:$CX$57,Points_MP!$C9,FALSE)=$N9,$AF9,IF(HLOOKUP(BR$1,Monitoring_MP!$AM$1:$CX$57,Points_MP!$C9,FALSE)=$P9,$AG9,IF(HLOOKUP(BR$1,Monitoring_MP!$AM$1:$CX$57,Points_MP!$C9,FALSE)=$R9,$AH9,IF(HLOOKUP(BR$1,Monitoring_MP!$AM$1:$CX$57,Points_MP!$C9,FALSE)=$T9,$AI9,IF(HLOOKUP(BR$1,Monitoring_MP!$AM$1:$CX$57,Points_MP!$C9,FALSE)=$V9,$AJ9,IF(HLOOKUP(BR$1,Monitoring_MP!$AM$1:$CX$57,Points_MP!$C9,FALSE)=$X9,$AK9,"ERROR")))))))))</f>
        <v>0.5</v>
      </c>
    </row>
    <row r="10" spans="1:70" ht="15" customHeight="1" x14ac:dyDescent="0.35">
      <c r="A10" s="55" t="str">
        <f>IF(ISBLANK(Monitoring_MP!A10),"",Monitoring_MP!A10)</f>
        <v>Q9</v>
      </c>
      <c r="B10" s="244" t="str">
        <f>IF(ISBLANK(Monitoring_MP!B10),"",Monitoring_MP!B10)</f>
        <v>R20009</v>
      </c>
      <c r="C10" s="172">
        <f>IF(ISBLANK(Monitoring_MP!C10),"",Monitoring_MP!C10)</f>
        <v>10</v>
      </c>
      <c r="D10" s="172" t="str">
        <f>IF(ISBLANK(Monitoring_MP!D10),"",Monitoring_MP!D10)</f>
        <v>Autoritățile publice locale au răspuns la cererea persoanei fizice de solicitare a informațiilor în conformitate cu cerințele și termenii legali ?</v>
      </c>
      <c r="E10" s="172" t="str">
        <f>IF(ISBLANK(Monitoring_MP!E10),"",Monitoring_MP!E10)</f>
        <v>Has the local public authority responded to the individual's request for information in accordance with legal requirements and terms?</v>
      </c>
      <c r="F10" s="56" t="str">
        <f>IF(ISBLANK(Monitoring_MP!F10),"",Monitoring_MP!F10)</f>
        <v>acc</v>
      </c>
      <c r="G10" s="56" t="str">
        <f>IF(ISBLANK(Monitoring_MP!G10),"",Monitoring_MP!G10)</f>
        <v>acc9</v>
      </c>
      <c r="H10" s="56" t="str">
        <f>IF(ISBLANK(Monitoring_MP!H10),"",Monitoring_MP!H10)</f>
        <v>acc9k</v>
      </c>
      <c r="I10" s="181">
        <f>IF(ISBLANK(Monitoring_MP!I10),"",Monitoring_MP!I10)</f>
        <v>4</v>
      </c>
      <c r="J10" s="56" t="str">
        <f>IF(ISBLANK(Monitoring_MP!J10),"",Monitoring_MP!J10)</f>
        <v>da</v>
      </c>
      <c r="K10" s="56" t="str">
        <f>IF(ISBLANK(Monitoring_MP!K10),"",Monitoring_MP!K10)</f>
        <v>yes</v>
      </c>
      <c r="L10" s="56" t="str">
        <f>IF(ISBLANK(Monitoring_MP!L10),"",Monitoring_MP!L10)</f>
        <v>nu</v>
      </c>
      <c r="M10" s="56" t="str">
        <f>IF(ISBLANK(Monitoring_MP!M10),"",Monitoring_MP!M10)</f>
        <v>no</v>
      </c>
      <c r="N10" s="56" t="str">
        <f>IF(ISBLANK(Monitoring_MP!N10),"",Monitoring_MP!N10)</f>
        <v>partial</v>
      </c>
      <c r="O10" s="56" t="str">
        <f>IF(ISBLANK(Monitoring_MP!O10),"",Monitoring_MP!O10)</f>
        <v>partially</v>
      </c>
      <c r="P10" s="56" t="str">
        <f>IF(ISBLANK(Monitoring_MP!P10),"",Monitoring_MP!P10)</f>
        <v>---</v>
      </c>
      <c r="Q10" s="56" t="str">
        <f>IF(ISBLANK(Monitoring_MP!Q10),"",Monitoring_MP!Q10)</f>
        <v>---</v>
      </c>
      <c r="R10" s="56" t="str">
        <f>IF(ISBLANK(Monitoring_MP!R10),"",Monitoring_MP!R10)</f>
        <v>---</v>
      </c>
      <c r="S10" s="56" t="str">
        <f>IF(ISBLANK(Monitoring_MP!S10),"",Monitoring_MP!S10)</f>
        <v>---</v>
      </c>
      <c r="T10" s="56" t="str">
        <f>IF(ISBLANK(Monitoring_MP!T10),"",Monitoring_MP!T10)</f>
        <v>---</v>
      </c>
      <c r="U10" s="56" t="str">
        <f>IF(ISBLANK(Monitoring_MP!U10),"",Monitoring_MP!U10)</f>
        <v>---</v>
      </c>
      <c r="V10" s="56" t="str">
        <f>IF(ISBLANK(Monitoring_MP!V10),"",Monitoring_MP!V10)</f>
        <v>---</v>
      </c>
      <c r="W10" s="56" t="str">
        <f>IF(ISBLANK(Monitoring_MP!W10),"",Monitoring_MP!W10)</f>
        <v>---</v>
      </c>
      <c r="X10" s="56" t="str">
        <f>IF(ISBLANK(Monitoring_MP!X10),"",Monitoring_MP!X10)</f>
        <v>N/A</v>
      </c>
      <c r="Y10" s="56" t="str">
        <f>IF(ISBLANK(Monitoring_MP!Y10),"",Monitoring_MP!Y10)</f>
        <v>N/A</v>
      </c>
      <c r="Z10" s="56" t="str">
        <f>IF(ISBLANK(Monitoring_MP!Z10),"",Monitoring_MP!Z10)</f>
        <v>---</v>
      </c>
      <c r="AA10" s="56" t="str">
        <f>IF(ISBLANK(Monitoring_MP!AA10),"",Monitoring_MP!AA10)</f>
        <v>---</v>
      </c>
      <c r="AB10" s="56" t="str">
        <f>IF(ISBLANK(Monitoring_MP!AB10),"",Monitoring_MP!AB10)</f>
        <v>da</v>
      </c>
      <c r="AC10" s="56" t="str">
        <f>IF(ISBLANK(Monitoring_MP!AC10),"",Monitoring_MP!AC10)</f>
        <v>nu</v>
      </c>
      <c r="AD10" s="57">
        <f>IF(ISBLANK(Monitoring_MP!AD10),"",Monitoring_MP!AD10)</f>
        <v>4</v>
      </c>
      <c r="AE10" s="56">
        <f>IF(ISBLANK(Monitoring_MP!AE10),"",Monitoring_MP!AE10)</f>
        <v>0</v>
      </c>
      <c r="AF10" s="56">
        <f>IF(ISBLANK(Monitoring_MP!AF10),"",Monitoring_MP!AF10)</f>
        <v>2</v>
      </c>
      <c r="AG10" s="56" t="str">
        <f>IF(ISBLANK(Monitoring_MP!AG10),"",Monitoring_MP!AG10)</f>
        <v>---</v>
      </c>
      <c r="AH10" s="56" t="str">
        <f>IF(ISBLANK(Monitoring_MP!AH10),"",Monitoring_MP!AH10)</f>
        <v>---</v>
      </c>
      <c r="AI10" s="56" t="str">
        <f>IF(ISBLANK(Monitoring_MP!AI10),"",Monitoring_MP!AI10)</f>
        <v>---</v>
      </c>
      <c r="AJ10" s="56" t="str">
        <f>IF(ISBLANK(Monitoring_MP!AJ10),"",Monitoring_MP!AJ10)</f>
        <v>---</v>
      </c>
      <c r="AK10" s="56" t="str">
        <f>IF(ISBLANK(Monitoring_MP!AK10),"",Monitoring_MP!AK10)</f>
        <v>N/A</v>
      </c>
      <c r="AL10" s="139" t="str">
        <f>IF(ISBLANK(Monitoring_MP!AL10),"",Monitoring_MP!AL10)</f>
        <v>---</v>
      </c>
      <c r="AM10" s="223">
        <f>IF(ISBLANK(HLOOKUP(AM$1,Monitoring_MP!$AM$1:$CX$57,Points_MP!$C10,FALSE)),"",IF(HLOOKUP(AM$1,Monitoring_MP!$AM$1:$CX$57,Points_MP!$C10,FALSE)=$J10,$AD10,IF(HLOOKUP(AM$1,Monitoring_MP!$AM$1:$CX$57,Points_MP!$C10,FALSE)=$L10,$AE10,IF(HLOOKUP(AM$1,Monitoring_MP!$AM$1:$CX$57,Points_MP!$C10,FALSE)=$N10,$AF10,IF(HLOOKUP(AM$1,Monitoring_MP!$AM$1:$CX$57,Points_MP!$C10,FALSE)=$P10,$AG10,IF(HLOOKUP(AM$1,Monitoring_MP!$AM$1:$CX$57,Points_MP!$C10,FALSE)=$R10,$AH10,IF(HLOOKUP(AM$1,Monitoring_MP!$AM$1:$CX$57,Points_MP!$C10,FALSE)=$T10,$AI10,IF(HLOOKUP(AM$1,Monitoring_MP!$AM$1:$CX$57,Points_MP!$C10,FALSE)=$V10,$AJ10,IF(HLOOKUP(AM$1,Monitoring_MP!$AM$1:$CX$57,Points_MP!$C10,FALSE)=$X10,$AK10,"ERROR")))))))))</f>
        <v>0</v>
      </c>
      <c r="AN10" s="223">
        <f>IF(ISBLANK(HLOOKUP(AN$1,Monitoring_MP!$AM$1:$CX$57,Points_MP!$C10,FALSE)),"",IF(HLOOKUP(AN$1,Monitoring_MP!$AM$1:$CX$57,Points_MP!$C10,FALSE)=$J10,$AD10,IF(HLOOKUP(AN$1,Monitoring_MP!$AM$1:$CX$57,Points_MP!$C10,FALSE)=$L10,$AE10,IF(HLOOKUP(AN$1,Monitoring_MP!$AM$1:$CX$57,Points_MP!$C10,FALSE)=$N10,$AF10,IF(HLOOKUP(AN$1,Monitoring_MP!$AM$1:$CX$57,Points_MP!$C10,FALSE)=$P10,$AG10,IF(HLOOKUP(AN$1,Monitoring_MP!$AM$1:$CX$57,Points_MP!$C10,FALSE)=$R10,$AH10,IF(HLOOKUP(AN$1,Monitoring_MP!$AM$1:$CX$57,Points_MP!$C10,FALSE)=$T10,$AI10,IF(HLOOKUP(AN$1,Monitoring_MP!$AM$1:$CX$57,Points_MP!$C10,FALSE)=$V10,$AJ10,IF(HLOOKUP(AN$1,Monitoring_MP!$AM$1:$CX$57,Points_MP!$C10,FALSE)=$X10,$AK10,"ERROR")))))))))</f>
        <v>4</v>
      </c>
      <c r="AO10" s="223">
        <f>IF(ISBLANK(HLOOKUP(AO$1,Monitoring_MP!$AM$1:$CX$57,Points_MP!$C10,FALSE)),"",IF(HLOOKUP(AO$1,Monitoring_MP!$AM$1:$CX$57,Points_MP!$C10,FALSE)=$J10,$AD10,IF(HLOOKUP(AO$1,Monitoring_MP!$AM$1:$CX$57,Points_MP!$C10,FALSE)=$L10,$AE10,IF(HLOOKUP(AO$1,Monitoring_MP!$AM$1:$CX$57,Points_MP!$C10,FALSE)=$N10,$AF10,IF(HLOOKUP(AO$1,Monitoring_MP!$AM$1:$CX$57,Points_MP!$C10,FALSE)=$P10,$AG10,IF(HLOOKUP(AO$1,Monitoring_MP!$AM$1:$CX$57,Points_MP!$C10,FALSE)=$R10,$AH10,IF(HLOOKUP(AO$1,Monitoring_MP!$AM$1:$CX$57,Points_MP!$C10,FALSE)=$T10,$AI10,IF(HLOOKUP(AO$1,Monitoring_MP!$AM$1:$CX$57,Points_MP!$C10,FALSE)=$V10,$AJ10,IF(HLOOKUP(AO$1,Monitoring_MP!$AM$1:$CX$57,Points_MP!$C10,FALSE)=$X10,$AK10,"ERROR")))))))))</f>
        <v>0</v>
      </c>
      <c r="AP10" s="223">
        <f>IF(ISBLANK(HLOOKUP(AP$1,Monitoring_MP!$AM$1:$CX$57,Points_MP!$C10,FALSE)),"",IF(HLOOKUP(AP$1,Monitoring_MP!$AM$1:$CX$57,Points_MP!$C10,FALSE)=$J10,$AD10,IF(HLOOKUP(AP$1,Monitoring_MP!$AM$1:$CX$57,Points_MP!$C10,FALSE)=$L10,$AE10,IF(HLOOKUP(AP$1,Monitoring_MP!$AM$1:$CX$57,Points_MP!$C10,FALSE)=$N10,$AF10,IF(HLOOKUP(AP$1,Monitoring_MP!$AM$1:$CX$57,Points_MP!$C10,FALSE)=$P10,$AG10,IF(HLOOKUP(AP$1,Monitoring_MP!$AM$1:$CX$57,Points_MP!$C10,FALSE)=$R10,$AH10,IF(HLOOKUP(AP$1,Monitoring_MP!$AM$1:$CX$57,Points_MP!$C10,FALSE)=$T10,$AI10,IF(HLOOKUP(AP$1,Monitoring_MP!$AM$1:$CX$57,Points_MP!$C10,FALSE)=$V10,$AJ10,IF(HLOOKUP(AP$1,Monitoring_MP!$AM$1:$CX$57,Points_MP!$C10,FALSE)=$X10,$AK10,"ERROR")))))))))</f>
        <v>0</v>
      </c>
      <c r="AQ10" s="223">
        <f>IF(ISBLANK(HLOOKUP(AQ$1,Monitoring_MP!$AM$1:$CX$57,Points_MP!$C10,FALSE)),"",IF(HLOOKUP(AQ$1,Monitoring_MP!$AM$1:$CX$57,Points_MP!$C10,FALSE)=$J10,$AD10,IF(HLOOKUP(AQ$1,Monitoring_MP!$AM$1:$CX$57,Points_MP!$C10,FALSE)=$L10,$AE10,IF(HLOOKUP(AQ$1,Monitoring_MP!$AM$1:$CX$57,Points_MP!$C10,FALSE)=$N10,$AF10,IF(HLOOKUP(AQ$1,Monitoring_MP!$AM$1:$CX$57,Points_MP!$C10,FALSE)=$P10,$AG10,IF(HLOOKUP(AQ$1,Monitoring_MP!$AM$1:$CX$57,Points_MP!$C10,FALSE)=$R10,$AH10,IF(HLOOKUP(AQ$1,Monitoring_MP!$AM$1:$CX$57,Points_MP!$C10,FALSE)=$T10,$AI10,IF(HLOOKUP(AQ$1,Monitoring_MP!$AM$1:$CX$57,Points_MP!$C10,FALSE)=$V10,$AJ10,IF(HLOOKUP(AQ$1,Monitoring_MP!$AM$1:$CX$57,Points_MP!$C10,FALSE)=$X10,$AK10,"ERROR")))))))))</f>
        <v>4</v>
      </c>
      <c r="AR10" s="223">
        <f>IF(ISBLANK(HLOOKUP(AR$1,Monitoring_MP!$AM$1:$CX$57,Points_MP!$C10,FALSE)),"",IF(HLOOKUP(AR$1,Monitoring_MP!$AM$1:$CX$57,Points_MP!$C10,FALSE)=$J10,$AD10,IF(HLOOKUP(AR$1,Monitoring_MP!$AM$1:$CX$57,Points_MP!$C10,FALSE)=$L10,$AE10,IF(HLOOKUP(AR$1,Monitoring_MP!$AM$1:$CX$57,Points_MP!$C10,FALSE)=$N10,$AF10,IF(HLOOKUP(AR$1,Monitoring_MP!$AM$1:$CX$57,Points_MP!$C10,FALSE)=$P10,$AG10,IF(HLOOKUP(AR$1,Monitoring_MP!$AM$1:$CX$57,Points_MP!$C10,FALSE)=$R10,$AH10,IF(HLOOKUP(AR$1,Monitoring_MP!$AM$1:$CX$57,Points_MP!$C10,FALSE)=$T10,$AI10,IF(HLOOKUP(AR$1,Monitoring_MP!$AM$1:$CX$57,Points_MP!$C10,FALSE)=$V10,$AJ10,IF(HLOOKUP(AR$1,Monitoring_MP!$AM$1:$CX$57,Points_MP!$C10,FALSE)=$X10,$AK10,"ERROR")))))))))</f>
        <v>0</v>
      </c>
      <c r="AS10" s="223">
        <f>IF(ISBLANK(HLOOKUP(AS$1,Monitoring_MP!$AM$1:$CX$57,Points_MP!$C10,FALSE)),"",IF(HLOOKUP(AS$1,Monitoring_MP!$AM$1:$CX$57,Points_MP!$C10,FALSE)=$J10,$AD10,IF(HLOOKUP(AS$1,Monitoring_MP!$AM$1:$CX$57,Points_MP!$C10,FALSE)=$L10,$AE10,IF(HLOOKUP(AS$1,Monitoring_MP!$AM$1:$CX$57,Points_MP!$C10,FALSE)=$N10,$AF10,IF(HLOOKUP(AS$1,Monitoring_MP!$AM$1:$CX$57,Points_MP!$C10,FALSE)=$P10,$AG10,IF(HLOOKUP(AS$1,Monitoring_MP!$AM$1:$CX$57,Points_MP!$C10,FALSE)=$R10,$AH10,IF(HLOOKUP(AS$1,Monitoring_MP!$AM$1:$CX$57,Points_MP!$C10,FALSE)=$T10,$AI10,IF(HLOOKUP(AS$1,Monitoring_MP!$AM$1:$CX$57,Points_MP!$C10,FALSE)=$V10,$AJ10,IF(HLOOKUP(AS$1,Monitoring_MP!$AM$1:$CX$57,Points_MP!$C10,FALSE)=$X10,$AK10,"ERROR")))))))))</f>
        <v>0</v>
      </c>
      <c r="AT10" s="223">
        <f>IF(ISBLANK(HLOOKUP(AT$1,Monitoring_MP!$AM$1:$CX$57,Points_MP!$C10,FALSE)),"",IF(HLOOKUP(AT$1,Monitoring_MP!$AM$1:$CX$57,Points_MP!$C10,FALSE)=$J10,$AD10,IF(HLOOKUP(AT$1,Monitoring_MP!$AM$1:$CX$57,Points_MP!$C10,FALSE)=$L10,$AE10,IF(HLOOKUP(AT$1,Monitoring_MP!$AM$1:$CX$57,Points_MP!$C10,FALSE)=$N10,$AF10,IF(HLOOKUP(AT$1,Monitoring_MP!$AM$1:$CX$57,Points_MP!$C10,FALSE)=$P10,$AG10,IF(HLOOKUP(AT$1,Monitoring_MP!$AM$1:$CX$57,Points_MP!$C10,FALSE)=$R10,$AH10,IF(HLOOKUP(AT$1,Monitoring_MP!$AM$1:$CX$57,Points_MP!$C10,FALSE)=$T10,$AI10,IF(HLOOKUP(AT$1,Monitoring_MP!$AM$1:$CX$57,Points_MP!$C10,FALSE)=$V10,$AJ10,IF(HLOOKUP(AT$1,Monitoring_MP!$AM$1:$CX$57,Points_MP!$C10,FALSE)=$X10,$AK10,"ERROR")))))))))</f>
        <v>0</v>
      </c>
      <c r="AU10" s="223">
        <f>IF(ISBLANK(HLOOKUP(AU$1,Monitoring_MP!$AM$1:$CX$57,Points_MP!$C10,FALSE)),"",IF(HLOOKUP(AU$1,Monitoring_MP!$AM$1:$CX$57,Points_MP!$C10,FALSE)=$J10,$AD10,IF(HLOOKUP(AU$1,Monitoring_MP!$AM$1:$CX$57,Points_MP!$C10,FALSE)=$L10,$AE10,IF(HLOOKUP(AU$1,Monitoring_MP!$AM$1:$CX$57,Points_MP!$C10,FALSE)=$N10,$AF10,IF(HLOOKUP(AU$1,Monitoring_MP!$AM$1:$CX$57,Points_MP!$C10,FALSE)=$P10,$AG10,IF(HLOOKUP(AU$1,Monitoring_MP!$AM$1:$CX$57,Points_MP!$C10,FALSE)=$R10,$AH10,IF(HLOOKUP(AU$1,Monitoring_MP!$AM$1:$CX$57,Points_MP!$C10,FALSE)=$T10,$AI10,IF(HLOOKUP(AU$1,Monitoring_MP!$AM$1:$CX$57,Points_MP!$C10,FALSE)=$V10,$AJ10,IF(HLOOKUP(AU$1,Monitoring_MP!$AM$1:$CX$57,Points_MP!$C10,FALSE)=$X10,$AK10,"ERROR")))))))))</f>
        <v>4</v>
      </c>
      <c r="AV10" s="223">
        <f>IF(ISBLANK(HLOOKUP(AV$1,Monitoring_MP!$AM$1:$CX$57,Points_MP!$C10,FALSE)),"",IF(HLOOKUP(AV$1,Monitoring_MP!$AM$1:$CX$57,Points_MP!$C10,FALSE)=$J10,$AD10,IF(HLOOKUP(AV$1,Monitoring_MP!$AM$1:$CX$57,Points_MP!$C10,FALSE)=$L10,$AE10,IF(HLOOKUP(AV$1,Monitoring_MP!$AM$1:$CX$57,Points_MP!$C10,FALSE)=$N10,$AF10,IF(HLOOKUP(AV$1,Monitoring_MP!$AM$1:$CX$57,Points_MP!$C10,FALSE)=$P10,$AG10,IF(HLOOKUP(AV$1,Monitoring_MP!$AM$1:$CX$57,Points_MP!$C10,FALSE)=$R10,$AH10,IF(HLOOKUP(AV$1,Monitoring_MP!$AM$1:$CX$57,Points_MP!$C10,FALSE)=$T10,$AI10,IF(HLOOKUP(AV$1,Monitoring_MP!$AM$1:$CX$57,Points_MP!$C10,FALSE)=$V10,$AJ10,IF(HLOOKUP(AV$1,Monitoring_MP!$AM$1:$CX$57,Points_MP!$C10,FALSE)=$X10,$AK10,"ERROR")))))))))</f>
        <v>0</v>
      </c>
      <c r="AW10" s="223">
        <f>IF(ISBLANK(HLOOKUP(AW$1,Monitoring_MP!$AM$1:$CX$57,Points_MP!$C10,FALSE)),"",IF(HLOOKUP(AW$1,Monitoring_MP!$AM$1:$CX$57,Points_MP!$C10,FALSE)=$J10,$AD10,IF(HLOOKUP(AW$1,Monitoring_MP!$AM$1:$CX$57,Points_MP!$C10,FALSE)=$L10,$AE10,IF(HLOOKUP(AW$1,Monitoring_MP!$AM$1:$CX$57,Points_MP!$C10,FALSE)=$N10,$AF10,IF(HLOOKUP(AW$1,Monitoring_MP!$AM$1:$CX$57,Points_MP!$C10,FALSE)=$P10,$AG10,IF(HLOOKUP(AW$1,Monitoring_MP!$AM$1:$CX$57,Points_MP!$C10,FALSE)=$R10,$AH10,IF(HLOOKUP(AW$1,Monitoring_MP!$AM$1:$CX$57,Points_MP!$C10,FALSE)=$T10,$AI10,IF(HLOOKUP(AW$1,Monitoring_MP!$AM$1:$CX$57,Points_MP!$C10,FALSE)=$V10,$AJ10,IF(HLOOKUP(AW$1,Monitoring_MP!$AM$1:$CX$57,Points_MP!$C10,FALSE)=$X10,$AK10,"ERROR")))))))))</f>
        <v>4</v>
      </c>
      <c r="AX10" s="223">
        <f>IF(ISBLANK(HLOOKUP(AX$1,Monitoring_MP!$AM$1:$CX$57,Points_MP!$C10,FALSE)),"",IF(HLOOKUP(AX$1,Monitoring_MP!$AM$1:$CX$57,Points_MP!$C10,FALSE)=$J10,$AD10,IF(HLOOKUP(AX$1,Monitoring_MP!$AM$1:$CX$57,Points_MP!$C10,FALSE)=$L10,$AE10,IF(HLOOKUP(AX$1,Monitoring_MP!$AM$1:$CX$57,Points_MP!$C10,FALSE)=$N10,$AF10,IF(HLOOKUP(AX$1,Monitoring_MP!$AM$1:$CX$57,Points_MP!$C10,FALSE)=$P10,$AG10,IF(HLOOKUP(AX$1,Monitoring_MP!$AM$1:$CX$57,Points_MP!$C10,FALSE)=$R10,$AH10,IF(HLOOKUP(AX$1,Monitoring_MP!$AM$1:$CX$57,Points_MP!$C10,FALSE)=$T10,$AI10,IF(HLOOKUP(AX$1,Monitoring_MP!$AM$1:$CX$57,Points_MP!$C10,FALSE)=$V10,$AJ10,IF(HLOOKUP(AX$1,Monitoring_MP!$AM$1:$CX$57,Points_MP!$C10,FALSE)=$X10,$AK10,"ERROR")))))))))</f>
        <v>4</v>
      </c>
      <c r="AY10" s="223">
        <f>IF(ISBLANK(HLOOKUP(AY$1,Monitoring_MP!$AM$1:$CX$57,Points_MP!$C10,FALSE)),"",IF(HLOOKUP(AY$1,Monitoring_MP!$AM$1:$CX$57,Points_MP!$C10,FALSE)=$J10,$AD10,IF(HLOOKUP(AY$1,Monitoring_MP!$AM$1:$CX$57,Points_MP!$C10,FALSE)=$L10,$AE10,IF(HLOOKUP(AY$1,Monitoring_MP!$AM$1:$CX$57,Points_MP!$C10,FALSE)=$N10,$AF10,IF(HLOOKUP(AY$1,Monitoring_MP!$AM$1:$CX$57,Points_MP!$C10,FALSE)=$P10,$AG10,IF(HLOOKUP(AY$1,Monitoring_MP!$AM$1:$CX$57,Points_MP!$C10,FALSE)=$R10,$AH10,IF(HLOOKUP(AY$1,Monitoring_MP!$AM$1:$CX$57,Points_MP!$C10,FALSE)=$T10,$AI10,IF(HLOOKUP(AY$1,Monitoring_MP!$AM$1:$CX$57,Points_MP!$C10,FALSE)=$V10,$AJ10,IF(HLOOKUP(AY$1,Monitoring_MP!$AM$1:$CX$57,Points_MP!$C10,FALSE)=$X10,$AK10,"ERROR")))))))))</f>
        <v>0</v>
      </c>
      <c r="AZ10" s="223">
        <f>IF(ISBLANK(HLOOKUP(AZ$1,Monitoring_MP!$AM$1:$CX$57,Points_MP!$C10,FALSE)),"",IF(HLOOKUP(AZ$1,Monitoring_MP!$AM$1:$CX$57,Points_MP!$C10,FALSE)=$J10,$AD10,IF(HLOOKUP(AZ$1,Monitoring_MP!$AM$1:$CX$57,Points_MP!$C10,FALSE)=$L10,$AE10,IF(HLOOKUP(AZ$1,Monitoring_MP!$AM$1:$CX$57,Points_MP!$C10,FALSE)=$N10,$AF10,IF(HLOOKUP(AZ$1,Monitoring_MP!$AM$1:$CX$57,Points_MP!$C10,FALSE)=$P10,$AG10,IF(HLOOKUP(AZ$1,Monitoring_MP!$AM$1:$CX$57,Points_MP!$C10,FALSE)=$R10,$AH10,IF(HLOOKUP(AZ$1,Monitoring_MP!$AM$1:$CX$57,Points_MP!$C10,FALSE)=$T10,$AI10,IF(HLOOKUP(AZ$1,Monitoring_MP!$AM$1:$CX$57,Points_MP!$C10,FALSE)=$V10,$AJ10,IF(HLOOKUP(AZ$1,Monitoring_MP!$AM$1:$CX$57,Points_MP!$C10,FALSE)=$X10,$AK10,"ERROR")))))))))</f>
        <v>0</v>
      </c>
      <c r="BA10" s="223">
        <f>IF(ISBLANK(HLOOKUP(BA$1,Monitoring_MP!$AM$1:$CX$57,Points_MP!$C10,FALSE)),"",IF(HLOOKUP(BA$1,Monitoring_MP!$AM$1:$CX$57,Points_MP!$C10,FALSE)=$J10,$AD10,IF(HLOOKUP(BA$1,Monitoring_MP!$AM$1:$CX$57,Points_MP!$C10,FALSE)=$L10,$AE10,IF(HLOOKUP(BA$1,Monitoring_MP!$AM$1:$CX$57,Points_MP!$C10,FALSE)=$N10,$AF10,IF(HLOOKUP(BA$1,Monitoring_MP!$AM$1:$CX$57,Points_MP!$C10,FALSE)=$P10,$AG10,IF(HLOOKUP(BA$1,Monitoring_MP!$AM$1:$CX$57,Points_MP!$C10,FALSE)=$R10,$AH10,IF(HLOOKUP(BA$1,Monitoring_MP!$AM$1:$CX$57,Points_MP!$C10,FALSE)=$T10,$AI10,IF(HLOOKUP(BA$1,Monitoring_MP!$AM$1:$CX$57,Points_MP!$C10,FALSE)=$V10,$AJ10,IF(HLOOKUP(BA$1,Monitoring_MP!$AM$1:$CX$57,Points_MP!$C10,FALSE)=$X10,$AK10,"ERROR")))))))))</f>
        <v>4</v>
      </c>
      <c r="BB10" s="223">
        <f>IF(ISBLANK(HLOOKUP(BB$1,Monitoring_MP!$AM$1:$CX$57,Points_MP!$C10,FALSE)),"",IF(HLOOKUP(BB$1,Monitoring_MP!$AM$1:$CX$57,Points_MP!$C10,FALSE)=$J10,$AD10,IF(HLOOKUP(BB$1,Monitoring_MP!$AM$1:$CX$57,Points_MP!$C10,FALSE)=$L10,$AE10,IF(HLOOKUP(BB$1,Monitoring_MP!$AM$1:$CX$57,Points_MP!$C10,FALSE)=$N10,$AF10,IF(HLOOKUP(BB$1,Monitoring_MP!$AM$1:$CX$57,Points_MP!$C10,FALSE)=$P10,$AG10,IF(HLOOKUP(BB$1,Monitoring_MP!$AM$1:$CX$57,Points_MP!$C10,FALSE)=$R10,$AH10,IF(HLOOKUP(BB$1,Monitoring_MP!$AM$1:$CX$57,Points_MP!$C10,FALSE)=$T10,$AI10,IF(HLOOKUP(BB$1,Monitoring_MP!$AM$1:$CX$57,Points_MP!$C10,FALSE)=$V10,$AJ10,IF(HLOOKUP(BB$1,Monitoring_MP!$AM$1:$CX$57,Points_MP!$C10,FALSE)=$X10,$AK10,"ERROR")))))))))</f>
        <v>0</v>
      </c>
      <c r="BC10" s="223">
        <f>IF(ISBLANK(HLOOKUP(BC$1,Monitoring_MP!$AM$1:$CX$57,Points_MP!$C10,FALSE)),"",IF(HLOOKUP(BC$1,Monitoring_MP!$AM$1:$CX$57,Points_MP!$C10,FALSE)=$J10,$AD10,IF(HLOOKUP(BC$1,Monitoring_MP!$AM$1:$CX$57,Points_MP!$C10,FALSE)=$L10,$AE10,IF(HLOOKUP(BC$1,Monitoring_MP!$AM$1:$CX$57,Points_MP!$C10,FALSE)=$N10,$AF10,IF(HLOOKUP(BC$1,Monitoring_MP!$AM$1:$CX$57,Points_MP!$C10,FALSE)=$P10,$AG10,IF(HLOOKUP(BC$1,Monitoring_MP!$AM$1:$CX$57,Points_MP!$C10,FALSE)=$R10,$AH10,IF(HLOOKUP(BC$1,Monitoring_MP!$AM$1:$CX$57,Points_MP!$C10,FALSE)=$T10,$AI10,IF(HLOOKUP(BC$1,Monitoring_MP!$AM$1:$CX$57,Points_MP!$C10,FALSE)=$V10,$AJ10,IF(HLOOKUP(BC$1,Monitoring_MP!$AM$1:$CX$57,Points_MP!$C10,FALSE)=$X10,$AK10,"ERROR")))))))))</f>
        <v>4</v>
      </c>
      <c r="BD10" s="223">
        <f>IF(ISBLANK(HLOOKUP(BD$1,Monitoring_MP!$AM$1:$CX$57,Points_MP!$C10,FALSE)),"",IF(HLOOKUP(BD$1,Monitoring_MP!$AM$1:$CX$57,Points_MP!$C10,FALSE)=$J10,$AD10,IF(HLOOKUP(BD$1,Monitoring_MP!$AM$1:$CX$57,Points_MP!$C10,FALSE)=$L10,$AE10,IF(HLOOKUP(BD$1,Monitoring_MP!$AM$1:$CX$57,Points_MP!$C10,FALSE)=$N10,$AF10,IF(HLOOKUP(BD$1,Monitoring_MP!$AM$1:$CX$57,Points_MP!$C10,FALSE)=$P10,$AG10,IF(HLOOKUP(BD$1,Monitoring_MP!$AM$1:$CX$57,Points_MP!$C10,FALSE)=$R10,$AH10,IF(HLOOKUP(BD$1,Monitoring_MP!$AM$1:$CX$57,Points_MP!$C10,FALSE)=$T10,$AI10,IF(HLOOKUP(BD$1,Monitoring_MP!$AM$1:$CX$57,Points_MP!$C10,FALSE)=$V10,$AJ10,IF(HLOOKUP(BD$1,Monitoring_MP!$AM$1:$CX$57,Points_MP!$C10,FALSE)=$X10,$AK10,"ERROR")))))))))</f>
        <v>0</v>
      </c>
      <c r="BE10" s="223">
        <f>IF(ISBLANK(HLOOKUP(BE$1,Monitoring_MP!$AM$1:$CX$57,Points_MP!$C10,FALSE)),"",IF(HLOOKUP(BE$1,Monitoring_MP!$AM$1:$CX$57,Points_MP!$C10,FALSE)=$J10,$AD10,IF(HLOOKUP(BE$1,Monitoring_MP!$AM$1:$CX$57,Points_MP!$C10,FALSE)=$L10,$AE10,IF(HLOOKUP(BE$1,Monitoring_MP!$AM$1:$CX$57,Points_MP!$C10,FALSE)=$N10,$AF10,IF(HLOOKUP(BE$1,Monitoring_MP!$AM$1:$CX$57,Points_MP!$C10,FALSE)=$P10,$AG10,IF(HLOOKUP(BE$1,Monitoring_MP!$AM$1:$CX$57,Points_MP!$C10,FALSE)=$R10,$AH10,IF(HLOOKUP(BE$1,Monitoring_MP!$AM$1:$CX$57,Points_MP!$C10,FALSE)=$T10,$AI10,IF(HLOOKUP(BE$1,Monitoring_MP!$AM$1:$CX$57,Points_MP!$C10,FALSE)=$V10,$AJ10,IF(HLOOKUP(BE$1,Monitoring_MP!$AM$1:$CX$57,Points_MP!$C10,FALSE)=$X10,$AK10,"ERROR")))))))))</f>
        <v>4</v>
      </c>
      <c r="BF10" s="223">
        <f>IF(ISBLANK(HLOOKUP(BF$1,Monitoring_MP!$AM$1:$CX$57,Points_MP!$C10,FALSE)),"",IF(HLOOKUP(BF$1,Monitoring_MP!$AM$1:$CX$57,Points_MP!$C10,FALSE)=$J10,$AD10,IF(HLOOKUP(BF$1,Monitoring_MP!$AM$1:$CX$57,Points_MP!$C10,FALSE)=$L10,$AE10,IF(HLOOKUP(BF$1,Monitoring_MP!$AM$1:$CX$57,Points_MP!$C10,FALSE)=$N10,$AF10,IF(HLOOKUP(BF$1,Monitoring_MP!$AM$1:$CX$57,Points_MP!$C10,FALSE)=$P10,$AG10,IF(HLOOKUP(BF$1,Monitoring_MP!$AM$1:$CX$57,Points_MP!$C10,FALSE)=$R10,$AH10,IF(HLOOKUP(BF$1,Monitoring_MP!$AM$1:$CX$57,Points_MP!$C10,FALSE)=$T10,$AI10,IF(HLOOKUP(BF$1,Monitoring_MP!$AM$1:$CX$57,Points_MP!$C10,FALSE)=$V10,$AJ10,IF(HLOOKUP(BF$1,Monitoring_MP!$AM$1:$CX$57,Points_MP!$C10,FALSE)=$X10,$AK10,"ERROR")))))))))</f>
        <v>4</v>
      </c>
      <c r="BG10" s="223">
        <f>IF(ISBLANK(HLOOKUP(BG$1,Monitoring_MP!$AM$1:$CX$57,Points_MP!$C10,FALSE)),"",IF(HLOOKUP(BG$1,Monitoring_MP!$AM$1:$CX$57,Points_MP!$C10,FALSE)=$J10,$AD10,IF(HLOOKUP(BG$1,Monitoring_MP!$AM$1:$CX$57,Points_MP!$C10,FALSE)=$L10,$AE10,IF(HLOOKUP(BG$1,Monitoring_MP!$AM$1:$CX$57,Points_MP!$C10,FALSE)=$N10,$AF10,IF(HLOOKUP(BG$1,Monitoring_MP!$AM$1:$CX$57,Points_MP!$C10,FALSE)=$P10,$AG10,IF(HLOOKUP(BG$1,Monitoring_MP!$AM$1:$CX$57,Points_MP!$C10,FALSE)=$R10,$AH10,IF(HLOOKUP(BG$1,Monitoring_MP!$AM$1:$CX$57,Points_MP!$C10,FALSE)=$T10,$AI10,IF(HLOOKUP(BG$1,Monitoring_MP!$AM$1:$CX$57,Points_MP!$C10,FALSE)=$V10,$AJ10,IF(HLOOKUP(BG$1,Monitoring_MP!$AM$1:$CX$57,Points_MP!$C10,FALSE)=$X10,$AK10,"ERROR")))))))))</f>
        <v>0</v>
      </c>
      <c r="BH10" s="223">
        <f>IF(ISBLANK(HLOOKUP(BH$1,Monitoring_MP!$AM$1:$CX$57,Points_MP!$C10,FALSE)),"",IF(HLOOKUP(BH$1,Monitoring_MP!$AM$1:$CX$57,Points_MP!$C10,FALSE)=$J10,$AD10,IF(HLOOKUP(BH$1,Monitoring_MP!$AM$1:$CX$57,Points_MP!$C10,FALSE)=$L10,$AE10,IF(HLOOKUP(BH$1,Monitoring_MP!$AM$1:$CX$57,Points_MP!$C10,FALSE)=$N10,$AF10,IF(HLOOKUP(BH$1,Monitoring_MP!$AM$1:$CX$57,Points_MP!$C10,FALSE)=$P10,$AG10,IF(HLOOKUP(BH$1,Monitoring_MP!$AM$1:$CX$57,Points_MP!$C10,FALSE)=$R10,$AH10,IF(HLOOKUP(BH$1,Monitoring_MP!$AM$1:$CX$57,Points_MP!$C10,FALSE)=$T10,$AI10,IF(HLOOKUP(BH$1,Monitoring_MP!$AM$1:$CX$57,Points_MP!$C10,FALSE)=$V10,$AJ10,IF(HLOOKUP(BH$1,Monitoring_MP!$AM$1:$CX$57,Points_MP!$C10,FALSE)=$X10,$AK10,"ERROR")))))))))</f>
        <v>4</v>
      </c>
      <c r="BI10" s="223">
        <f>IF(ISBLANK(HLOOKUP(BI$1,Monitoring_MP!$AM$1:$CX$57,Points_MP!$C10,FALSE)),"",IF(HLOOKUP(BI$1,Monitoring_MP!$AM$1:$CX$57,Points_MP!$C10,FALSE)=$J10,$AD10,IF(HLOOKUP(BI$1,Monitoring_MP!$AM$1:$CX$57,Points_MP!$C10,FALSE)=$L10,$AE10,IF(HLOOKUP(BI$1,Monitoring_MP!$AM$1:$CX$57,Points_MP!$C10,FALSE)=$N10,$AF10,IF(HLOOKUP(BI$1,Monitoring_MP!$AM$1:$CX$57,Points_MP!$C10,FALSE)=$P10,$AG10,IF(HLOOKUP(BI$1,Monitoring_MP!$AM$1:$CX$57,Points_MP!$C10,FALSE)=$R10,$AH10,IF(HLOOKUP(BI$1,Monitoring_MP!$AM$1:$CX$57,Points_MP!$C10,FALSE)=$T10,$AI10,IF(HLOOKUP(BI$1,Monitoring_MP!$AM$1:$CX$57,Points_MP!$C10,FALSE)=$V10,$AJ10,IF(HLOOKUP(BI$1,Monitoring_MP!$AM$1:$CX$57,Points_MP!$C10,FALSE)=$X10,$AK10,"ERROR")))))))))</f>
        <v>0</v>
      </c>
      <c r="BJ10" s="223">
        <f>IF(ISBLANK(HLOOKUP(BJ$1,Monitoring_MP!$AM$1:$CX$57,Points_MP!$C10,FALSE)),"",IF(HLOOKUP(BJ$1,Monitoring_MP!$AM$1:$CX$57,Points_MP!$C10,FALSE)=$J10,$AD10,IF(HLOOKUP(BJ$1,Monitoring_MP!$AM$1:$CX$57,Points_MP!$C10,FALSE)=$L10,$AE10,IF(HLOOKUP(BJ$1,Monitoring_MP!$AM$1:$CX$57,Points_MP!$C10,FALSE)=$N10,$AF10,IF(HLOOKUP(BJ$1,Monitoring_MP!$AM$1:$CX$57,Points_MP!$C10,FALSE)=$P10,$AG10,IF(HLOOKUP(BJ$1,Monitoring_MP!$AM$1:$CX$57,Points_MP!$C10,FALSE)=$R10,$AH10,IF(HLOOKUP(BJ$1,Monitoring_MP!$AM$1:$CX$57,Points_MP!$C10,FALSE)=$T10,$AI10,IF(HLOOKUP(BJ$1,Monitoring_MP!$AM$1:$CX$57,Points_MP!$C10,FALSE)=$V10,$AJ10,IF(HLOOKUP(BJ$1,Monitoring_MP!$AM$1:$CX$57,Points_MP!$C10,FALSE)=$X10,$AK10,"ERROR")))))))))</f>
        <v>4</v>
      </c>
      <c r="BK10" s="223">
        <f>IF(ISBLANK(HLOOKUP(BK$1,Monitoring_MP!$AM$1:$CX$57,Points_MP!$C10,FALSE)),"",IF(HLOOKUP(BK$1,Monitoring_MP!$AM$1:$CX$57,Points_MP!$C10,FALSE)=$J10,$AD10,IF(HLOOKUP(BK$1,Monitoring_MP!$AM$1:$CX$57,Points_MP!$C10,FALSE)=$L10,$AE10,IF(HLOOKUP(BK$1,Monitoring_MP!$AM$1:$CX$57,Points_MP!$C10,FALSE)=$N10,$AF10,IF(HLOOKUP(BK$1,Monitoring_MP!$AM$1:$CX$57,Points_MP!$C10,FALSE)=$P10,$AG10,IF(HLOOKUP(BK$1,Monitoring_MP!$AM$1:$CX$57,Points_MP!$C10,FALSE)=$R10,$AH10,IF(HLOOKUP(BK$1,Monitoring_MP!$AM$1:$CX$57,Points_MP!$C10,FALSE)=$T10,$AI10,IF(HLOOKUP(BK$1,Monitoring_MP!$AM$1:$CX$57,Points_MP!$C10,FALSE)=$V10,$AJ10,IF(HLOOKUP(BK$1,Monitoring_MP!$AM$1:$CX$57,Points_MP!$C10,FALSE)=$X10,$AK10,"ERROR")))))))))</f>
        <v>4</v>
      </c>
      <c r="BL10" s="223">
        <f>IF(ISBLANK(HLOOKUP(BL$1,Monitoring_MP!$AM$1:$CX$57,Points_MP!$C10,FALSE)),"",IF(HLOOKUP(BL$1,Monitoring_MP!$AM$1:$CX$57,Points_MP!$C10,FALSE)=$J10,$AD10,IF(HLOOKUP(BL$1,Monitoring_MP!$AM$1:$CX$57,Points_MP!$C10,FALSE)=$L10,$AE10,IF(HLOOKUP(BL$1,Monitoring_MP!$AM$1:$CX$57,Points_MP!$C10,FALSE)=$N10,$AF10,IF(HLOOKUP(BL$1,Monitoring_MP!$AM$1:$CX$57,Points_MP!$C10,FALSE)=$P10,$AG10,IF(HLOOKUP(BL$1,Monitoring_MP!$AM$1:$CX$57,Points_MP!$C10,FALSE)=$R10,$AH10,IF(HLOOKUP(BL$1,Monitoring_MP!$AM$1:$CX$57,Points_MP!$C10,FALSE)=$T10,$AI10,IF(HLOOKUP(BL$1,Monitoring_MP!$AM$1:$CX$57,Points_MP!$C10,FALSE)=$V10,$AJ10,IF(HLOOKUP(BL$1,Monitoring_MP!$AM$1:$CX$57,Points_MP!$C10,FALSE)=$X10,$AK10,"ERROR")))))))))</f>
        <v>0</v>
      </c>
      <c r="BM10" s="223">
        <f>IF(ISBLANK(HLOOKUP(BM$1,Monitoring_MP!$AM$1:$CX$57,Points_MP!$C10,FALSE)),"",IF(HLOOKUP(BM$1,Monitoring_MP!$AM$1:$CX$57,Points_MP!$C10,FALSE)=$J10,$AD10,IF(HLOOKUP(BM$1,Monitoring_MP!$AM$1:$CX$57,Points_MP!$C10,FALSE)=$L10,$AE10,IF(HLOOKUP(BM$1,Monitoring_MP!$AM$1:$CX$57,Points_MP!$C10,FALSE)=$N10,$AF10,IF(HLOOKUP(BM$1,Monitoring_MP!$AM$1:$CX$57,Points_MP!$C10,FALSE)=$P10,$AG10,IF(HLOOKUP(BM$1,Monitoring_MP!$AM$1:$CX$57,Points_MP!$C10,FALSE)=$R10,$AH10,IF(HLOOKUP(BM$1,Monitoring_MP!$AM$1:$CX$57,Points_MP!$C10,FALSE)=$T10,$AI10,IF(HLOOKUP(BM$1,Monitoring_MP!$AM$1:$CX$57,Points_MP!$C10,FALSE)=$V10,$AJ10,IF(HLOOKUP(BM$1,Monitoring_MP!$AM$1:$CX$57,Points_MP!$C10,FALSE)=$X10,$AK10,"ERROR")))))))))</f>
        <v>4</v>
      </c>
      <c r="BN10" s="223">
        <f>IF(ISBLANK(HLOOKUP(BN$1,Monitoring_MP!$AM$1:$CX$57,Points_MP!$C10,FALSE)),"",IF(HLOOKUP(BN$1,Monitoring_MP!$AM$1:$CX$57,Points_MP!$C10,FALSE)=$J10,$AD10,IF(HLOOKUP(BN$1,Monitoring_MP!$AM$1:$CX$57,Points_MP!$C10,FALSE)=$L10,$AE10,IF(HLOOKUP(BN$1,Monitoring_MP!$AM$1:$CX$57,Points_MP!$C10,FALSE)=$N10,$AF10,IF(HLOOKUP(BN$1,Monitoring_MP!$AM$1:$CX$57,Points_MP!$C10,FALSE)=$P10,$AG10,IF(HLOOKUP(BN$1,Monitoring_MP!$AM$1:$CX$57,Points_MP!$C10,FALSE)=$R10,$AH10,IF(HLOOKUP(BN$1,Monitoring_MP!$AM$1:$CX$57,Points_MP!$C10,FALSE)=$T10,$AI10,IF(HLOOKUP(BN$1,Monitoring_MP!$AM$1:$CX$57,Points_MP!$C10,FALSE)=$V10,$AJ10,IF(HLOOKUP(BN$1,Monitoring_MP!$AM$1:$CX$57,Points_MP!$C10,FALSE)=$X10,$AK10,"ERROR")))))))))</f>
        <v>4</v>
      </c>
      <c r="BO10" s="223">
        <f>IF(ISBLANK(HLOOKUP(BO$1,Monitoring_MP!$AM$1:$CX$57,Points_MP!$C10,FALSE)),"",IF(HLOOKUP(BO$1,Monitoring_MP!$AM$1:$CX$57,Points_MP!$C10,FALSE)=$J10,$AD10,IF(HLOOKUP(BO$1,Monitoring_MP!$AM$1:$CX$57,Points_MP!$C10,FALSE)=$L10,$AE10,IF(HLOOKUP(BO$1,Monitoring_MP!$AM$1:$CX$57,Points_MP!$C10,FALSE)=$N10,$AF10,IF(HLOOKUP(BO$1,Monitoring_MP!$AM$1:$CX$57,Points_MP!$C10,FALSE)=$P10,$AG10,IF(HLOOKUP(BO$1,Monitoring_MP!$AM$1:$CX$57,Points_MP!$C10,FALSE)=$R10,$AH10,IF(HLOOKUP(BO$1,Monitoring_MP!$AM$1:$CX$57,Points_MP!$C10,FALSE)=$T10,$AI10,IF(HLOOKUP(BO$1,Monitoring_MP!$AM$1:$CX$57,Points_MP!$C10,FALSE)=$V10,$AJ10,IF(HLOOKUP(BO$1,Monitoring_MP!$AM$1:$CX$57,Points_MP!$C10,FALSE)=$X10,$AK10,"ERROR")))))))))</f>
        <v>4</v>
      </c>
      <c r="BP10" s="223">
        <f>IF(ISBLANK(HLOOKUP(BP$1,Monitoring_MP!$AM$1:$CX$57,Points_MP!$C10,FALSE)),"",IF(HLOOKUP(BP$1,Monitoring_MP!$AM$1:$CX$57,Points_MP!$C10,FALSE)=$J10,$AD10,IF(HLOOKUP(BP$1,Monitoring_MP!$AM$1:$CX$57,Points_MP!$C10,FALSE)=$L10,$AE10,IF(HLOOKUP(BP$1,Monitoring_MP!$AM$1:$CX$57,Points_MP!$C10,FALSE)=$N10,$AF10,IF(HLOOKUP(BP$1,Monitoring_MP!$AM$1:$CX$57,Points_MP!$C10,FALSE)=$P10,$AG10,IF(HLOOKUP(BP$1,Monitoring_MP!$AM$1:$CX$57,Points_MP!$C10,FALSE)=$R10,$AH10,IF(HLOOKUP(BP$1,Monitoring_MP!$AM$1:$CX$57,Points_MP!$C10,FALSE)=$T10,$AI10,IF(HLOOKUP(BP$1,Monitoring_MP!$AM$1:$CX$57,Points_MP!$C10,FALSE)=$V10,$AJ10,IF(HLOOKUP(BP$1,Monitoring_MP!$AM$1:$CX$57,Points_MP!$C10,FALSE)=$X10,$AK10,"ERROR")))))))))</f>
        <v>0</v>
      </c>
      <c r="BQ10" s="223">
        <f>IF(ISBLANK(HLOOKUP(BQ$1,Monitoring_MP!$AM$1:$CX$57,Points_MP!$C10,FALSE)),"",IF(HLOOKUP(BQ$1,Monitoring_MP!$AM$1:$CX$57,Points_MP!$C10,FALSE)=$J10,$AD10,IF(HLOOKUP(BQ$1,Monitoring_MP!$AM$1:$CX$57,Points_MP!$C10,FALSE)=$L10,$AE10,IF(HLOOKUP(BQ$1,Monitoring_MP!$AM$1:$CX$57,Points_MP!$C10,FALSE)=$N10,$AF10,IF(HLOOKUP(BQ$1,Monitoring_MP!$AM$1:$CX$57,Points_MP!$C10,FALSE)=$P10,$AG10,IF(HLOOKUP(BQ$1,Monitoring_MP!$AM$1:$CX$57,Points_MP!$C10,FALSE)=$R10,$AH10,IF(HLOOKUP(BQ$1,Monitoring_MP!$AM$1:$CX$57,Points_MP!$C10,FALSE)=$T10,$AI10,IF(HLOOKUP(BQ$1,Monitoring_MP!$AM$1:$CX$57,Points_MP!$C10,FALSE)=$V10,$AJ10,IF(HLOOKUP(BQ$1,Monitoring_MP!$AM$1:$CX$57,Points_MP!$C10,FALSE)=$X10,$AK10,"ERROR")))))))))</f>
        <v>0</v>
      </c>
      <c r="BR10" s="223">
        <f>IF(ISBLANK(HLOOKUP(BR$1,Monitoring_MP!$AM$1:$CX$57,Points_MP!$C10,FALSE)),"",IF(HLOOKUP(BR$1,Monitoring_MP!$AM$1:$CX$57,Points_MP!$C10,FALSE)=$J10,$AD10,IF(HLOOKUP(BR$1,Monitoring_MP!$AM$1:$CX$57,Points_MP!$C10,FALSE)=$L10,$AE10,IF(HLOOKUP(BR$1,Monitoring_MP!$AM$1:$CX$57,Points_MP!$C10,FALSE)=$N10,$AF10,IF(HLOOKUP(BR$1,Monitoring_MP!$AM$1:$CX$57,Points_MP!$C10,FALSE)=$P10,$AG10,IF(HLOOKUP(BR$1,Monitoring_MP!$AM$1:$CX$57,Points_MP!$C10,FALSE)=$R10,$AH10,IF(HLOOKUP(BR$1,Monitoring_MP!$AM$1:$CX$57,Points_MP!$C10,FALSE)=$T10,$AI10,IF(HLOOKUP(BR$1,Monitoring_MP!$AM$1:$CX$57,Points_MP!$C10,FALSE)=$V10,$AJ10,IF(HLOOKUP(BR$1,Monitoring_MP!$AM$1:$CX$57,Points_MP!$C10,FALSE)=$X10,$AK10,"ERROR")))))))))</f>
        <v>4</v>
      </c>
    </row>
    <row r="11" spans="1:70" ht="15" customHeight="1" x14ac:dyDescent="0.35">
      <c r="A11" s="55" t="str">
        <f>IF(ISBLANK(Monitoring_MP!A11),"",Monitoring_MP!A11)</f>
        <v>Q9a</v>
      </c>
      <c r="B11" s="244" t="str">
        <f>IF(ISBLANK(Monitoring_MP!B11),"",Monitoring_MP!B11)</f>
        <v>R20009a</v>
      </c>
      <c r="C11" s="172">
        <f>IF(ISBLANK(Monitoring_MP!C11),"",Monitoring_MP!C11)</f>
        <v>11</v>
      </c>
      <c r="D11" s="172" t="str">
        <f>IF(ISBLANK(Monitoring_MP!D11),"",Monitoring_MP!D11)</f>
        <v>Autoritățile publice locale au răspuns la chestionarul IDIS „Viitorul” în conformitate cu cerințele și termenii legii privind accesul la informație?</v>
      </c>
      <c r="E11" s="172" t="str">
        <f>IF(ISBLANK(Monitoring_MP!E11),"",Monitoring_MP!E11)</f>
        <v>Did the local public authority answer the IDIS “Viitorul” questionnaire in accordance with the requirements and terms of the law on access to information?</v>
      </c>
      <c r="F11" s="56" t="str">
        <f>IF(ISBLANK(Monitoring_MP!F11),"",Monitoring_MP!F11)</f>
        <v>acc</v>
      </c>
      <c r="G11" s="56" t="str">
        <f>IF(ISBLANK(Monitoring_MP!G11),"",Monitoring_MP!G11)</f>
        <v>acc9a</v>
      </c>
      <c r="H11" s="56" t="str">
        <f>IF(ISBLANK(Monitoring_MP!H11),"",Monitoring_MP!H11)</f>
        <v>acc9ak</v>
      </c>
      <c r="I11" s="181">
        <f>IF(ISBLANK(Monitoring_MP!I11),"",Monitoring_MP!I11)</f>
        <v>4</v>
      </c>
      <c r="J11" s="56" t="str">
        <f>IF(ISBLANK(Monitoring_MP!J11),"",Monitoring_MP!J11)</f>
        <v>da</v>
      </c>
      <c r="K11" s="56" t="str">
        <f>IF(ISBLANK(Monitoring_MP!K11),"",Monitoring_MP!K11)</f>
        <v>yes</v>
      </c>
      <c r="L11" s="56" t="str">
        <f>IF(ISBLANK(Monitoring_MP!L11),"",Monitoring_MP!L11)</f>
        <v>nu</v>
      </c>
      <c r="M11" s="56" t="str">
        <f>IF(ISBLANK(Monitoring_MP!M11),"",Monitoring_MP!M11)</f>
        <v>no</v>
      </c>
      <c r="N11" s="56" t="str">
        <f>IF(ISBLANK(Monitoring_MP!N11),"",Monitoring_MP!N11)</f>
        <v>partial</v>
      </c>
      <c r="O11" s="56" t="str">
        <f>IF(ISBLANK(Monitoring_MP!O11),"",Monitoring_MP!O11)</f>
        <v>partially</v>
      </c>
      <c r="P11" s="56" t="str">
        <f>IF(ISBLANK(Monitoring_MP!P11),"",Monitoring_MP!P11)</f>
        <v>---</v>
      </c>
      <c r="Q11" s="56" t="str">
        <f>IF(ISBLANK(Monitoring_MP!Q11),"",Monitoring_MP!Q11)</f>
        <v>---</v>
      </c>
      <c r="R11" s="56" t="str">
        <f>IF(ISBLANK(Monitoring_MP!R11),"",Monitoring_MP!R11)</f>
        <v>---</v>
      </c>
      <c r="S11" s="56" t="str">
        <f>IF(ISBLANK(Monitoring_MP!S11),"",Monitoring_MP!S11)</f>
        <v>---</v>
      </c>
      <c r="T11" s="56" t="str">
        <f>IF(ISBLANK(Monitoring_MP!T11),"",Monitoring_MP!T11)</f>
        <v>---</v>
      </c>
      <c r="U11" s="56" t="str">
        <f>IF(ISBLANK(Monitoring_MP!U11),"",Monitoring_MP!U11)</f>
        <v>---</v>
      </c>
      <c r="V11" s="56" t="str">
        <f>IF(ISBLANK(Monitoring_MP!V11),"",Monitoring_MP!V11)</f>
        <v>---</v>
      </c>
      <c r="W11" s="56" t="str">
        <f>IF(ISBLANK(Monitoring_MP!W11),"",Monitoring_MP!W11)</f>
        <v>---</v>
      </c>
      <c r="X11" s="56" t="str">
        <f>IF(ISBLANK(Monitoring_MP!X11),"",Monitoring_MP!X11)</f>
        <v>N/A</v>
      </c>
      <c r="Y11" s="56" t="str">
        <f>IF(ISBLANK(Monitoring_MP!Y11),"",Monitoring_MP!Y11)</f>
        <v>N/A</v>
      </c>
      <c r="Z11" s="56" t="str">
        <f>IF(ISBLANK(Monitoring_MP!Z11),"",Monitoring_MP!Z11)</f>
        <v>---</v>
      </c>
      <c r="AA11" s="56" t="str">
        <f>IF(ISBLANK(Monitoring_MP!AA11),"",Monitoring_MP!AA11)</f>
        <v>---</v>
      </c>
      <c r="AB11" s="56" t="str">
        <f>IF(ISBLANK(Monitoring_MP!AB11),"",Monitoring_MP!AB11)</f>
        <v>da</v>
      </c>
      <c r="AC11" s="56" t="str">
        <f>IF(ISBLANK(Monitoring_MP!AC11),"",Monitoring_MP!AC11)</f>
        <v>nu</v>
      </c>
      <c r="AD11" s="57">
        <f>IF(ISBLANK(Monitoring_MP!AD11),"",Monitoring_MP!AD11)</f>
        <v>4</v>
      </c>
      <c r="AE11" s="56">
        <f>IF(ISBLANK(Monitoring_MP!AE11),"",Monitoring_MP!AE11)</f>
        <v>0</v>
      </c>
      <c r="AF11" s="56">
        <f>IF(ISBLANK(Monitoring_MP!AF11),"",Monitoring_MP!AF11)</f>
        <v>2</v>
      </c>
      <c r="AG11" s="56" t="str">
        <f>IF(ISBLANK(Monitoring_MP!AG11),"",Monitoring_MP!AG11)</f>
        <v>---</v>
      </c>
      <c r="AH11" s="56" t="str">
        <f>IF(ISBLANK(Monitoring_MP!AH11),"",Monitoring_MP!AH11)</f>
        <v>---</v>
      </c>
      <c r="AI11" s="56" t="str">
        <f>IF(ISBLANK(Monitoring_MP!AI11),"",Monitoring_MP!AI11)</f>
        <v>---</v>
      </c>
      <c r="AJ11" s="56" t="str">
        <f>IF(ISBLANK(Monitoring_MP!AJ11),"",Monitoring_MP!AJ11)</f>
        <v>---</v>
      </c>
      <c r="AK11" s="56" t="str">
        <f>IF(ISBLANK(Monitoring_MP!AK11),"",Monitoring_MP!AK11)</f>
        <v>N/A</v>
      </c>
      <c r="AL11" s="139" t="str">
        <f>IF(ISBLANK(Monitoring_MP!AL11),"",Monitoring_MP!AL11)</f>
        <v>---</v>
      </c>
      <c r="AM11" s="223">
        <f>IF(ISBLANK(HLOOKUP(AM$1,Monitoring_MP!$AM$1:$CX$57,Points_MP!$C11,FALSE)),"",IF(HLOOKUP(AM$1,Monitoring_MP!$AM$1:$CX$57,Points_MP!$C11,FALSE)=$J11,$AD11,IF(HLOOKUP(AM$1,Monitoring_MP!$AM$1:$CX$57,Points_MP!$C11,FALSE)=$L11,$AE11,IF(HLOOKUP(AM$1,Monitoring_MP!$AM$1:$CX$57,Points_MP!$C11,FALSE)=$N11,$AF11,IF(HLOOKUP(AM$1,Monitoring_MP!$AM$1:$CX$57,Points_MP!$C11,FALSE)=$P11,$AG11,IF(HLOOKUP(AM$1,Monitoring_MP!$AM$1:$CX$57,Points_MP!$C11,FALSE)=$R11,$AH11,IF(HLOOKUP(AM$1,Monitoring_MP!$AM$1:$CX$57,Points_MP!$C11,FALSE)=$T11,$AI11,IF(HLOOKUP(AM$1,Monitoring_MP!$AM$1:$CX$57,Points_MP!$C11,FALSE)=$V11,$AJ11,IF(HLOOKUP(AM$1,Monitoring_MP!$AM$1:$CX$57,Points_MP!$C11,FALSE)=$X11,$AK11,"ERROR")))))))))</f>
        <v>4</v>
      </c>
      <c r="AN11" s="223">
        <f>IF(ISBLANK(HLOOKUP(AN$1,Monitoring_MP!$AM$1:$CX$57,Points_MP!$C11,FALSE)),"",IF(HLOOKUP(AN$1,Monitoring_MP!$AM$1:$CX$57,Points_MP!$C11,FALSE)=$J11,$AD11,IF(HLOOKUP(AN$1,Monitoring_MP!$AM$1:$CX$57,Points_MP!$C11,FALSE)=$L11,$AE11,IF(HLOOKUP(AN$1,Monitoring_MP!$AM$1:$CX$57,Points_MP!$C11,FALSE)=$N11,$AF11,IF(HLOOKUP(AN$1,Monitoring_MP!$AM$1:$CX$57,Points_MP!$C11,FALSE)=$P11,$AG11,IF(HLOOKUP(AN$1,Monitoring_MP!$AM$1:$CX$57,Points_MP!$C11,FALSE)=$R11,$AH11,IF(HLOOKUP(AN$1,Monitoring_MP!$AM$1:$CX$57,Points_MP!$C11,FALSE)=$T11,$AI11,IF(HLOOKUP(AN$1,Monitoring_MP!$AM$1:$CX$57,Points_MP!$C11,FALSE)=$V11,$AJ11,IF(HLOOKUP(AN$1,Monitoring_MP!$AM$1:$CX$57,Points_MP!$C11,FALSE)=$X11,$AK11,"ERROR")))))))))</f>
        <v>0</v>
      </c>
      <c r="AO11" s="223">
        <f>IF(ISBLANK(HLOOKUP(AO$1,Monitoring_MP!$AM$1:$CX$57,Points_MP!$C11,FALSE)),"",IF(HLOOKUP(AO$1,Monitoring_MP!$AM$1:$CX$57,Points_MP!$C11,FALSE)=$J11,$AD11,IF(HLOOKUP(AO$1,Monitoring_MP!$AM$1:$CX$57,Points_MP!$C11,FALSE)=$L11,$AE11,IF(HLOOKUP(AO$1,Monitoring_MP!$AM$1:$CX$57,Points_MP!$C11,FALSE)=$N11,$AF11,IF(HLOOKUP(AO$1,Monitoring_MP!$AM$1:$CX$57,Points_MP!$C11,FALSE)=$P11,$AG11,IF(HLOOKUP(AO$1,Monitoring_MP!$AM$1:$CX$57,Points_MP!$C11,FALSE)=$R11,$AH11,IF(HLOOKUP(AO$1,Monitoring_MP!$AM$1:$CX$57,Points_MP!$C11,FALSE)=$T11,$AI11,IF(HLOOKUP(AO$1,Monitoring_MP!$AM$1:$CX$57,Points_MP!$C11,FALSE)=$V11,$AJ11,IF(HLOOKUP(AO$1,Monitoring_MP!$AM$1:$CX$57,Points_MP!$C11,FALSE)=$X11,$AK11,"ERROR")))))))))</f>
        <v>0</v>
      </c>
      <c r="AP11" s="223">
        <f>IF(ISBLANK(HLOOKUP(AP$1,Monitoring_MP!$AM$1:$CX$57,Points_MP!$C11,FALSE)),"",IF(HLOOKUP(AP$1,Monitoring_MP!$AM$1:$CX$57,Points_MP!$C11,FALSE)=$J11,$AD11,IF(HLOOKUP(AP$1,Monitoring_MP!$AM$1:$CX$57,Points_MP!$C11,FALSE)=$L11,$AE11,IF(HLOOKUP(AP$1,Monitoring_MP!$AM$1:$CX$57,Points_MP!$C11,FALSE)=$N11,$AF11,IF(HLOOKUP(AP$1,Monitoring_MP!$AM$1:$CX$57,Points_MP!$C11,FALSE)=$P11,$AG11,IF(HLOOKUP(AP$1,Monitoring_MP!$AM$1:$CX$57,Points_MP!$C11,FALSE)=$R11,$AH11,IF(HLOOKUP(AP$1,Monitoring_MP!$AM$1:$CX$57,Points_MP!$C11,FALSE)=$T11,$AI11,IF(HLOOKUP(AP$1,Monitoring_MP!$AM$1:$CX$57,Points_MP!$C11,FALSE)=$V11,$AJ11,IF(HLOOKUP(AP$1,Monitoring_MP!$AM$1:$CX$57,Points_MP!$C11,FALSE)=$X11,$AK11,"ERROR")))))))))</f>
        <v>4</v>
      </c>
      <c r="AQ11" s="223">
        <f>IF(ISBLANK(HLOOKUP(AQ$1,Monitoring_MP!$AM$1:$CX$57,Points_MP!$C11,FALSE)),"",IF(HLOOKUP(AQ$1,Monitoring_MP!$AM$1:$CX$57,Points_MP!$C11,FALSE)=$J11,$AD11,IF(HLOOKUP(AQ$1,Monitoring_MP!$AM$1:$CX$57,Points_MP!$C11,FALSE)=$L11,$AE11,IF(HLOOKUP(AQ$1,Monitoring_MP!$AM$1:$CX$57,Points_MP!$C11,FALSE)=$N11,$AF11,IF(HLOOKUP(AQ$1,Monitoring_MP!$AM$1:$CX$57,Points_MP!$C11,FALSE)=$P11,$AG11,IF(HLOOKUP(AQ$1,Monitoring_MP!$AM$1:$CX$57,Points_MP!$C11,FALSE)=$R11,$AH11,IF(HLOOKUP(AQ$1,Monitoring_MP!$AM$1:$CX$57,Points_MP!$C11,FALSE)=$T11,$AI11,IF(HLOOKUP(AQ$1,Monitoring_MP!$AM$1:$CX$57,Points_MP!$C11,FALSE)=$V11,$AJ11,IF(HLOOKUP(AQ$1,Monitoring_MP!$AM$1:$CX$57,Points_MP!$C11,FALSE)=$X11,$AK11,"ERROR")))))))))</f>
        <v>0</v>
      </c>
      <c r="AR11" s="223">
        <f>IF(ISBLANK(HLOOKUP(AR$1,Monitoring_MP!$AM$1:$CX$57,Points_MP!$C11,FALSE)),"",IF(HLOOKUP(AR$1,Monitoring_MP!$AM$1:$CX$57,Points_MP!$C11,FALSE)=$J11,$AD11,IF(HLOOKUP(AR$1,Monitoring_MP!$AM$1:$CX$57,Points_MP!$C11,FALSE)=$L11,$AE11,IF(HLOOKUP(AR$1,Monitoring_MP!$AM$1:$CX$57,Points_MP!$C11,FALSE)=$N11,$AF11,IF(HLOOKUP(AR$1,Monitoring_MP!$AM$1:$CX$57,Points_MP!$C11,FALSE)=$P11,$AG11,IF(HLOOKUP(AR$1,Monitoring_MP!$AM$1:$CX$57,Points_MP!$C11,FALSE)=$R11,$AH11,IF(HLOOKUP(AR$1,Monitoring_MP!$AM$1:$CX$57,Points_MP!$C11,FALSE)=$T11,$AI11,IF(HLOOKUP(AR$1,Monitoring_MP!$AM$1:$CX$57,Points_MP!$C11,FALSE)=$V11,$AJ11,IF(HLOOKUP(AR$1,Monitoring_MP!$AM$1:$CX$57,Points_MP!$C11,FALSE)=$X11,$AK11,"ERROR")))))))))</f>
        <v>4</v>
      </c>
      <c r="AS11" s="223">
        <f>IF(ISBLANK(HLOOKUP(AS$1,Monitoring_MP!$AM$1:$CX$57,Points_MP!$C11,FALSE)),"",IF(HLOOKUP(AS$1,Monitoring_MP!$AM$1:$CX$57,Points_MP!$C11,FALSE)=$J11,$AD11,IF(HLOOKUP(AS$1,Monitoring_MP!$AM$1:$CX$57,Points_MP!$C11,FALSE)=$L11,$AE11,IF(HLOOKUP(AS$1,Monitoring_MP!$AM$1:$CX$57,Points_MP!$C11,FALSE)=$N11,$AF11,IF(HLOOKUP(AS$1,Monitoring_MP!$AM$1:$CX$57,Points_MP!$C11,FALSE)=$P11,$AG11,IF(HLOOKUP(AS$1,Monitoring_MP!$AM$1:$CX$57,Points_MP!$C11,FALSE)=$R11,$AH11,IF(HLOOKUP(AS$1,Monitoring_MP!$AM$1:$CX$57,Points_MP!$C11,FALSE)=$T11,$AI11,IF(HLOOKUP(AS$1,Monitoring_MP!$AM$1:$CX$57,Points_MP!$C11,FALSE)=$V11,$AJ11,IF(HLOOKUP(AS$1,Monitoring_MP!$AM$1:$CX$57,Points_MP!$C11,FALSE)=$X11,$AK11,"ERROR")))))))))</f>
        <v>0</v>
      </c>
      <c r="AT11" s="223">
        <f>IF(ISBLANK(HLOOKUP(AT$1,Monitoring_MP!$AM$1:$CX$57,Points_MP!$C11,FALSE)),"",IF(HLOOKUP(AT$1,Monitoring_MP!$AM$1:$CX$57,Points_MP!$C11,FALSE)=$J11,$AD11,IF(HLOOKUP(AT$1,Monitoring_MP!$AM$1:$CX$57,Points_MP!$C11,FALSE)=$L11,$AE11,IF(HLOOKUP(AT$1,Monitoring_MP!$AM$1:$CX$57,Points_MP!$C11,FALSE)=$N11,$AF11,IF(HLOOKUP(AT$1,Monitoring_MP!$AM$1:$CX$57,Points_MP!$C11,FALSE)=$P11,$AG11,IF(HLOOKUP(AT$1,Monitoring_MP!$AM$1:$CX$57,Points_MP!$C11,FALSE)=$R11,$AH11,IF(HLOOKUP(AT$1,Monitoring_MP!$AM$1:$CX$57,Points_MP!$C11,FALSE)=$T11,$AI11,IF(HLOOKUP(AT$1,Monitoring_MP!$AM$1:$CX$57,Points_MP!$C11,FALSE)=$V11,$AJ11,IF(HLOOKUP(AT$1,Monitoring_MP!$AM$1:$CX$57,Points_MP!$C11,FALSE)=$X11,$AK11,"ERROR")))))))))</f>
        <v>4</v>
      </c>
      <c r="AU11" s="223">
        <f>IF(ISBLANK(HLOOKUP(AU$1,Monitoring_MP!$AM$1:$CX$57,Points_MP!$C11,FALSE)),"",IF(HLOOKUP(AU$1,Monitoring_MP!$AM$1:$CX$57,Points_MP!$C11,FALSE)=$J11,$AD11,IF(HLOOKUP(AU$1,Monitoring_MP!$AM$1:$CX$57,Points_MP!$C11,FALSE)=$L11,$AE11,IF(HLOOKUP(AU$1,Monitoring_MP!$AM$1:$CX$57,Points_MP!$C11,FALSE)=$N11,$AF11,IF(HLOOKUP(AU$1,Monitoring_MP!$AM$1:$CX$57,Points_MP!$C11,FALSE)=$P11,$AG11,IF(HLOOKUP(AU$1,Monitoring_MP!$AM$1:$CX$57,Points_MP!$C11,FALSE)=$R11,$AH11,IF(HLOOKUP(AU$1,Monitoring_MP!$AM$1:$CX$57,Points_MP!$C11,FALSE)=$T11,$AI11,IF(HLOOKUP(AU$1,Monitoring_MP!$AM$1:$CX$57,Points_MP!$C11,FALSE)=$V11,$AJ11,IF(HLOOKUP(AU$1,Monitoring_MP!$AM$1:$CX$57,Points_MP!$C11,FALSE)=$X11,$AK11,"ERROR")))))))))</f>
        <v>4</v>
      </c>
      <c r="AV11" s="223">
        <f>IF(ISBLANK(HLOOKUP(AV$1,Monitoring_MP!$AM$1:$CX$57,Points_MP!$C11,FALSE)),"",IF(HLOOKUP(AV$1,Monitoring_MP!$AM$1:$CX$57,Points_MP!$C11,FALSE)=$J11,$AD11,IF(HLOOKUP(AV$1,Monitoring_MP!$AM$1:$CX$57,Points_MP!$C11,FALSE)=$L11,$AE11,IF(HLOOKUP(AV$1,Monitoring_MP!$AM$1:$CX$57,Points_MP!$C11,FALSE)=$N11,$AF11,IF(HLOOKUP(AV$1,Monitoring_MP!$AM$1:$CX$57,Points_MP!$C11,FALSE)=$P11,$AG11,IF(HLOOKUP(AV$1,Monitoring_MP!$AM$1:$CX$57,Points_MP!$C11,FALSE)=$R11,$AH11,IF(HLOOKUP(AV$1,Monitoring_MP!$AM$1:$CX$57,Points_MP!$C11,FALSE)=$T11,$AI11,IF(HLOOKUP(AV$1,Monitoring_MP!$AM$1:$CX$57,Points_MP!$C11,FALSE)=$V11,$AJ11,IF(HLOOKUP(AV$1,Monitoring_MP!$AM$1:$CX$57,Points_MP!$C11,FALSE)=$X11,$AK11,"ERROR")))))))))</f>
        <v>4</v>
      </c>
      <c r="AW11" s="223">
        <f>IF(ISBLANK(HLOOKUP(AW$1,Monitoring_MP!$AM$1:$CX$57,Points_MP!$C11,FALSE)),"",IF(HLOOKUP(AW$1,Monitoring_MP!$AM$1:$CX$57,Points_MP!$C11,FALSE)=$J11,$AD11,IF(HLOOKUP(AW$1,Monitoring_MP!$AM$1:$CX$57,Points_MP!$C11,FALSE)=$L11,$AE11,IF(HLOOKUP(AW$1,Monitoring_MP!$AM$1:$CX$57,Points_MP!$C11,FALSE)=$N11,$AF11,IF(HLOOKUP(AW$1,Monitoring_MP!$AM$1:$CX$57,Points_MP!$C11,FALSE)=$P11,$AG11,IF(HLOOKUP(AW$1,Monitoring_MP!$AM$1:$CX$57,Points_MP!$C11,FALSE)=$R11,$AH11,IF(HLOOKUP(AW$1,Monitoring_MP!$AM$1:$CX$57,Points_MP!$C11,FALSE)=$T11,$AI11,IF(HLOOKUP(AW$1,Monitoring_MP!$AM$1:$CX$57,Points_MP!$C11,FALSE)=$V11,$AJ11,IF(HLOOKUP(AW$1,Monitoring_MP!$AM$1:$CX$57,Points_MP!$C11,FALSE)=$X11,$AK11,"ERROR")))))))))</f>
        <v>0</v>
      </c>
      <c r="AX11" s="223">
        <f>IF(ISBLANK(HLOOKUP(AX$1,Monitoring_MP!$AM$1:$CX$57,Points_MP!$C11,FALSE)),"",IF(HLOOKUP(AX$1,Monitoring_MP!$AM$1:$CX$57,Points_MP!$C11,FALSE)=$J11,$AD11,IF(HLOOKUP(AX$1,Monitoring_MP!$AM$1:$CX$57,Points_MP!$C11,FALSE)=$L11,$AE11,IF(HLOOKUP(AX$1,Monitoring_MP!$AM$1:$CX$57,Points_MP!$C11,FALSE)=$N11,$AF11,IF(HLOOKUP(AX$1,Monitoring_MP!$AM$1:$CX$57,Points_MP!$C11,FALSE)=$P11,$AG11,IF(HLOOKUP(AX$1,Monitoring_MP!$AM$1:$CX$57,Points_MP!$C11,FALSE)=$R11,$AH11,IF(HLOOKUP(AX$1,Monitoring_MP!$AM$1:$CX$57,Points_MP!$C11,FALSE)=$T11,$AI11,IF(HLOOKUP(AX$1,Monitoring_MP!$AM$1:$CX$57,Points_MP!$C11,FALSE)=$V11,$AJ11,IF(HLOOKUP(AX$1,Monitoring_MP!$AM$1:$CX$57,Points_MP!$C11,FALSE)=$X11,$AK11,"ERROR")))))))))</f>
        <v>4</v>
      </c>
      <c r="AY11" s="223">
        <f>IF(ISBLANK(HLOOKUP(AY$1,Monitoring_MP!$AM$1:$CX$57,Points_MP!$C11,FALSE)),"",IF(HLOOKUP(AY$1,Monitoring_MP!$AM$1:$CX$57,Points_MP!$C11,FALSE)=$J11,$AD11,IF(HLOOKUP(AY$1,Monitoring_MP!$AM$1:$CX$57,Points_MP!$C11,FALSE)=$L11,$AE11,IF(HLOOKUP(AY$1,Monitoring_MP!$AM$1:$CX$57,Points_MP!$C11,FALSE)=$N11,$AF11,IF(HLOOKUP(AY$1,Monitoring_MP!$AM$1:$CX$57,Points_MP!$C11,FALSE)=$P11,$AG11,IF(HLOOKUP(AY$1,Monitoring_MP!$AM$1:$CX$57,Points_MP!$C11,FALSE)=$R11,$AH11,IF(HLOOKUP(AY$1,Monitoring_MP!$AM$1:$CX$57,Points_MP!$C11,FALSE)=$T11,$AI11,IF(HLOOKUP(AY$1,Monitoring_MP!$AM$1:$CX$57,Points_MP!$C11,FALSE)=$V11,$AJ11,IF(HLOOKUP(AY$1,Monitoring_MP!$AM$1:$CX$57,Points_MP!$C11,FALSE)=$X11,$AK11,"ERROR")))))))))</f>
        <v>4</v>
      </c>
      <c r="AZ11" s="223">
        <f>IF(ISBLANK(HLOOKUP(AZ$1,Monitoring_MP!$AM$1:$CX$57,Points_MP!$C11,FALSE)),"",IF(HLOOKUP(AZ$1,Monitoring_MP!$AM$1:$CX$57,Points_MP!$C11,FALSE)=$J11,$AD11,IF(HLOOKUP(AZ$1,Monitoring_MP!$AM$1:$CX$57,Points_MP!$C11,FALSE)=$L11,$AE11,IF(HLOOKUP(AZ$1,Monitoring_MP!$AM$1:$CX$57,Points_MP!$C11,FALSE)=$N11,$AF11,IF(HLOOKUP(AZ$1,Monitoring_MP!$AM$1:$CX$57,Points_MP!$C11,FALSE)=$P11,$AG11,IF(HLOOKUP(AZ$1,Monitoring_MP!$AM$1:$CX$57,Points_MP!$C11,FALSE)=$R11,$AH11,IF(HLOOKUP(AZ$1,Monitoring_MP!$AM$1:$CX$57,Points_MP!$C11,FALSE)=$T11,$AI11,IF(HLOOKUP(AZ$1,Monitoring_MP!$AM$1:$CX$57,Points_MP!$C11,FALSE)=$V11,$AJ11,IF(HLOOKUP(AZ$1,Monitoring_MP!$AM$1:$CX$57,Points_MP!$C11,FALSE)=$X11,$AK11,"ERROR")))))))))</f>
        <v>4</v>
      </c>
      <c r="BA11" s="223">
        <f>IF(ISBLANK(HLOOKUP(BA$1,Monitoring_MP!$AM$1:$CX$57,Points_MP!$C11,FALSE)),"",IF(HLOOKUP(BA$1,Monitoring_MP!$AM$1:$CX$57,Points_MP!$C11,FALSE)=$J11,$AD11,IF(HLOOKUP(BA$1,Monitoring_MP!$AM$1:$CX$57,Points_MP!$C11,FALSE)=$L11,$AE11,IF(HLOOKUP(BA$1,Monitoring_MP!$AM$1:$CX$57,Points_MP!$C11,FALSE)=$N11,$AF11,IF(HLOOKUP(BA$1,Monitoring_MP!$AM$1:$CX$57,Points_MP!$C11,FALSE)=$P11,$AG11,IF(HLOOKUP(BA$1,Monitoring_MP!$AM$1:$CX$57,Points_MP!$C11,FALSE)=$R11,$AH11,IF(HLOOKUP(BA$1,Monitoring_MP!$AM$1:$CX$57,Points_MP!$C11,FALSE)=$T11,$AI11,IF(HLOOKUP(BA$1,Monitoring_MP!$AM$1:$CX$57,Points_MP!$C11,FALSE)=$V11,$AJ11,IF(HLOOKUP(BA$1,Monitoring_MP!$AM$1:$CX$57,Points_MP!$C11,FALSE)=$X11,$AK11,"ERROR")))))))))</f>
        <v>4</v>
      </c>
      <c r="BB11" s="223">
        <f>IF(ISBLANK(HLOOKUP(BB$1,Monitoring_MP!$AM$1:$CX$57,Points_MP!$C11,FALSE)),"",IF(HLOOKUP(BB$1,Monitoring_MP!$AM$1:$CX$57,Points_MP!$C11,FALSE)=$J11,$AD11,IF(HLOOKUP(BB$1,Monitoring_MP!$AM$1:$CX$57,Points_MP!$C11,FALSE)=$L11,$AE11,IF(HLOOKUP(BB$1,Monitoring_MP!$AM$1:$CX$57,Points_MP!$C11,FALSE)=$N11,$AF11,IF(HLOOKUP(BB$1,Monitoring_MP!$AM$1:$CX$57,Points_MP!$C11,FALSE)=$P11,$AG11,IF(HLOOKUP(BB$1,Monitoring_MP!$AM$1:$CX$57,Points_MP!$C11,FALSE)=$R11,$AH11,IF(HLOOKUP(BB$1,Monitoring_MP!$AM$1:$CX$57,Points_MP!$C11,FALSE)=$T11,$AI11,IF(HLOOKUP(BB$1,Monitoring_MP!$AM$1:$CX$57,Points_MP!$C11,FALSE)=$V11,$AJ11,IF(HLOOKUP(BB$1,Monitoring_MP!$AM$1:$CX$57,Points_MP!$C11,FALSE)=$X11,$AK11,"ERROR")))))))))</f>
        <v>0</v>
      </c>
      <c r="BC11" s="223">
        <f>IF(ISBLANK(HLOOKUP(BC$1,Monitoring_MP!$AM$1:$CX$57,Points_MP!$C11,FALSE)),"",IF(HLOOKUP(BC$1,Monitoring_MP!$AM$1:$CX$57,Points_MP!$C11,FALSE)=$J11,$AD11,IF(HLOOKUP(BC$1,Monitoring_MP!$AM$1:$CX$57,Points_MP!$C11,FALSE)=$L11,$AE11,IF(HLOOKUP(BC$1,Monitoring_MP!$AM$1:$CX$57,Points_MP!$C11,FALSE)=$N11,$AF11,IF(HLOOKUP(BC$1,Monitoring_MP!$AM$1:$CX$57,Points_MP!$C11,FALSE)=$P11,$AG11,IF(HLOOKUP(BC$1,Monitoring_MP!$AM$1:$CX$57,Points_MP!$C11,FALSE)=$R11,$AH11,IF(HLOOKUP(BC$1,Monitoring_MP!$AM$1:$CX$57,Points_MP!$C11,FALSE)=$T11,$AI11,IF(HLOOKUP(BC$1,Monitoring_MP!$AM$1:$CX$57,Points_MP!$C11,FALSE)=$V11,$AJ11,IF(HLOOKUP(BC$1,Monitoring_MP!$AM$1:$CX$57,Points_MP!$C11,FALSE)=$X11,$AK11,"ERROR")))))))))</f>
        <v>0</v>
      </c>
      <c r="BD11" s="223">
        <f>IF(ISBLANK(HLOOKUP(BD$1,Monitoring_MP!$AM$1:$CX$57,Points_MP!$C11,FALSE)),"",IF(HLOOKUP(BD$1,Monitoring_MP!$AM$1:$CX$57,Points_MP!$C11,FALSE)=$J11,$AD11,IF(HLOOKUP(BD$1,Monitoring_MP!$AM$1:$CX$57,Points_MP!$C11,FALSE)=$L11,$AE11,IF(HLOOKUP(BD$1,Monitoring_MP!$AM$1:$CX$57,Points_MP!$C11,FALSE)=$N11,$AF11,IF(HLOOKUP(BD$1,Monitoring_MP!$AM$1:$CX$57,Points_MP!$C11,FALSE)=$P11,$AG11,IF(HLOOKUP(BD$1,Monitoring_MP!$AM$1:$CX$57,Points_MP!$C11,FALSE)=$R11,$AH11,IF(HLOOKUP(BD$1,Monitoring_MP!$AM$1:$CX$57,Points_MP!$C11,FALSE)=$T11,$AI11,IF(HLOOKUP(BD$1,Monitoring_MP!$AM$1:$CX$57,Points_MP!$C11,FALSE)=$V11,$AJ11,IF(HLOOKUP(BD$1,Monitoring_MP!$AM$1:$CX$57,Points_MP!$C11,FALSE)=$X11,$AK11,"ERROR")))))))))</f>
        <v>0</v>
      </c>
      <c r="BE11" s="223">
        <f>IF(ISBLANK(HLOOKUP(BE$1,Monitoring_MP!$AM$1:$CX$57,Points_MP!$C11,FALSE)),"",IF(HLOOKUP(BE$1,Monitoring_MP!$AM$1:$CX$57,Points_MP!$C11,FALSE)=$J11,$AD11,IF(HLOOKUP(BE$1,Monitoring_MP!$AM$1:$CX$57,Points_MP!$C11,FALSE)=$L11,$AE11,IF(HLOOKUP(BE$1,Monitoring_MP!$AM$1:$CX$57,Points_MP!$C11,FALSE)=$N11,$AF11,IF(HLOOKUP(BE$1,Monitoring_MP!$AM$1:$CX$57,Points_MP!$C11,FALSE)=$P11,$AG11,IF(HLOOKUP(BE$1,Monitoring_MP!$AM$1:$CX$57,Points_MP!$C11,FALSE)=$R11,$AH11,IF(HLOOKUP(BE$1,Monitoring_MP!$AM$1:$CX$57,Points_MP!$C11,FALSE)=$T11,$AI11,IF(HLOOKUP(BE$1,Monitoring_MP!$AM$1:$CX$57,Points_MP!$C11,FALSE)=$V11,$AJ11,IF(HLOOKUP(BE$1,Monitoring_MP!$AM$1:$CX$57,Points_MP!$C11,FALSE)=$X11,$AK11,"ERROR")))))))))</f>
        <v>4</v>
      </c>
      <c r="BF11" s="223">
        <f>IF(ISBLANK(HLOOKUP(BF$1,Monitoring_MP!$AM$1:$CX$57,Points_MP!$C11,FALSE)),"",IF(HLOOKUP(BF$1,Monitoring_MP!$AM$1:$CX$57,Points_MP!$C11,FALSE)=$J11,$AD11,IF(HLOOKUP(BF$1,Monitoring_MP!$AM$1:$CX$57,Points_MP!$C11,FALSE)=$L11,$AE11,IF(HLOOKUP(BF$1,Monitoring_MP!$AM$1:$CX$57,Points_MP!$C11,FALSE)=$N11,$AF11,IF(HLOOKUP(BF$1,Monitoring_MP!$AM$1:$CX$57,Points_MP!$C11,FALSE)=$P11,$AG11,IF(HLOOKUP(BF$1,Monitoring_MP!$AM$1:$CX$57,Points_MP!$C11,FALSE)=$R11,$AH11,IF(HLOOKUP(BF$1,Monitoring_MP!$AM$1:$CX$57,Points_MP!$C11,FALSE)=$T11,$AI11,IF(HLOOKUP(BF$1,Monitoring_MP!$AM$1:$CX$57,Points_MP!$C11,FALSE)=$V11,$AJ11,IF(HLOOKUP(BF$1,Monitoring_MP!$AM$1:$CX$57,Points_MP!$C11,FALSE)=$X11,$AK11,"ERROR")))))))))</f>
        <v>0</v>
      </c>
      <c r="BG11" s="223">
        <f>IF(ISBLANK(HLOOKUP(BG$1,Monitoring_MP!$AM$1:$CX$57,Points_MP!$C11,FALSE)),"",IF(HLOOKUP(BG$1,Monitoring_MP!$AM$1:$CX$57,Points_MP!$C11,FALSE)=$J11,$AD11,IF(HLOOKUP(BG$1,Monitoring_MP!$AM$1:$CX$57,Points_MP!$C11,FALSE)=$L11,$AE11,IF(HLOOKUP(BG$1,Monitoring_MP!$AM$1:$CX$57,Points_MP!$C11,FALSE)=$N11,$AF11,IF(HLOOKUP(BG$1,Monitoring_MP!$AM$1:$CX$57,Points_MP!$C11,FALSE)=$P11,$AG11,IF(HLOOKUP(BG$1,Monitoring_MP!$AM$1:$CX$57,Points_MP!$C11,FALSE)=$R11,$AH11,IF(HLOOKUP(BG$1,Monitoring_MP!$AM$1:$CX$57,Points_MP!$C11,FALSE)=$T11,$AI11,IF(HLOOKUP(BG$1,Monitoring_MP!$AM$1:$CX$57,Points_MP!$C11,FALSE)=$V11,$AJ11,IF(HLOOKUP(BG$1,Monitoring_MP!$AM$1:$CX$57,Points_MP!$C11,FALSE)=$X11,$AK11,"ERROR")))))))))</f>
        <v>0</v>
      </c>
      <c r="BH11" s="223">
        <f>IF(ISBLANK(HLOOKUP(BH$1,Monitoring_MP!$AM$1:$CX$57,Points_MP!$C11,FALSE)),"",IF(HLOOKUP(BH$1,Monitoring_MP!$AM$1:$CX$57,Points_MP!$C11,FALSE)=$J11,$AD11,IF(HLOOKUP(BH$1,Monitoring_MP!$AM$1:$CX$57,Points_MP!$C11,FALSE)=$L11,$AE11,IF(HLOOKUP(BH$1,Monitoring_MP!$AM$1:$CX$57,Points_MP!$C11,FALSE)=$N11,$AF11,IF(HLOOKUP(BH$1,Monitoring_MP!$AM$1:$CX$57,Points_MP!$C11,FALSE)=$P11,$AG11,IF(HLOOKUP(BH$1,Monitoring_MP!$AM$1:$CX$57,Points_MP!$C11,FALSE)=$R11,$AH11,IF(HLOOKUP(BH$1,Monitoring_MP!$AM$1:$CX$57,Points_MP!$C11,FALSE)=$T11,$AI11,IF(HLOOKUP(BH$1,Monitoring_MP!$AM$1:$CX$57,Points_MP!$C11,FALSE)=$V11,$AJ11,IF(HLOOKUP(BH$1,Monitoring_MP!$AM$1:$CX$57,Points_MP!$C11,FALSE)=$X11,$AK11,"ERROR")))))))))</f>
        <v>0</v>
      </c>
      <c r="BI11" s="223">
        <f>IF(ISBLANK(HLOOKUP(BI$1,Monitoring_MP!$AM$1:$CX$57,Points_MP!$C11,FALSE)),"",IF(HLOOKUP(BI$1,Monitoring_MP!$AM$1:$CX$57,Points_MP!$C11,FALSE)=$J11,$AD11,IF(HLOOKUP(BI$1,Monitoring_MP!$AM$1:$CX$57,Points_MP!$C11,FALSE)=$L11,$AE11,IF(HLOOKUP(BI$1,Monitoring_MP!$AM$1:$CX$57,Points_MP!$C11,FALSE)=$N11,$AF11,IF(HLOOKUP(BI$1,Monitoring_MP!$AM$1:$CX$57,Points_MP!$C11,FALSE)=$P11,$AG11,IF(HLOOKUP(BI$1,Monitoring_MP!$AM$1:$CX$57,Points_MP!$C11,FALSE)=$R11,$AH11,IF(HLOOKUP(BI$1,Monitoring_MP!$AM$1:$CX$57,Points_MP!$C11,FALSE)=$T11,$AI11,IF(HLOOKUP(BI$1,Monitoring_MP!$AM$1:$CX$57,Points_MP!$C11,FALSE)=$V11,$AJ11,IF(HLOOKUP(BI$1,Monitoring_MP!$AM$1:$CX$57,Points_MP!$C11,FALSE)=$X11,$AK11,"ERROR")))))))))</f>
        <v>4</v>
      </c>
      <c r="BJ11" s="223">
        <f>IF(ISBLANK(HLOOKUP(BJ$1,Monitoring_MP!$AM$1:$CX$57,Points_MP!$C11,FALSE)),"",IF(HLOOKUP(BJ$1,Monitoring_MP!$AM$1:$CX$57,Points_MP!$C11,FALSE)=$J11,$AD11,IF(HLOOKUP(BJ$1,Monitoring_MP!$AM$1:$CX$57,Points_MP!$C11,FALSE)=$L11,$AE11,IF(HLOOKUP(BJ$1,Monitoring_MP!$AM$1:$CX$57,Points_MP!$C11,FALSE)=$N11,$AF11,IF(HLOOKUP(BJ$1,Monitoring_MP!$AM$1:$CX$57,Points_MP!$C11,FALSE)=$P11,$AG11,IF(HLOOKUP(BJ$1,Monitoring_MP!$AM$1:$CX$57,Points_MP!$C11,FALSE)=$R11,$AH11,IF(HLOOKUP(BJ$1,Monitoring_MP!$AM$1:$CX$57,Points_MP!$C11,FALSE)=$T11,$AI11,IF(HLOOKUP(BJ$1,Monitoring_MP!$AM$1:$CX$57,Points_MP!$C11,FALSE)=$V11,$AJ11,IF(HLOOKUP(BJ$1,Monitoring_MP!$AM$1:$CX$57,Points_MP!$C11,FALSE)=$X11,$AK11,"ERROR")))))))))</f>
        <v>4</v>
      </c>
      <c r="BK11" s="223">
        <f>IF(ISBLANK(HLOOKUP(BK$1,Monitoring_MP!$AM$1:$CX$57,Points_MP!$C11,FALSE)),"",IF(HLOOKUP(BK$1,Monitoring_MP!$AM$1:$CX$57,Points_MP!$C11,FALSE)=$J11,$AD11,IF(HLOOKUP(BK$1,Monitoring_MP!$AM$1:$CX$57,Points_MP!$C11,FALSE)=$L11,$AE11,IF(HLOOKUP(BK$1,Monitoring_MP!$AM$1:$CX$57,Points_MP!$C11,FALSE)=$N11,$AF11,IF(HLOOKUP(BK$1,Monitoring_MP!$AM$1:$CX$57,Points_MP!$C11,FALSE)=$P11,$AG11,IF(HLOOKUP(BK$1,Monitoring_MP!$AM$1:$CX$57,Points_MP!$C11,FALSE)=$R11,$AH11,IF(HLOOKUP(BK$1,Monitoring_MP!$AM$1:$CX$57,Points_MP!$C11,FALSE)=$T11,$AI11,IF(HLOOKUP(BK$1,Monitoring_MP!$AM$1:$CX$57,Points_MP!$C11,FALSE)=$V11,$AJ11,IF(HLOOKUP(BK$1,Monitoring_MP!$AM$1:$CX$57,Points_MP!$C11,FALSE)=$X11,$AK11,"ERROR")))))))))</f>
        <v>4</v>
      </c>
      <c r="BL11" s="223">
        <f>IF(ISBLANK(HLOOKUP(BL$1,Monitoring_MP!$AM$1:$CX$57,Points_MP!$C11,FALSE)),"",IF(HLOOKUP(BL$1,Monitoring_MP!$AM$1:$CX$57,Points_MP!$C11,FALSE)=$J11,$AD11,IF(HLOOKUP(BL$1,Monitoring_MP!$AM$1:$CX$57,Points_MP!$C11,FALSE)=$L11,$AE11,IF(HLOOKUP(BL$1,Monitoring_MP!$AM$1:$CX$57,Points_MP!$C11,FALSE)=$N11,$AF11,IF(HLOOKUP(BL$1,Monitoring_MP!$AM$1:$CX$57,Points_MP!$C11,FALSE)=$P11,$AG11,IF(HLOOKUP(BL$1,Monitoring_MP!$AM$1:$CX$57,Points_MP!$C11,FALSE)=$R11,$AH11,IF(HLOOKUP(BL$1,Monitoring_MP!$AM$1:$CX$57,Points_MP!$C11,FALSE)=$T11,$AI11,IF(HLOOKUP(BL$1,Monitoring_MP!$AM$1:$CX$57,Points_MP!$C11,FALSE)=$V11,$AJ11,IF(HLOOKUP(BL$1,Monitoring_MP!$AM$1:$CX$57,Points_MP!$C11,FALSE)=$X11,$AK11,"ERROR")))))))))</f>
        <v>4</v>
      </c>
      <c r="BM11" s="223">
        <f>IF(ISBLANK(HLOOKUP(BM$1,Monitoring_MP!$AM$1:$CX$57,Points_MP!$C11,FALSE)),"",IF(HLOOKUP(BM$1,Monitoring_MP!$AM$1:$CX$57,Points_MP!$C11,FALSE)=$J11,$AD11,IF(HLOOKUP(BM$1,Monitoring_MP!$AM$1:$CX$57,Points_MP!$C11,FALSE)=$L11,$AE11,IF(HLOOKUP(BM$1,Monitoring_MP!$AM$1:$CX$57,Points_MP!$C11,FALSE)=$N11,$AF11,IF(HLOOKUP(BM$1,Monitoring_MP!$AM$1:$CX$57,Points_MP!$C11,FALSE)=$P11,$AG11,IF(HLOOKUP(BM$1,Monitoring_MP!$AM$1:$CX$57,Points_MP!$C11,FALSE)=$R11,$AH11,IF(HLOOKUP(BM$1,Monitoring_MP!$AM$1:$CX$57,Points_MP!$C11,FALSE)=$T11,$AI11,IF(HLOOKUP(BM$1,Monitoring_MP!$AM$1:$CX$57,Points_MP!$C11,FALSE)=$V11,$AJ11,IF(HLOOKUP(BM$1,Monitoring_MP!$AM$1:$CX$57,Points_MP!$C11,FALSE)=$X11,$AK11,"ERROR")))))))))</f>
        <v>4</v>
      </c>
      <c r="BN11" s="223">
        <f>IF(ISBLANK(HLOOKUP(BN$1,Monitoring_MP!$AM$1:$CX$57,Points_MP!$C11,FALSE)),"",IF(HLOOKUP(BN$1,Monitoring_MP!$AM$1:$CX$57,Points_MP!$C11,FALSE)=$J11,$AD11,IF(HLOOKUP(BN$1,Monitoring_MP!$AM$1:$CX$57,Points_MP!$C11,FALSE)=$L11,$AE11,IF(HLOOKUP(BN$1,Monitoring_MP!$AM$1:$CX$57,Points_MP!$C11,FALSE)=$N11,$AF11,IF(HLOOKUP(BN$1,Monitoring_MP!$AM$1:$CX$57,Points_MP!$C11,FALSE)=$P11,$AG11,IF(HLOOKUP(BN$1,Monitoring_MP!$AM$1:$CX$57,Points_MP!$C11,FALSE)=$R11,$AH11,IF(HLOOKUP(BN$1,Monitoring_MP!$AM$1:$CX$57,Points_MP!$C11,FALSE)=$T11,$AI11,IF(HLOOKUP(BN$1,Monitoring_MP!$AM$1:$CX$57,Points_MP!$C11,FALSE)=$V11,$AJ11,IF(HLOOKUP(BN$1,Monitoring_MP!$AM$1:$CX$57,Points_MP!$C11,FALSE)=$X11,$AK11,"ERROR")))))))))</f>
        <v>4</v>
      </c>
      <c r="BO11" s="223">
        <f>IF(ISBLANK(HLOOKUP(BO$1,Monitoring_MP!$AM$1:$CX$57,Points_MP!$C11,FALSE)),"",IF(HLOOKUP(BO$1,Monitoring_MP!$AM$1:$CX$57,Points_MP!$C11,FALSE)=$J11,$AD11,IF(HLOOKUP(BO$1,Monitoring_MP!$AM$1:$CX$57,Points_MP!$C11,FALSE)=$L11,$AE11,IF(HLOOKUP(BO$1,Monitoring_MP!$AM$1:$CX$57,Points_MP!$C11,FALSE)=$N11,$AF11,IF(HLOOKUP(BO$1,Monitoring_MP!$AM$1:$CX$57,Points_MP!$C11,FALSE)=$P11,$AG11,IF(HLOOKUP(BO$1,Monitoring_MP!$AM$1:$CX$57,Points_MP!$C11,FALSE)=$R11,$AH11,IF(HLOOKUP(BO$1,Monitoring_MP!$AM$1:$CX$57,Points_MP!$C11,FALSE)=$T11,$AI11,IF(HLOOKUP(BO$1,Monitoring_MP!$AM$1:$CX$57,Points_MP!$C11,FALSE)=$V11,$AJ11,IF(HLOOKUP(BO$1,Monitoring_MP!$AM$1:$CX$57,Points_MP!$C11,FALSE)=$X11,$AK11,"ERROR")))))))))</f>
        <v>4</v>
      </c>
      <c r="BP11" s="223">
        <f>IF(ISBLANK(HLOOKUP(BP$1,Monitoring_MP!$AM$1:$CX$57,Points_MP!$C11,FALSE)),"",IF(HLOOKUP(BP$1,Monitoring_MP!$AM$1:$CX$57,Points_MP!$C11,FALSE)=$J11,$AD11,IF(HLOOKUP(BP$1,Monitoring_MP!$AM$1:$CX$57,Points_MP!$C11,FALSE)=$L11,$AE11,IF(HLOOKUP(BP$1,Monitoring_MP!$AM$1:$CX$57,Points_MP!$C11,FALSE)=$N11,$AF11,IF(HLOOKUP(BP$1,Monitoring_MP!$AM$1:$CX$57,Points_MP!$C11,FALSE)=$P11,$AG11,IF(HLOOKUP(BP$1,Monitoring_MP!$AM$1:$CX$57,Points_MP!$C11,FALSE)=$R11,$AH11,IF(HLOOKUP(BP$1,Monitoring_MP!$AM$1:$CX$57,Points_MP!$C11,FALSE)=$T11,$AI11,IF(HLOOKUP(BP$1,Monitoring_MP!$AM$1:$CX$57,Points_MP!$C11,FALSE)=$V11,$AJ11,IF(HLOOKUP(BP$1,Monitoring_MP!$AM$1:$CX$57,Points_MP!$C11,FALSE)=$X11,$AK11,"ERROR")))))))))</f>
        <v>0</v>
      </c>
      <c r="BQ11" s="223">
        <f>IF(ISBLANK(HLOOKUP(BQ$1,Monitoring_MP!$AM$1:$CX$57,Points_MP!$C11,FALSE)),"",IF(HLOOKUP(BQ$1,Monitoring_MP!$AM$1:$CX$57,Points_MP!$C11,FALSE)=$J11,$AD11,IF(HLOOKUP(BQ$1,Monitoring_MP!$AM$1:$CX$57,Points_MP!$C11,FALSE)=$L11,$AE11,IF(HLOOKUP(BQ$1,Monitoring_MP!$AM$1:$CX$57,Points_MP!$C11,FALSE)=$N11,$AF11,IF(HLOOKUP(BQ$1,Monitoring_MP!$AM$1:$CX$57,Points_MP!$C11,FALSE)=$P11,$AG11,IF(HLOOKUP(BQ$1,Monitoring_MP!$AM$1:$CX$57,Points_MP!$C11,FALSE)=$R11,$AH11,IF(HLOOKUP(BQ$1,Monitoring_MP!$AM$1:$CX$57,Points_MP!$C11,FALSE)=$T11,$AI11,IF(HLOOKUP(BQ$1,Monitoring_MP!$AM$1:$CX$57,Points_MP!$C11,FALSE)=$V11,$AJ11,IF(HLOOKUP(BQ$1,Monitoring_MP!$AM$1:$CX$57,Points_MP!$C11,FALSE)=$X11,$AK11,"ERROR")))))))))</f>
        <v>0</v>
      </c>
      <c r="BR11" s="223">
        <f>IF(ISBLANK(HLOOKUP(BR$1,Monitoring_MP!$AM$1:$CX$57,Points_MP!$C11,FALSE)),"",IF(HLOOKUP(BR$1,Monitoring_MP!$AM$1:$CX$57,Points_MP!$C11,FALSE)=$J11,$AD11,IF(HLOOKUP(BR$1,Monitoring_MP!$AM$1:$CX$57,Points_MP!$C11,FALSE)=$L11,$AE11,IF(HLOOKUP(BR$1,Monitoring_MP!$AM$1:$CX$57,Points_MP!$C11,FALSE)=$N11,$AF11,IF(HLOOKUP(BR$1,Monitoring_MP!$AM$1:$CX$57,Points_MP!$C11,FALSE)=$P11,$AG11,IF(HLOOKUP(BR$1,Monitoring_MP!$AM$1:$CX$57,Points_MP!$C11,FALSE)=$R11,$AH11,IF(HLOOKUP(BR$1,Monitoring_MP!$AM$1:$CX$57,Points_MP!$C11,FALSE)=$T11,$AI11,IF(HLOOKUP(BR$1,Monitoring_MP!$AM$1:$CX$57,Points_MP!$C11,FALSE)=$V11,$AJ11,IF(HLOOKUP(BR$1,Monitoring_MP!$AM$1:$CX$57,Points_MP!$C11,FALSE)=$X11,$AK11,"ERROR")))))))))</f>
        <v>4</v>
      </c>
    </row>
    <row r="12" spans="1:70" ht="15" customHeight="1" x14ac:dyDescent="0.35">
      <c r="A12" s="62" t="str">
        <f>IF(ISBLANK(Monitoring_MP!A12),"",Monitoring_MP!A12)</f>
        <v>Q10</v>
      </c>
      <c r="B12" s="245" t="str">
        <f>IF(ISBLANK(Monitoring_MP!B12),"",Monitoring_MP!B12)</f>
        <v>R20010</v>
      </c>
      <c r="C12" s="173">
        <f>IF(ISBLANK(Monitoring_MP!C12),"",Monitoring_MP!C12)</f>
        <v>12</v>
      </c>
      <c r="D12" s="173" t="str">
        <f>IF(ISBLANK(Monitoring_MP!D12),"",Monitoring_MP!D12)</f>
        <v>Au fost organizate consultări publice pentru proiectele de decizii/dispoziţii în anul 2019?</v>
      </c>
      <c r="E12" s="173" t="str">
        <f>IF(ISBLANK(Monitoring_MP!E12),"",Monitoring_MP!E12)</f>
        <v>Were any public consultations organized for the drafts of decisions/provisions for 2019?</v>
      </c>
      <c r="F12" s="63" t="str">
        <f>IF(ISBLANK(Monitoring_MP!F12),"",Monitoring_MP!F12)</f>
        <v>par</v>
      </c>
      <c r="G12" s="63" t="str">
        <f>IF(ISBLANK(Monitoring_MP!G12),"",Monitoring_MP!G12)</f>
        <v>par1</v>
      </c>
      <c r="H12" s="63" t="str">
        <f>IF(ISBLANK(Monitoring_MP!H12),"",Monitoring_MP!H12)</f>
        <v>par1k</v>
      </c>
      <c r="I12" s="64">
        <f>IF(ISBLANK(Monitoring_MP!I12),"",Monitoring_MP!I12)</f>
        <v>3</v>
      </c>
      <c r="J12" s="63" t="str">
        <f>IF(ISBLANK(Monitoring_MP!J12),"",Monitoring_MP!J12)</f>
        <v>da</v>
      </c>
      <c r="K12" s="63" t="str">
        <f>IF(ISBLANK(Monitoring_MP!K12),"",Monitoring_MP!K12)</f>
        <v>yes</v>
      </c>
      <c r="L12" s="63" t="str">
        <f>IF(ISBLANK(Monitoring_MP!L12),"",Monitoring_MP!L12)</f>
        <v>nu</v>
      </c>
      <c r="M12" s="63" t="str">
        <f>IF(ISBLANK(Monitoring_MP!M12),"",Monitoring_MP!M12)</f>
        <v>no</v>
      </c>
      <c r="N12" s="63" t="str">
        <f>IF(ISBLANK(Monitoring_MP!N12),"",Monitoring_MP!N12)</f>
        <v>panou informativ/alte modalități</v>
      </c>
      <c r="O12" s="63" t="str">
        <f>IF(ISBLANK(Monitoring_MP!O12),"",Monitoring_MP!O12)</f>
        <v>Bilboard/other ways</v>
      </c>
      <c r="P12" s="63" t="str">
        <f>IF(ISBLANK(Monitoring_MP!P12),"",Monitoring_MP!P12)</f>
        <v>0-10%</v>
      </c>
      <c r="Q12" s="63" t="str">
        <f>IF(ISBLANK(Monitoring_MP!Q12),"",Monitoring_MP!Q12)</f>
        <v>0-10%</v>
      </c>
      <c r="R12" s="63" t="str">
        <f>IF(ISBLANK(Monitoring_MP!R12),"",Monitoring_MP!R12)</f>
        <v>10-30%</v>
      </c>
      <c r="S12" s="63" t="str">
        <f>IF(ISBLANK(Monitoring_MP!S12),"",Monitoring_MP!S12)</f>
        <v>10-30%</v>
      </c>
      <c r="T12" s="63" t="str">
        <f>IF(ISBLANK(Monitoring_MP!T12),"",Monitoring_MP!T12)</f>
        <v>30-60%</v>
      </c>
      <c r="U12" s="63" t="str">
        <f>IF(ISBLANK(Monitoring_MP!U12),"",Monitoring_MP!U12)</f>
        <v>30-60%</v>
      </c>
      <c r="V12" s="63" t="str">
        <f>IF(ISBLANK(Monitoring_MP!V12),"",Monitoring_MP!V12)</f>
        <v>60-90%</v>
      </c>
      <c r="W12" s="63" t="str">
        <f>IF(ISBLANK(Monitoring_MP!W12),"",Monitoring_MP!W12)</f>
        <v>60-90%</v>
      </c>
      <c r="X12" s="127" t="str">
        <f>IF(ISBLANK(Monitoring_MP!X12),"",Monitoring_MP!X12)</f>
        <v>N/A</v>
      </c>
      <c r="Y12" s="127" t="str">
        <f>IF(ISBLANK(Monitoring_MP!Y12),"",Monitoring_MP!Y12)</f>
        <v>N/A</v>
      </c>
      <c r="Z12" s="63" t="str">
        <f>IF(ISBLANK(Monitoring_MP!Z12),"",Monitoring_MP!Z12)</f>
        <v>---</v>
      </c>
      <c r="AA12" s="63" t="str">
        <f>IF(ISBLANK(Monitoring_MP!AA12),"",Monitoring_MP!AA12)</f>
        <v>---</v>
      </c>
      <c r="AB12" s="63" t="str">
        <f>IF(ISBLANK(Monitoring_MP!AB12),"",Monitoring_MP!AB12)</f>
        <v>da</v>
      </c>
      <c r="AC12" s="63" t="str">
        <f>IF(ISBLANK(Monitoring_MP!AC12),"",Monitoring_MP!AC12)</f>
        <v>nu</v>
      </c>
      <c r="AD12" s="64">
        <f>IF(ISBLANK(Monitoring_MP!AD12),"",Monitoring_MP!AD12)</f>
        <v>3</v>
      </c>
      <c r="AE12" s="63">
        <f>IF(ISBLANK(Monitoring_MP!AE12),"",Monitoring_MP!AE12)</f>
        <v>0</v>
      </c>
      <c r="AF12" s="63">
        <f>IF(ISBLANK(Monitoring_MP!AF12),"",Monitoring_MP!AF12)</f>
        <v>1.5</v>
      </c>
      <c r="AG12" s="11">
        <f>IF(ISBLANK(Monitoring_MP!AG12),"",Monitoring_MP!AG12)</f>
        <v>0.60000000000000009</v>
      </c>
      <c r="AH12" s="11">
        <f>IF(ISBLANK(Monitoring_MP!AH12),"",Monitoring_MP!AH12)</f>
        <v>1.2000000000000002</v>
      </c>
      <c r="AI12" s="11">
        <f>IF(ISBLANK(Monitoring_MP!AI12),"",Monitoring_MP!AI12)</f>
        <v>1.7999999999999998</v>
      </c>
      <c r="AJ12" s="11">
        <f>IF(ISBLANK(Monitoring_MP!AJ12),"",Monitoring_MP!AJ12)</f>
        <v>2.4000000000000004</v>
      </c>
      <c r="AK12" s="127" t="str">
        <f>IF(ISBLANK(Monitoring_MP!AK12),"",Monitoring_MP!AK12)</f>
        <v>N/A</v>
      </c>
      <c r="AL12" s="153" t="str">
        <f>IF(ISBLANK(Monitoring_MP!AL12),"",Monitoring_MP!AL12)</f>
        <v>---</v>
      </c>
      <c r="AM12" s="223">
        <f>IF(ISBLANK(HLOOKUP(AM$1,Monitoring_MP!$AM$1:$CX$57,Points_MP!$C12,FALSE)),"",IF(HLOOKUP(AM$1,Monitoring_MP!$AM$1:$CX$57,Points_MP!$C12,FALSE)=$J12,$AD12,IF(HLOOKUP(AM$1,Monitoring_MP!$AM$1:$CX$57,Points_MP!$C12,FALSE)=$L12,$AE12,IF(HLOOKUP(AM$1,Monitoring_MP!$AM$1:$CX$57,Points_MP!$C12,FALSE)=$N12,$AF12,IF(HLOOKUP(AM$1,Monitoring_MP!$AM$1:$CX$57,Points_MP!$C12,FALSE)=$P12,$AG12,IF(HLOOKUP(AM$1,Monitoring_MP!$AM$1:$CX$57,Points_MP!$C12,FALSE)=$R12,$AH12,IF(HLOOKUP(AM$1,Monitoring_MP!$AM$1:$CX$57,Points_MP!$C12,FALSE)=$T12,$AI12,IF(HLOOKUP(AM$1,Monitoring_MP!$AM$1:$CX$57,Points_MP!$C12,FALSE)=$V12,$AJ12,IF(HLOOKUP(AM$1,Monitoring_MP!$AM$1:$CX$57,Points_MP!$C12,FALSE)=$X12,$AK12,"ERROR")))))))))</f>
        <v>0.60000000000000009</v>
      </c>
      <c r="AN12" s="223">
        <f>IF(ISBLANK(HLOOKUP(AN$1,Monitoring_MP!$AM$1:$CX$57,Points_MP!$C12,FALSE)),"",IF(HLOOKUP(AN$1,Monitoring_MP!$AM$1:$CX$57,Points_MP!$C12,FALSE)=$J12,$AD12,IF(HLOOKUP(AN$1,Monitoring_MP!$AM$1:$CX$57,Points_MP!$C12,FALSE)=$L12,$AE12,IF(HLOOKUP(AN$1,Monitoring_MP!$AM$1:$CX$57,Points_MP!$C12,FALSE)=$N12,$AF12,IF(HLOOKUP(AN$1,Monitoring_MP!$AM$1:$CX$57,Points_MP!$C12,FALSE)=$P12,$AG12,IF(HLOOKUP(AN$1,Monitoring_MP!$AM$1:$CX$57,Points_MP!$C12,FALSE)=$R12,$AH12,IF(HLOOKUP(AN$1,Monitoring_MP!$AM$1:$CX$57,Points_MP!$C12,FALSE)=$T12,$AI12,IF(HLOOKUP(AN$1,Monitoring_MP!$AM$1:$CX$57,Points_MP!$C12,FALSE)=$V12,$AJ12,IF(HLOOKUP(AN$1,Monitoring_MP!$AM$1:$CX$57,Points_MP!$C12,FALSE)=$X12,$AK12,"ERROR")))))))))</f>
        <v>0</v>
      </c>
      <c r="AO12" s="223">
        <f>IF(ISBLANK(HLOOKUP(AO$1,Monitoring_MP!$AM$1:$CX$57,Points_MP!$C12,FALSE)),"",IF(HLOOKUP(AO$1,Monitoring_MP!$AM$1:$CX$57,Points_MP!$C12,FALSE)=$J12,$AD12,IF(HLOOKUP(AO$1,Monitoring_MP!$AM$1:$CX$57,Points_MP!$C12,FALSE)=$L12,$AE12,IF(HLOOKUP(AO$1,Monitoring_MP!$AM$1:$CX$57,Points_MP!$C12,FALSE)=$N12,$AF12,IF(HLOOKUP(AO$1,Monitoring_MP!$AM$1:$CX$57,Points_MP!$C12,FALSE)=$P12,$AG12,IF(HLOOKUP(AO$1,Monitoring_MP!$AM$1:$CX$57,Points_MP!$C12,FALSE)=$R12,$AH12,IF(HLOOKUP(AO$1,Monitoring_MP!$AM$1:$CX$57,Points_MP!$C12,FALSE)=$T12,$AI12,IF(HLOOKUP(AO$1,Monitoring_MP!$AM$1:$CX$57,Points_MP!$C12,FALSE)=$V12,$AJ12,IF(HLOOKUP(AO$1,Monitoring_MP!$AM$1:$CX$57,Points_MP!$C12,FALSE)=$X12,$AK12,"ERROR")))))))))</f>
        <v>0</v>
      </c>
      <c r="AP12" s="223">
        <f>IF(ISBLANK(HLOOKUP(AP$1,Monitoring_MP!$AM$1:$CX$57,Points_MP!$C12,FALSE)),"",IF(HLOOKUP(AP$1,Monitoring_MP!$AM$1:$CX$57,Points_MP!$C12,FALSE)=$J12,$AD12,IF(HLOOKUP(AP$1,Monitoring_MP!$AM$1:$CX$57,Points_MP!$C12,FALSE)=$L12,$AE12,IF(HLOOKUP(AP$1,Monitoring_MP!$AM$1:$CX$57,Points_MP!$C12,FALSE)=$N12,$AF12,IF(HLOOKUP(AP$1,Monitoring_MP!$AM$1:$CX$57,Points_MP!$C12,FALSE)=$P12,$AG12,IF(HLOOKUP(AP$1,Monitoring_MP!$AM$1:$CX$57,Points_MP!$C12,FALSE)=$R12,$AH12,IF(HLOOKUP(AP$1,Monitoring_MP!$AM$1:$CX$57,Points_MP!$C12,FALSE)=$T12,$AI12,IF(HLOOKUP(AP$1,Monitoring_MP!$AM$1:$CX$57,Points_MP!$C12,FALSE)=$V12,$AJ12,IF(HLOOKUP(AP$1,Monitoring_MP!$AM$1:$CX$57,Points_MP!$C12,FALSE)=$X12,$AK12,"ERROR")))))))))</f>
        <v>1.2000000000000002</v>
      </c>
      <c r="AQ12" s="223">
        <f>IF(ISBLANK(HLOOKUP(AQ$1,Monitoring_MP!$AM$1:$CX$57,Points_MP!$C12,FALSE)),"",IF(HLOOKUP(AQ$1,Monitoring_MP!$AM$1:$CX$57,Points_MP!$C12,FALSE)=$J12,$AD12,IF(HLOOKUP(AQ$1,Monitoring_MP!$AM$1:$CX$57,Points_MP!$C12,FALSE)=$L12,$AE12,IF(HLOOKUP(AQ$1,Monitoring_MP!$AM$1:$CX$57,Points_MP!$C12,FALSE)=$N12,$AF12,IF(HLOOKUP(AQ$1,Monitoring_MP!$AM$1:$CX$57,Points_MP!$C12,FALSE)=$P12,$AG12,IF(HLOOKUP(AQ$1,Monitoring_MP!$AM$1:$CX$57,Points_MP!$C12,FALSE)=$R12,$AH12,IF(HLOOKUP(AQ$1,Monitoring_MP!$AM$1:$CX$57,Points_MP!$C12,FALSE)=$T12,$AI12,IF(HLOOKUP(AQ$1,Monitoring_MP!$AM$1:$CX$57,Points_MP!$C12,FALSE)=$V12,$AJ12,IF(HLOOKUP(AQ$1,Monitoring_MP!$AM$1:$CX$57,Points_MP!$C12,FALSE)=$X12,$AK12,"ERROR")))))))))</f>
        <v>0</v>
      </c>
      <c r="AR12" s="223">
        <f>IF(ISBLANK(HLOOKUP(AR$1,Monitoring_MP!$AM$1:$CX$57,Points_MP!$C12,FALSE)),"",IF(HLOOKUP(AR$1,Monitoring_MP!$AM$1:$CX$57,Points_MP!$C12,FALSE)=$J12,$AD12,IF(HLOOKUP(AR$1,Monitoring_MP!$AM$1:$CX$57,Points_MP!$C12,FALSE)=$L12,$AE12,IF(HLOOKUP(AR$1,Monitoring_MP!$AM$1:$CX$57,Points_MP!$C12,FALSE)=$N12,$AF12,IF(HLOOKUP(AR$1,Monitoring_MP!$AM$1:$CX$57,Points_MP!$C12,FALSE)=$P12,$AG12,IF(HLOOKUP(AR$1,Monitoring_MP!$AM$1:$CX$57,Points_MP!$C12,FALSE)=$R12,$AH12,IF(HLOOKUP(AR$1,Monitoring_MP!$AM$1:$CX$57,Points_MP!$C12,FALSE)=$T12,$AI12,IF(HLOOKUP(AR$1,Monitoring_MP!$AM$1:$CX$57,Points_MP!$C12,FALSE)=$V12,$AJ12,IF(HLOOKUP(AR$1,Monitoring_MP!$AM$1:$CX$57,Points_MP!$C12,FALSE)=$X12,$AK12,"ERROR")))))))))</f>
        <v>1.7999999999999998</v>
      </c>
      <c r="AS12" s="223">
        <f>IF(ISBLANK(HLOOKUP(AS$1,Monitoring_MP!$AM$1:$CX$57,Points_MP!$C12,FALSE)),"",IF(HLOOKUP(AS$1,Monitoring_MP!$AM$1:$CX$57,Points_MP!$C12,FALSE)=$J12,$AD12,IF(HLOOKUP(AS$1,Monitoring_MP!$AM$1:$CX$57,Points_MP!$C12,FALSE)=$L12,$AE12,IF(HLOOKUP(AS$1,Monitoring_MP!$AM$1:$CX$57,Points_MP!$C12,FALSE)=$N12,$AF12,IF(HLOOKUP(AS$1,Monitoring_MP!$AM$1:$CX$57,Points_MP!$C12,FALSE)=$P12,$AG12,IF(HLOOKUP(AS$1,Monitoring_MP!$AM$1:$CX$57,Points_MP!$C12,FALSE)=$R12,$AH12,IF(HLOOKUP(AS$1,Monitoring_MP!$AM$1:$CX$57,Points_MP!$C12,FALSE)=$T12,$AI12,IF(HLOOKUP(AS$1,Monitoring_MP!$AM$1:$CX$57,Points_MP!$C12,FALSE)=$V12,$AJ12,IF(HLOOKUP(AS$1,Monitoring_MP!$AM$1:$CX$57,Points_MP!$C12,FALSE)=$X12,$AK12,"ERROR")))))))))</f>
        <v>0</v>
      </c>
      <c r="AT12" s="223">
        <f>IF(ISBLANK(HLOOKUP(AT$1,Monitoring_MP!$AM$1:$CX$57,Points_MP!$C12,FALSE)),"",IF(HLOOKUP(AT$1,Monitoring_MP!$AM$1:$CX$57,Points_MP!$C12,FALSE)=$J12,$AD12,IF(HLOOKUP(AT$1,Monitoring_MP!$AM$1:$CX$57,Points_MP!$C12,FALSE)=$L12,$AE12,IF(HLOOKUP(AT$1,Monitoring_MP!$AM$1:$CX$57,Points_MP!$C12,FALSE)=$N12,$AF12,IF(HLOOKUP(AT$1,Monitoring_MP!$AM$1:$CX$57,Points_MP!$C12,FALSE)=$P12,$AG12,IF(HLOOKUP(AT$1,Monitoring_MP!$AM$1:$CX$57,Points_MP!$C12,FALSE)=$R12,$AH12,IF(HLOOKUP(AT$1,Monitoring_MP!$AM$1:$CX$57,Points_MP!$C12,FALSE)=$T12,$AI12,IF(HLOOKUP(AT$1,Monitoring_MP!$AM$1:$CX$57,Points_MP!$C12,FALSE)=$V12,$AJ12,IF(HLOOKUP(AT$1,Monitoring_MP!$AM$1:$CX$57,Points_MP!$C12,FALSE)=$X12,$AK12,"ERROR")))))))))</f>
        <v>0.60000000000000009</v>
      </c>
      <c r="AU12" s="223">
        <f>IF(ISBLANK(HLOOKUP(AU$1,Monitoring_MP!$AM$1:$CX$57,Points_MP!$C12,FALSE)),"",IF(HLOOKUP(AU$1,Monitoring_MP!$AM$1:$CX$57,Points_MP!$C12,FALSE)=$J12,$AD12,IF(HLOOKUP(AU$1,Monitoring_MP!$AM$1:$CX$57,Points_MP!$C12,FALSE)=$L12,$AE12,IF(HLOOKUP(AU$1,Monitoring_MP!$AM$1:$CX$57,Points_MP!$C12,FALSE)=$N12,$AF12,IF(HLOOKUP(AU$1,Monitoring_MP!$AM$1:$CX$57,Points_MP!$C12,FALSE)=$P12,$AG12,IF(HLOOKUP(AU$1,Monitoring_MP!$AM$1:$CX$57,Points_MP!$C12,FALSE)=$R12,$AH12,IF(HLOOKUP(AU$1,Monitoring_MP!$AM$1:$CX$57,Points_MP!$C12,FALSE)=$T12,$AI12,IF(HLOOKUP(AU$1,Monitoring_MP!$AM$1:$CX$57,Points_MP!$C12,FALSE)=$V12,$AJ12,IF(HLOOKUP(AU$1,Monitoring_MP!$AM$1:$CX$57,Points_MP!$C12,FALSE)=$X12,$AK12,"ERROR")))))))))</f>
        <v>3</v>
      </c>
      <c r="AV12" s="223">
        <f>IF(ISBLANK(HLOOKUP(AV$1,Monitoring_MP!$AM$1:$CX$57,Points_MP!$C12,FALSE)),"",IF(HLOOKUP(AV$1,Monitoring_MP!$AM$1:$CX$57,Points_MP!$C12,FALSE)=$J12,$AD12,IF(HLOOKUP(AV$1,Monitoring_MP!$AM$1:$CX$57,Points_MP!$C12,FALSE)=$L12,$AE12,IF(HLOOKUP(AV$1,Monitoring_MP!$AM$1:$CX$57,Points_MP!$C12,FALSE)=$N12,$AF12,IF(HLOOKUP(AV$1,Monitoring_MP!$AM$1:$CX$57,Points_MP!$C12,FALSE)=$P12,$AG12,IF(HLOOKUP(AV$1,Monitoring_MP!$AM$1:$CX$57,Points_MP!$C12,FALSE)=$R12,$AH12,IF(HLOOKUP(AV$1,Monitoring_MP!$AM$1:$CX$57,Points_MP!$C12,FALSE)=$T12,$AI12,IF(HLOOKUP(AV$1,Monitoring_MP!$AM$1:$CX$57,Points_MP!$C12,FALSE)=$V12,$AJ12,IF(HLOOKUP(AV$1,Monitoring_MP!$AM$1:$CX$57,Points_MP!$C12,FALSE)=$X12,$AK12,"ERROR")))))))))</f>
        <v>1.5</v>
      </c>
      <c r="AW12" s="223">
        <f>IF(ISBLANK(HLOOKUP(AW$1,Monitoring_MP!$AM$1:$CX$57,Points_MP!$C12,FALSE)),"",IF(HLOOKUP(AW$1,Monitoring_MP!$AM$1:$CX$57,Points_MP!$C12,FALSE)=$J12,$AD12,IF(HLOOKUP(AW$1,Monitoring_MP!$AM$1:$CX$57,Points_MP!$C12,FALSE)=$L12,$AE12,IF(HLOOKUP(AW$1,Monitoring_MP!$AM$1:$CX$57,Points_MP!$C12,FALSE)=$N12,$AF12,IF(HLOOKUP(AW$1,Monitoring_MP!$AM$1:$CX$57,Points_MP!$C12,FALSE)=$P12,$AG12,IF(HLOOKUP(AW$1,Monitoring_MP!$AM$1:$CX$57,Points_MP!$C12,FALSE)=$R12,$AH12,IF(HLOOKUP(AW$1,Monitoring_MP!$AM$1:$CX$57,Points_MP!$C12,FALSE)=$T12,$AI12,IF(HLOOKUP(AW$1,Monitoring_MP!$AM$1:$CX$57,Points_MP!$C12,FALSE)=$V12,$AJ12,IF(HLOOKUP(AW$1,Monitoring_MP!$AM$1:$CX$57,Points_MP!$C12,FALSE)=$X12,$AK12,"ERROR")))))))))</f>
        <v>0</v>
      </c>
      <c r="AX12" s="223">
        <f>IF(ISBLANK(HLOOKUP(AX$1,Monitoring_MP!$AM$1:$CX$57,Points_MP!$C12,FALSE)),"",IF(HLOOKUP(AX$1,Monitoring_MP!$AM$1:$CX$57,Points_MP!$C12,FALSE)=$J12,$AD12,IF(HLOOKUP(AX$1,Monitoring_MP!$AM$1:$CX$57,Points_MP!$C12,FALSE)=$L12,$AE12,IF(HLOOKUP(AX$1,Monitoring_MP!$AM$1:$CX$57,Points_MP!$C12,FALSE)=$N12,$AF12,IF(HLOOKUP(AX$1,Monitoring_MP!$AM$1:$CX$57,Points_MP!$C12,FALSE)=$P12,$AG12,IF(HLOOKUP(AX$1,Monitoring_MP!$AM$1:$CX$57,Points_MP!$C12,FALSE)=$R12,$AH12,IF(HLOOKUP(AX$1,Monitoring_MP!$AM$1:$CX$57,Points_MP!$C12,FALSE)=$T12,$AI12,IF(HLOOKUP(AX$1,Monitoring_MP!$AM$1:$CX$57,Points_MP!$C12,FALSE)=$V12,$AJ12,IF(HLOOKUP(AX$1,Monitoring_MP!$AM$1:$CX$57,Points_MP!$C12,FALSE)=$X12,$AK12,"ERROR")))))))))</f>
        <v>2.4000000000000004</v>
      </c>
      <c r="AY12" s="223">
        <f>IF(ISBLANK(HLOOKUP(AY$1,Monitoring_MP!$AM$1:$CX$57,Points_MP!$C12,FALSE)),"",IF(HLOOKUP(AY$1,Monitoring_MP!$AM$1:$CX$57,Points_MP!$C12,FALSE)=$J12,$AD12,IF(HLOOKUP(AY$1,Monitoring_MP!$AM$1:$CX$57,Points_MP!$C12,FALSE)=$L12,$AE12,IF(HLOOKUP(AY$1,Monitoring_MP!$AM$1:$CX$57,Points_MP!$C12,FALSE)=$N12,$AF12,IF(HLOOKUP(AY$1,Monitoring_MP!$AM$1:$CX$57,Points_MP!$C12,FALSE)=$P12,$AG12,IF(HLOOKUP(AY$1,Monitoring_MP!$AM$1:$CX$57,Points_MP!$C12,FALSE)=$R12,$AH12,IF(HLOOKUP(AY$1,Monitoring_MP!$AM$1:$CX$57,Points_MP!$C12,FALSE)=$T12,$AI12,IF(HLOOKUP(AY$1,Monitoring_MP!$AM$1:$CX$57,Points_MP!$C12,FALSE)=$V12,$AJ12,IF(HLOOKUP(AY$1,Monitoring_MP!$AM$1:$CX$57,Points_MP!$C12,FALSE)=$X12,$AK12,"ERROR")))))))))</f>
        <v>1.2000000000000002</v>
      </c>
      <c r="AZ12" s="223">
        <f>IF(ISBLANK(HLOOKUP(AZ$1,Monitoring_MP!$AM$1:$CX$57,Points_MP!$C12,FALSE)),"",IF(HLOOKUP(AZ$1,Monitoring_MP!$AM$1:$CX$57,Points_MP!$C12,FALSE)=$J12,$AD12,IF(HLOOKUP(AZ$1,Monitoring_MP!$AM$1:$CX$57,Points_MP!$C12,FALSE)=$L12,$AE12,IF(HLOOKUP(AZ$1,Monitoring_MP!$AM$1:$CX$57,Points_MP!$C12,FALSE)=$N12,$AF12,IF(HLOOKUP(AZ$1,Monitoring_MP!$AM$1:$CX$57,Points_MP!$C12,FALSE)=$P12,$AG12,IF(HLOOKUP(AZ$1,Monitoring_MP!$AM$1:$CX$57,Points_MP!$C12,FALSE)=$R12,$AH12,IF(HLOOKUP(AZ$1,Monitoring_MP!$AM$1:$CX$57,Points_MP!$C12,FALSE)=$T12,$AI12,IF(HLOOKUP(AZ$1,Monitoring_MP!$AM$1:$CX$57,Points_MP!$C12,FALSE)=$V12,$AJ12,IF(HLOOKUP(AZ$1,Monitoring_MP!$AM$1:$CX$57,Points_MP!$C12,FALSE)=$X12,$AK12,"ERROR")))))))))</f>
        <v>0.60000000000000009</v>
      </c>
      <c r="BA12" s="223">
        <f>IF(ISBLANK(HLOOKUP(BA$1,Monitoring_MP!$AM$1:$CX$57,Points_MP!$C12,FALSE)),"",IF(HLOOKUP(BA$1,Monitoring_MP!$AM$1:$CX$57,Points_MP!$C12,FALSE)=$J12,$AD12,IF(HLOOKUP(BA$1,Monitoring_MP!$AM$1:$CX$57,Points_MP!$C12,FALSE)=$L12,$AE12,IF(HLOOKUP(BA$1,Monitoring_MP!$AM$1:$CX$57,Points_MP!$C12,FALSE)=$N12,$AF12,IF(HLOOKUP(BA$1,Monitoring_MP!$AM$1:$CX$57,Points_MP!$C12,FALSE)=$P12,$AG12,IF(HLOOKUP(BA$1,Monitoring_MP!$AM$1:$CX$57,Points_MP!$C12,FALSE)=$R12,$AH12,IF(HLOOKUP(BA$1,Monitoring_MP!$AM$1:$CX$57,Points_MP!$C12,FALSE)=$T12,$AI12,IF(HLOOKUP(BA$1,Monitoring_MP!$AM$1:$CX$57,Points_MP!$C12,FALSE)=$V12,$AJ12,IF(HLOOKUP(BA$1,Monitoring_MP!$AM$1:$CX$57,Points_MP!$C12,FALSE)=$X12,$AK12,"ERROR")))))))))</f>
        <v>0</v>
      </c>
      <c r="BB12" s="223">
        <f>IF(ISBLANK(HLOOKUP(BB$1,Monitoring_MP!$AM$1:$CX$57,Points_MP!$C12,FALSE)),"",IF(HLOOKUP(BB$1,Monitoring_MP!$AM$1:$CX$57,Points_MP!$C12,FALSE)=$J12,$AD12,IF(HLOOKUP(BB$1,Monitoring_MP!$AM$1:$CX$57,Points_MP!$C12,FALSE)=$L12,$AE12,IF(HLOOKUP(BB$1,Monitoring_MP!$AM$1:$CX$57,Points_MP!$C12,FALSE)=$N12,$AF12,IF(HLOOKUP(BB$1,Monitoring_MP!$AM$1:$CX$57,Points_MP!$C12,FALSE)=$P12,$AG12,IF(HLOOKUP(BB$1,Monitoring_MP!$AM$1:$CX$57,Points_MP!$C12,FALSE)=$R12,$AH12,IF(HLOOKUP(BB$1,Monitoring_MP!$AM$1:$CX$57,Points_MP!$C12,FALSE)=$T12,$AI12,IF(HLOOKUP(BB$1,Monitoring_MP!$AM$1:$CX$57,Points_MP!$C12,FALSE)=$V12,$AJ12,IF(HLOOKUP(BB$1,Monitoring_MP!$AM$1:$CX$57,Points_MP!$C12,FALSE)=$X12,$AK12,"ERROR")))))))))</f>
        <v>1.7999999999999998</v>
      </c>
      <c r="BC12" s="223">
        <f>IF(ISBLANK(HLOOKUP(BC$1,Monitoring_MP!$AM$1:$CX$57,Points_MP!$C12,FALSE)),"",IF(HLOOKUP(BC$1,Monitoring_MP!$AM$1:$CX$57,Points_MP!$C12,FALSE)=$J12,$AD12,IF(HLOOKUP(BC$1,Monitoring_MP!$AM$1:$CX$57,Points_MP!$C12,FALSE)=$L12,$AE12,IF(HLOOKUP(BC$1,Monitoring_MP!$AM$1:$CX$57,Points_MP!$C12,FALSE)=$N12,$AF12,IF(HLOOKUP(BC$1,Monitoring_MP!$AM$1:$CX$57,Points_MP!$C12,FALSE)=$P12,$AG12,IF(HLOOKUP(BC$1,Monitoring_MP!$AM$1:$CX$57,Points_MP!$C12,FALSE)=$R12,$AH12,IF(HLOOKUP(BC$1,Monitoring_MP!$AM$1:$CX$57,Points_MP!$C12,FALSE)=$T12,$AI12,IF(HLOOKUP(BC$1,Monitoring_MP!$AM$1:$CX$57,Points_MP!$C12,FALSE)=$V12,$AJ12,IF(HLOOKUP(BC$1,Monitoring_MP!$AM$1:$CX$57,Points_MP!$C12,FALSE)=$X12,$AK12,"ERROR")))))))))</f>
        <v>0.60000000000000009</v>
      </c>
      <c r="BD12" s="223">
        <f>IF(ISBLANK(HLOOKUP(BD$1,Monitoring_MP!$AM$1:$CX$57,Points_MP!$C12,FALSE)),"",IF(HLOOKUP(BD$1,Monitoring_MP!$AM$1:$CX$57,Points_MP!$C12,FALSE)=$J12,$AD12,IF(HLOOKUP(BD$1,Monitoring_MP!$AM$1:$CX$57,Points_MP!$C12,FALSE)=$L12,$AE12,IF(HLOOKUP(BD$1,Monitoring_MP!$AM$1:$CX$57,Points_MP!$C12,FALSE)=$N12,$AF12,IF(HLOOKUP(BD$1,Monitoring_MP!$AM$1:$CX$57,Points_MP!$C12,FALSE)=$P12,$AG12,IF(HLOOKUP(BD$1,Monitoring_MP!$AM$1:$CX$57,Points_MP!$C12,FALSE)=$R12,$AH12,IF(HLOOKUP(BD$1,Monitoring_MP!$AM$1:$CX$57,Points_MP!$C12,FALSE)=$T12,$AI12,IF(HLOOKUP(BD$1,Monitoring_MP!$AM$1:$CX$57,Points_MP!$C12,FALSE)=$V12,$AJ12,IF(HLOOKUP(BD$1,Monitoring_MP!$AM$1:$CX$57,Points_MP!$C12,FALSE)=$X12,$AK12,"ERROR")))))))))</f>
        <v>0</v>
      </c>
      <c r="BE12" s="223">
        <f>IF(ISBLANK(HLOOKUP(BE$1,Monitoring_MP!$AM$1:$CX$57,Points_MP!$C12,FALSE)),"",IF(HLOOKUP(BE$1,Monitoring_MP!$AM$1:$CX$57,Points_MP!$C12,FALSE)=$J12,$AD12,IF(HLOOKUP(BE$1,Monitoring_MP!$AM$1:$CX$57,Points_MP!$C12,FALSE)=$L12,$AE12,IF(HLOOKUP(BE$1,Monitoring_MP!$AM$1:$CX$57,Points_MP!$C12,FALSE)=$N12,$AF12,IF(HLOOKUP(BE$1,Monitoring_MP!$AM$1:$CX$57,Points_MP!$C12,FALSE)=$P12,$AG12,IF(HLOOKUP(BE$1,Monitoring_MP!$AM$1:$CX$57,Points_MP!$C12,FALSE)=$R12,$AH12,IF(HLOOKUP(BE$1,Monitoring_MP!$AM$1:$CX$57,Points_MP!$C12,FALSE)=$T12,$AI12,IF(HLOOKUP(BE$1,Monitoring_MP!$AM$1:$CX$57,Points_MP!$C12,FALSE)=$V12,$AJ12,IF(HLOOKUP(BE$1,Monitoring_MP!$AM$1:$CX$57,Points_MP!$C12,FALSE)=$X12,$AK12,"ERROR")))))))))</f>
        <v>3</v>
      </c>
      <c r="BF12" s="223">
        <f>IF(ISBLANK(HLOOKUP(BF$1,Monitoring_MP!$AM$1:$CX$57,Points_MP!$C12,FALSE)),"",IF(HLOOKUP(BF$1,Monitoring_MP!$AM$1:$CX$57,Points_MP!$C12,FALSE)=$J12,$AD12,IF(HLOOKUP(BF$1,Monitoring_MP!$AM$1:$CX$57,Points_MP!$C12,FALSE)=$L12,$AE12,IF(HLOOKUP(BF$1,Monitoring_MP!$AM$1:$CX$57,Points_MP!$C12,FALSE)=$N12,$AF12,IF(HLOOKUP(BF$1,Monitoring_MP!$AM$1:$CX$57,Points_MP!$C12,FALSE)=$P12,$AG12,IF(HLOOKUP(BF$1,Monitoring_MP!$AM$1:$CX$57,Points_MP!$C12,FALSE)=$R12,$AH12,IF(HLOOKUP(BF$1,Monitoring_MP!$AM$1:$CX$57,Points_MP!$C12,FALSE)=$T12,$AI12,IF(HLOOKUP(BF$1,Monitoring_MP!$AM$1:$CX$57,Points_MP!$C12,FALSE)=$V12,$AJ12,IF(HLOOKUP(BF$1,Monitoring_MP!$AM$1:$CX$57,Points_MP!$C12,FALSE)=$X12,$AK12,"ERROR")))))))))</f>
        <v>0</v>
      </c>
      <c r="BG12" s="223">
        <f>IF(ISBLANK(HLOOKUP(BG$1,Monitoring_MP!$AM$1:$CX$57,Points_MP!$C12,FALSE)),"",IF(HLOOKUP(BG$1,Monitoring_MP!$AM$1:$CX$57,Points_MP!$C12,FALSE)=$J12,$AD12,IF(HLOOKUP(BG$1,Monitoring_MP!$AM$1:$CX$57,Points_MP!$C12,FALSE)=$L12,$AE12,IF(HLOOKUP(BG$1,Monitoring_MP!$AM$1:$CX$57,Points_MP!$C12,FALSE)=$N12,$AF12,IF(HLOOKUP(BG$1,Monitoring_MP!$AM$1:$CX$57,Points_MP!$C12,FALSE)=$P12,$AG12,IF(HLOOKUP(BG$1,Monitoring_MP!$AM$1:$CX$57,Points_MP!$C12,FALSE)=$R12,$AH12,IF(HLOOKUP(BG$1,Monitoring_MP!$AM$1:$CX$57,Points_MP!$C12,FALSE)=$T12,$AI12,IF(HLOOKUP(BG$1,Monitoring_MP!$AM$1:$CX$57,Points_MP!$C12,FALSE)=$V12,$AJ12,IF(HLOOKUP(BG$1,Monitoring_MP!$AM$1:$CX$57,Points_MP!$C12,FALSE)=$X12,$AK12,"ERROR")))))))))</f>
        <v>0.60000000000000009</v>
      </c>
      <c r="BH12" s="223">
        <f>IF(ISBLANK(HLOOKUP(BH$1,Monitoring_MP!$AM$1:$CX$57,Points_MP!$C12,FALSE)),"",IF(HLOOKUP(BH$1,Monitoring_MP!$AM$1:$CX$57,Points_MP!$C12,FALSE)=$J12,$AD12,IF(HLOOKUP(BH$1,Monitoring_MP!$AM$1:$CX$57,Points_MP!$C12,FALSE)=$L12,$AE12,IF(HLOOKUP(BH$1,Monitoring_MP!$AM$1:$CX$57,Points_MP!$C12,FALSE)=$N12,$AF12,IF(HLOOKUP(BH$1,Monitoring_MP!$AM$1:$CX$57,Points_MP!$C12,FALSE)=$P12,$AG12,IF(HLOOKUP(BH$1,Monitoring_MP!$AM$1:$CX$57,Points_MP!$C12,FALSE)=$R12,$AH12,IF(HLOOKUP(BH$1,Monitoring_MP!$AM$1:$CX$57,Points_MP!$C12,FALSE)=$T12,$AI12,IF(HLOOKUP(BH$1,Monitoring_MP!$AM$1:$CX$57,Points_MP!$C12,FALSE)=$V12,$AJ12,IF(HLOOKUP(BH$1,Monitoring_MP!$AM$1:$CX$57,Points_MP!$C12,FALSE)=$X12,$AK12,"ERROR")))))))))</f>
        <v>2.4000000000000004</v>
      </c>
      <c r="BI12" s="223">
        <f>IF(ISBLANK(HLOOKUP(BI$1,Monitoring_MP!$AM$1:$CX$57,Points_MP!$C12,FALSE)),"",IF(HLOOKUP(BI$1,Monitoring_MP!$AM$1:$CX$57,Points_MP!$C12,FALSE)=$J12,$AD12,IF(HLOOKUP(BI$1,Monitoring_MP!$AM$1:$CX$57,Points_MP!$C12,FALSE)=$L12,$AE12,IF(HLOOKUP(BI$1,Monitoring_MP!$AM$1:$CX$57,Points_MP!$C12,FALSE)=$N12,$AF12,IF(HLOOKUP(BI$1,Monitoring_MP!$AM$1:$CX$57,Points_MP!$C12,FALSE)=$P12,$AG12,IF(HLOOKUP(BI$1,Monitoring_MP!$AM$1:$CX$57,Points_MP!$C12,FALSE)=$R12,$AH12,IF(HLOOKUP(BI$1,Monitoring_MP!$AM$1:$CX$57,Points_MP!$C12,FALSE)=$T12,$AI12,IF(HLOOKUP(BI$1,Monitoring_MP!$AM$1:$CX$57,Points_MP!$C12,FALSE)=$V12,$AJ12,IF(HLOOKUP(BI$1,Monitoring_MP!$AM$1:$CX$57,Points_MP!$C12,FALSE)=$X12,$AK12,"ERROR")))))))))</f>
        <v>0</v>
      </c>
      <c r="BJ12" s="223">
        <f>IF(ISBLANK(HLOOKUP(BJ$1,Monitoring_MP!$AM$1:$CX$57,Points_MP!$C12,FALSE)),"",IF(HLOOKUP(BJ$1,Monitoring_MP!$AM$1:$CX$57,Points_MP!$C12,FALSE)=$J12,$AD12,IF(HLOOKUP(BJ$1,Monitoring_MP!$AM$1:$CX$57,Points_MP!$C12,FALSE)=$L12,$AE12,IF(HLOOKUP(BJ$1,Monitoring_MP!$AM$1:$CX$57,Points_MP!$C12,FALSE)=$N12,$AF12,IF(HLOOKUP(BJ$1,Monitoring_MP!$AM$1:$CX$57,Points_MP!$C12,FALSE)=$P12,$AG12,IF(HLOOKUP(BJ$1,Monitoring_MP!$AM$1:$CX$57,Points_MP!$C12,FALSE)=$R12,$AH12,IF(HLOOKUP(BJ$1,Monitoring_MP!$AM$1:$CX$57,Points_MP!$C12,FALSE)=$T12,$AI12,IF(HLOOKUP(BJ$1,Monitoring_MP!$AM$1:$CX$57,Points_MP!$C12,FALSE)=$V12,$AJ12,IF(HLOOKUP(BJ$1,Monitoring_MP!$AM$1:$CX$57,Points_MP!$C12,FALSE)=$X12,$AK12,"ERROR")))))))))</f>
        <v>3</v>
      </c>
      <c r="BK12" s="223">
        <f>IF(ISBLANK(HLOOKUP(BK$1,Monitoring_MP!$AM$1:$CX$57,Points_MP!$C12,FALSE)),"",IF(HLOOKUP(BK$1,Monitoring_MP!$AM$1:$CX$57,Points_MP!$C12,FALSE)=$J12,$AD12,IF(HLOOKUP(BK$1,Monitoring_MP!$AM$1:$CX$57,Points_MP!$C12,FALSE)=$L12,$AE12,IF(HLOOKUP(BK$1,Monitoring_MP!$AM$1:$CX$57,Points_MP!$C12,FALSE)=$N12,$AF12,IF(HLOOKUP(BK$1,Monitoring_MP!$AM$1:$CX$57,Points_MP!$C12,FALSE)=$P12,$AG12,IF(HLOOKUP(BK$1,Monitoring_MP!$AM$1:$CX$57,Points_MP!$C12,FALSE)=$R12,$AH12,IF(HLOOKUP(BK$1,Monitoring_MP!$AM$1:$CX$57,Points_MP!$C12,FALSE)=$T12,$AI12,IF(HLOOKUP(BK$1,Monitoring_MP!$AM$1:$CX$57,Points_MP!$C12,FALSE)=$V12,$AJ12,IF(HLOOKUP(BK$1,Monitoring_MP!$AM$1:$CX$57,Points_MP!$C12,FALSE)=$X12,$AK12,"ERROR")))))))))</f>
        <v>0.60000000000000009</v>
      </c>
      <c r="BL12" s="223">
        <f>IF(ISBLANK(HLOOKUP(BL$1,Monitoring_MP!$AM$1:$CX$57,Points_MP!$C12,FALSE)),"",IF(HLOOKUP(BL$1,Monitoring_MP!$AM$1:$CX$57,Points_MP!$C12,FALSE)=$J12,$AD12,IF(HLOOKUP(BL$1,Monitoring_MP!$AM$1:$CX$57,Points_MP!$C12,FALSE)=$L12,$AE12,IF(HLOOKUP(BL$1,Monitoring_MP!$AM$1:$CX$57,Points_MP!$C12,FALSE)=$N12,$AF12,IF(HLOOKUP(BL$1,Monitoring_MP!$AM$1:$CX$57,Points_MP!$C12,FALSE)=$P12,$AG12,IF(HLOOKUP(BL$1,Monitoring_MP!$AM$1:$CX$57,Points_MP!$C12,FALSE)=$R12,$AH12,IF(HLOOKUP(BL$1,Monitoring_MP!$AM$1:$CX$57,Points_MP!$C12,FALSE)=$T12,$AI12,IF(HLOOKUP(BL$1,Monitoring_MP!$AM$1:$CX$57,Points_MP!$C12,FALSE)=$V12,$AJ12,IF(HLOOKUP(BL$1,Monitoring_MP!$AM$1:$CX$57,Points_MP!$C12,FALSE)=$X12,$AK12,"ERROR")))))))))</f>
        <v>1.2000000000000002</v>
      </c>
      <c r="BM12" s="223">
        <f>IF(ISBLANK(HLOOKUP(BM$1,Monitoring_MP!$AM$1:$CX$57,Points_MP!$C12,FALSE)),"",IF(HLOOKUP(BM$1,Monitoring_MP!$AM$1:$CX$57,Points_MP!$C12,FALSE)=$J12,$AD12,IF(HLOOKUP(BM$1,Monitoring_MP!$AM$1:$CX$57,Points_MP!$C12,FALSE)=$L12,$AE12,IF(HLOOKUP(BM$1,Monitoring_MP!$AM$1:$CX$57,Points_MP!$C12,FALSE)=$N12,$AF12,IF(HLOOKUP(BM$1,Monitoring_MP!$AM$1:$CX$57,Points_MP!$C12,FALSE)=$P12,$AG12,IF(HLOOKUP(BM$1,Monitoring_MP!$AM$1:$CX$57,Points_MP!$C12,FALSE)=$R12,$AH12,IF(HLOOKUP(BM$1,Monitoring_MP!$AM$1:$CX$57,Points_MP!$C12,FALSE)=$T12,$AI12,IF(HLOOKUP(BM$1,Monitoring_MP!$AM$1:$CX$57,Points_MP!$C12,FALSE)=$V12,$AJ12,IF(HLOOKUP(BM$1,Monitoring_MP!$AM$1:$CX$57,Points_MP!$C12,FALSE)=$X12,$AK12,"ERROR")))))))))</f>
        <v>1.7999999999999998</v>
      </c>
      <c r="BN12" s="223">
        <f>IF(ISBLANK(HLOOKUP(BN$1,Monitoring_MP!$AM$1:$CX$57,Points_MP!$C12,FALSE)),"",IF(HLOOKUP(BN$1,Monitoring_MP!$AM$1:$CX$57,Points_MP!$C12,FALSE)=$J12,$AD12,IF(HLOOKUP(BN$1,Monitoring_MP!$AM$1:$CX$57,Points_MP!$C12,FALSE)=$L12,$AE12,IF(HLOOKUP(BN$1,Monitoring_MP!$AM$1:$CX$57,Points_MP!$C12,FALSE)=$N12,$AF12,IF(HLOOKUP(BN$1,Monitoring_MP!$AM$1:$CX$57,Points_MP!$C12,FALSE)=$P12,$AG12,IF(HLOOKUP(BN$1,Monitoring_MP!$AM$1:$CX$57,Points_MP!$C12,FALSE)=$R12,$AH12,IF(HLOOKUP(BN$1,Monitoring_MP!$AM$1:$CX$57,Points_MP!$C12,FALSE)=$T12,$AI12,IF(HLOOKUP(BN$1,Monitoring_MP!$AM$1:$CX$57,Points_MP!$C12,FALSE)=$V12,$AJ12,IF(HLOOKUP(BN$1,Monitoring_MP!$AM$1:$CX$57,Points_MP!$C12,FALSE)=$X12,$AK12,"ERROR")))))))))</f>
        <v>0</v>
      </c>
      <c r="BO12" s="223">
        <f>IF(ISBLANK(HLOOKUP(BO$1,Monitoring_MP!$AM$1:$CX$57,Points_MP!$C12,FALSE)),"",IF(HLOOKUP(BO$1,Monitoring_MP!$AM$1:$CX$57,Points_MP!$C12,FALSE)=$J12,$AD12,IF(HLOOKUP(BO$1,Monitoring_MP!$AM$1:$CX$57,Points_MP!$C12,FALSE)=$L12,$AE12,IF(HLOOKUP(BO$1,Monitoring_MP!$AM$1:$CX$57,Points_MP!$C12,FALSE)=$N12,$AF12,IF(HLOOKUP(BO$1,Monitoring_MP!$AM$1:$CX$57,Points_MP!$C12,FALSE)=$P12,$AG12,IF(HLOOKUP(BO$1,Monitoring_MP!$AM$1:$CX$57,Points_MP!$C12,FALSE)=$R12,$AH12,IF(HLOOKUP(BO$1,Monitoring_MP!$AM$1:$CX$57,Points_MP!$C12,FALSE)=$T12,$AI12,IF(HLOOKUP(BO$1,Monitoring_MP!$AM$1:$CX$57,Points_MP!$C12,FALSE)=$V12,$AJ12,IF(HLOOKUP(BO$1,Monitoring_MP!$AM$1:$CX$57,Points_MP!$C12,FALSE)=$X12,$AK12,"ERROR")))))))))</f>
        <v>3</v>
      </c>
      <c r="BP12" s="223">
        <f>IF(ISBLANK(HLOOKUP(BP$1,Monitoring_MP!$AM$1:$CX$57,Points_MP!$C12,FALSE)),"",IF(HLOOKUP(BP$1,Monitoring_MP!$AM$1:$CX$57,Points_MP!$C12,FALSE)=$J12,$AD12,IF(HLOOKUP(BP$1,Monitoring_MP!$AM$1:$CX$57,Points_MP!$C12,FALSE)=$L12,$AE12,IF(HLOOKUP(BP$1,Monitoring_MP!$AM$1:$CX$57,Points_MP!$C12,FALSE)=$N12,$AF12,IF(HLOOKUP(BP$1,Monitoring_MP!$AM$1:$CX$57,Points_MP!$C12,FALSE)=$P12,$AG12,IF(HLOOKUP(BP$1,Monitoring_MP!$AM$1:$CX$57,Points_MP!$C12,FALSE)=$R12,$AH12,IF(HLOOKUP(BP$1,Monitoring_MP!$AM$1:$CX$57,Points_MP!$C12,FALSE)=$T12,$AI12,IF(HLOOKUP(BP$1,Monitoring_MP!$AM$1:$CX$57,Points_MP!$C12,FALSE)=$V12,$AJ12,IF(HLOOKUP(BP$1,Monitoring_MP!$AM$1:$CX$57,Points_MP!$C12,FALSE)=$X12,$AK12,"ERROR")))))))))</f>
        <v>0</v>
      </c>
      <c r="BQ12" s="223">
        <f>IF(ISBLANK(HLOOKUP(BQ$1,Monitoring_MP!$AM$1:$CX$57,Points_MP!$C12,FALSE)),"",IF(HLOOKUP(BQ$1,Monitoring_MP!$AM$1:$CX$57,Points_MP!$C12,FALSE)=$J12,$AD12,IF(HLOOKUP(BQ$1,Monitoring_MP!$AM$1:$CX$57,Points_MP!$C12,FALSE)=$L12,$AE12,IF(HLOOKUP(BQ$1,Monitoring_MP!$AM$1:$CX$57,Points_MP!$C12,FALSE)=$N12,$AF12,IF(HLOOKUP(BQ$1,Monitoring_MP!$AM$1:$CX$57,Points_MP!$C12,FALSE)=$P12,$AG12,IF(HLOOKUP(BQ$1,Monitoring_MP!$AM$1:$CX$57,Points_MP!$C12,FALSE)=$R12,$AH12,IF(HLOOKUP(BQ$1,Monitoring_MP!$AM$1:$CX$57,Points_MP!$C12,FALSE)=$T12,$AI12,IF(HLOOKUP(BQ$1,Monitoring_MP!$AM$1:$CX$57,Points_MP!$C12,FALSE)=$V12,$AJ12,IF(HLOOKUP(BQ$1,Monitoring_MP!$AM$1:$CX$57,Points_MP!$C12,FALSE)=$X12,$AK12,"ERROR")))))))))</f>
        <v>0</v>
      </c>
      <c r="BR12" s="223">
        <f>IF(ISBLANK(HLOOKUP(BR$1,Monitoring_MP!$AM$1:$CX$57,Points_MP!$C12,FALSE)),"",IF(HLOOKUP(BR$1,Monitoring_MP!$AM$1:$CX$57,Points_MP!$C12,FALSE)=$J12,$AD12,IF(HLOOKUP(BR$1,Monitoring_MP!$AM$1:$CX$57,Points_MP!$C12,FALSE)=$L12,$AE12,IF(HLOOKUP(BR$1,Monitoring_MP!$AM$1:$CX$57,Points_MP!$C12,FALSE)=$N12,$AF12,IF(HLOOKUP(BR$1,Monitoring_MP!$AM$1:$CX$57,Points_MP!$C12,FALSE)=$P12,$AG12,IF(HLOOKUP(BR$1,Monitoring_MP!$AM$1:$CX$57,Points_MP!$C12,FALSE)=$R12,$AH12,IF(HLOOKUP(BR$1,Monitoring_MP!$AM$1:$CX$57,Points_MP!$C12,FALSE)=$T12,$AI12,IF(HLOOKUP(BR$1,Monitoring_MP!$AM$1:$CX$57,Points_MP!$C12,FALSE)=$V12,$AJ12,IF(HLOOKUP(BR$1,Monitoring_MP!$AM$1:$CX$57,Points_MP!$C12,FALSE)=$X12,$AK12,"ERROR")))))))))</f>
        <v>0</v>
      </c>
    </row>
    <row r="13" spans="1:70" ht="15" customHeight="1" x14ac:dyDescent="0.35">
      <c r="A13" s="62" t="str">
        <f>IF(ISBLANK(Monitoring_MP!A13),"",Monitoring_MP!A13)</f>
        <v>Q11</v>
      </c>
      <c r="B13" s="245" t="str">
        <f>IF(ISBLANK(Monitoring_MP!B13),"",Monitoring_MP!B13)</f>
        <v>R20011</v>
      </c>
      <c r="C13" s="173">
        <f>IF(ISBLANK(Monitoring_MP!C13),"",Monitoring_MP!C13)</f>
        <v>13</v>
      </c>
      <c r="D13" s="173" t="str">
        <f>IF(ISBLANK(Monitoring_MP!D13),"",Monitoring_MP!D13)</f>
        <v>Anunţul privind organizarea consultărilor publice este făcut public de autoritatea publică (cu cel puțin 10 zile pînă la adoptarea deciziei)?</v>
      </c>
      <c r="E13" s="173" t="str">
        <f>IF(ISBLANK(Monitoring_MP!E13),"",Monitoring_MP!E13)</f>
        <v>Is the announcement regarding the organization of public consultations made public by the public authority at least 10 days before the decision?</v>
      </c>
      <c r="F13" s="63" t="str">
        <f>IF(ISBLANK(Monitoring_MP!F13),"",Monitoring_MP!F13)</f>
        <v>par</v>
      </c>
      <c r="G13" s="63" t="str">
        <f>IF(ISBLANK(Monitoring_MP!G13),"",Monitoring_MP!G13)</f>
        <v>par2</v>
      </c>
      <c r="H13" s="63" t="str">
        <f>IF(ISBLANK(Monitoring_MP!H13),"",Monitoring_MP!H13)</f>
        <v>par2k</v>
      </c>
      <c r="I13" s="64">
        <f>IF(ISBLANK(Monitoring_MP!I13),"",Monitoring_MP!I13)</f>
        <v>2</v>
      </c>
      <c r="J13" s="63" t="str">
        <f>IF(ISBLANK(Monitoring_MP!J13),"",Monitoring_MP!J13)</f>
        <v>da</v>
      </c>
      <c r="K13" s="63" t="str">
        <f>IF(ISBLANK(Monitoring_MP!K13),"",Monitoring_MP!K13)</f>
        <v>yes</v>
      </c>
      <c r="L13" s="63" t="str">
        <f>IF(ISBLANK(Monitoring_MP!L13),"",Monitoring_MP!L13)</f>
        <v>nu</v>
      </c>
      <c r="M13" s="63" t="str">
        <f>IF(ISBLANK(Monitoring_MP!M13),"",Monitoring_MP!M13)</f>
        <v>no</v>
      </c>
      <c r="N13" s="63" t="str">
        <f>IF(ISBLANK(Monitoring_MP!N13),"",Monitoring_MP!N13)</f>
        <v>panou informativ/alte modalități</v>
      </c>
      <c r="O13" s="63" t="str">
        <f>IF(ISBLANK(Monitoring_MP!O13),"",Monitoring_MP!O13)</f>
        <v>Bilboard/other ways</v>
      </c>
      <c r="P13" s="63" t="str">
        <f>IF(ISBLANK(Monitoring_MP!P13),"",Monitoring_MP!P13)</f>
        <v>0-10%</v>
      </c>
      <c r="Q13" s="63" t="str">
        <f>IF(ISBLANK(Monitoring_MP!Q13),"",Monitoring_MP!Q13)</f>
        <v>0-10%</v>
      </c>
      <c r="R13" s="63" t="str">
        <f>IF(ISBLANK(Monitoring_MP!R13),"",Monitoring_MP!R13)</f>
        <v>10-30%</v>
      </c>
      <c r="S13" s="63" t="str">
        <f>IF(ISBLANK(Monitoring_MP!S13),"",Monitoring_MP!S13)</f>
        <v>10-30%</v>
      </c>
      <c r="T13" s="63" t="str">
        <f>IF(ISBLANK(Monitoring_MP!T13),"",Monitoring_MP!T13)</f>
        <v>30-60%</v>
      </c>
      <c r="U13" s="63" t="str">
        <f>IF(ISBLANK(Monitoring_MP!U13),"",Monitoring_MP!U13)</f>
        <v>30-60%</v>
      </c>
      <c r="V13" s="63" t="str">
        <f>IF(ISBLANK(Monitoring_MP!V13),"",Monitoring_MP!V13)</f>
        <v>60-90%</v>
      </c>
      <c r="W13" s="63" t="str">
        <f>IF(ISBLANK(Monitoring_MP!W13),"",Monitoring_MP!W13)</f>
        <v>60-90%</v>
      </c>
      <c r="X13" s="127" t="str">
        <f>IF(ISBLANK(Monitoring_MP!X13),"",Monitoring_MP!X13)</f>
        <v>N/A</v>
      </c>
      <c r="Y13" s="127" t="str">
        <f>IF(ISBLANK(Monitoring_MP!Y13),"",Monitoring_MP!Y13)</f>
        <v>N/A</v>
      </c>
      <c r="Z13" s="63" t="str">
        <f>IF(ISBLANK(Monitoring_MP!Z13),"",Monitoring_MP!Z13)</f>
        <v>---</v>
      </c>
      <c r="AA13" s="63" t="str">
        <f>IF(ISBLANK(Monitoring_MP!AA13),"",Monitoring_MP!AA13)</f>
        <v>---</v>
      </c>
      <c r="AB13" s="63" t="str">
        <f>IF(ISBLANK(Monitoring_MP!AB13),"",Monitoring_MP!AB13)</f>
        <v>da</v>
      </c>
      <c r="AC13" s="63" t="str">
        <f>IF(ISBLANK(Monitoring_MP!AC13),"",Monitoring_MP!AC13)</f>
        <v>nu</v>
      </c>
      <c r="AD13" s="64">
        <f>IF(ISBLANK(Monitoring_MP!AD13),"",Monitoring_MP!AD13)</f>
        <v>2</v>
      </c>
      <c r="AE13" s="63">
        <f>IF(ISBLANK(Monitoring_MP!AE13),"",Monitoring_MP!AE13)</f>
        <v>0</v>
      </c>
      <c r="AF13" s="63">
        <f>IF(ISBLANK(Monitoring_MP!AF13),"",Monitoring_MP!AF13)</f>
        <v>1</v>
      </c>
      <c r="AG13" s="11">
        <f>IF(ISBLANK(Monitoring_MP!AG13),"",Monitoring_MP!AG13)</f>
        <v>0.4</v>
      </c>
      <c r="AH13" s="11">
        <f>IF(ISBLANK(Monitoring_MP!AH13),"",Monitoring_MP!AH13)</f>
        <v>0.8</v>
      </c>
      <c r="AI13" s="11">
        <f>IF(ISBLANK(Monitoring_MP!AI13),"",Monitoring_MP!AI13)</f>
        <v>1.2</v>
      </c>
      <c r="AJ13" s="11">
        <f>IF(ISBLANK(Monitoring_MP!AJ13),"",Monitoring_MP!AJ13)</f>
        <v>1.6</v>
      </c>
      <c r="AK13" s="127" t="str">
        <f>IF(ISBLANK(Monitoring_MP!AK13),"",Monitoring_MP!AK13)</f>
        <v>N/A</v>
      </c>
      <c r="AL13" s="153" t="str">
        <f>IF(ISBLANK(Monitoring_MP!AL13),"",Monitoring_MP!AL13)</f>
        <v>---</v>
      </c>
      <c r="AM13" s="223">
        <f>IF(ISBLANK(HLOOKUP(AM$1,Monitoring_MP!$AM$1:$CX$57,Points_MP!$C13,FALSE)),"",IF(HLOOKUP(AM$1,Monitoring_MP!$AM$1:$CX$57,Points_MP!$C13,FALSE)=$J13,$AD13,IF(HLOOKUP(AM$1,Monitoring_MP!$AM$1:$CX$57,Points_MP!$C13,FALSE)=$L13,$AE13,IF(HLOOKUP(AM$1,Monitoring_MP!$AM$1:$CX$57,Points_MP!$C13,FALSE)=$N13,$AF13,IF(HLOOKUP(AM$1,Monitoring_MP!$AM$1:$CX$57,Points_MP!$C13,FALSE)=$P13,$AG13,IF(HLOOKUP(AM$1,Monitoring_MP!$AM$1:$CX$57,Points_MP!$C13,FALSE)=$R13,$AH13,IF(HLOOKUP(AM$1,Monitoring_MP!$AM$1:$CX$57,Points_MP!$C13,FALSE)=$T13,$AI13,IF(HLOOKUP(AM$1,Monitoring_MP!$AM$1:$CX$57,Points_MP!$C13,FALSE)=$V13,$AJ13,IF(HLOOKUP(AM$1,Monitoring_MP!$AM$1:$CX$57,Points_MP!$C13,FALSE)=$X13,$AK13,"ERROR")))))))))</f>
        <v>0</v>
      </c>
      <c r="AN13" s="223">
        <f>IF(ISBLANK(HLOOKUP(AN$1,Monitoring_MP!$AM$1:$CX$57,Points_MP!$C13,FALSE)),"",IF(HLOOKUP(AN$1,Monitoring_MP!$AM$1:$CX$57,Points_MP!$C13,FALSE)=$J13,$AD13,IF(HLOOKUP(AN$1,Monitoring_MP!$AM$1:$CX$57,Points_MP!$C13,FALSE)=$L13,$AE13,IF(HLOOKUP(AN$1,Monitoring_MP!$AM$1:$CX$57,Points_MP!$C13,FALSE)=$N13,$AF13,IF(HLOOKUP(AN$1,Monitoring_MP!$AM$1:$CX$57,Points_MP!$C13,FALSE)=$P13,$AG13,IF(HLOOKUP(AN$1,Monitoring_MP!$AM$1:$CX$57,Points_MP!$C13,FALSE)=$R13,$AH13,IF(HLOOKUP(AN$1,Monitoring_MP!$AM$1:$CX$57,Points_MP!$C13,FALSE)=$T13,$AI13,IF(HLOOKUP(AN$1,Monitoring_MP!$AM$1:$CX$57,Points_MP!$C13,FALSE)=$V13,$AJ13,IF(HLOOKUP(AN$1,Monitoring_MP!$AM$1:$CX$57,Points_MP!$C13,FALSE)=$X13,$AK13,"ERROR")))))))))</f>
        <v>0</v>
      </c>
      <c r="AO13" s="223">
        <f>IF(ISBLANK(HLOOKUP(AO$1,Monitoring_MP!$AM$1:$CX$57,Points_MP!$C13,FALSE)),"",IF(HLOOKUP(AO$1,Monitoring_MP!$AM$1:$CX$57,Points_MP!$C13,FALSE)=$J13,$AD13,IF(HLOOKUP(AO$1,Monitoring_MP!$AM$1:$CX$57,Points_MP!$C13,FALSE)=$L13,$AE13,IF(HLOOKUP(AO$1,Monitoring_MP!$AM$1:$CX$57,Points_MP!$C13,FALSE)=$N13,$AF13,IF(HLOOKUP(AO$1,Monitoring_MP!$AM$1:$CX$57,Points_MP!$C13,FALSE)=$P13,$AG13,IF(HLOOKUP(AO$1,Monitoring_MP!$AM$1:$CX$57,Points_MP!$C13,FALSE)=$R13,$AH13,IF(HLOOKUP(AO$1,Monitoring_MP!$AM$1:$CX$57,Points_MP!$C13,FALSE)=$T13,$AI13,IF(HLOOKUP(AO$1,Monitoring_MP!$AM$1:$CX$57,Points_MP!$C13,FALSE)=$V13,$AJ13,IF(HLOOKUP(AO$1,Monitoring_MP!$AM$1:$CX$57,Points_MP!$C13,FALSE)=$X13,$AK13,"ERROR")))))))))</f>
        <v>0</v>
      </c>
      <c r="AP13" s="223">
        <f>IF(ISBLANK(HLOOKUP(AP$1,Monitoring_MP!$AM$1:$CX$57,Points_MP!$C13,FALSE)),"",IF(HLOOKUP(AP$1,Monitoring_MP!$AM$1:$CX$57,Points_MP!$C13,FALSE)=$J13,$AD13,IF(HLOOKUP(AP$1,Monitoring_MP!$AM$1:$CX$57,Points_MP!$C13,FALSE)=$L13,$AE13,IF(HLOOKUP(AP$1,Monitoring_MP!$AM$1:$CX$57,Points_MP!$C13,FALSE)=$N13,$AF13,IF(HLOOKUP(AP$1,Monitoring_MP!$AM$1:$CX$57,Points_MP!$C13,FALSE)=$P13,$AG13,IF(HLOOKUP(AP$1,Monitoring_MP!$AM$1:$CX$57,Points_MP!$C13,FALSE)=$R13,$AH13,IF(HLOOKUP(AP$1,Monitoring_MP!$AM$1:$CX$57,Points_MP!$C13,FALSE)=$T13,$AI13,IF(HLOOKUP(AP$1,Monitoring_MP!$AM$1:$CX$57,Points_MP!$C13,FALSE)=$V13,$AJ13,IF(HLOOKUP(AP$1,Monitoring_MP!$AM$1:$CX$57,Points_MP!$C13,FALSE)=$X13,$AK13,"ERROR")))))))))</f>
        <v>1.2</v>
      </c>
      <c r="AQ13" s="223">
        <f>IF(ISBLANK(HLOOKUP(AQ$1,Monitoring_MP!$AM$1:$CX$57,Points_MP!$C13,FALSE)),"",IF(HLOOKUP(AQ$1,Monitoring_MP!$AM$1:$CX$57,Points_MP!$C13,FALSE)=$J13,$AD13,IF(HLOOKUP(AQ$1,Monitoring_MP!$AM$1:$CX$57,Points_MP!$C13,FALSE)=$L13,$AE13,IF(HLOOKUP(AQ$1,Monitoring_MP!$AM$1:$CX$57,Points_MP!$C13,FALSE)=$N13,$AF13,IF(HLOOKUP(AQ$1,Monitoring_MP!$AM$1:$CX$57,Points_MP!$C13,FALSE)=$P13,$AG13,IF(HLOOKUP(AQ$1,Monitoring_MP!$AM$1:$CX$57,Points_MP!$C13,FALSE)=$R13,$AH13,IF(HLOOKUP(AQ$1,Monitoring_MP!$AM$1:$CX$57,Points_MP!$C13,FALSE)=$T13,$AI13,IF(HLOOKUP(AQ$1,Monitoring_MP!$AM$1:$CX$57,Points_MP!$C13,FALSE)=$V13,$AJ13,IF(HLOOKUP(AQ$1,Monitoring_MP!$AM$1:$CX$57,Points_MP!$C13,FALSE)=$X13,$AK13,"ERROR")))))))))</f>
        <v>0</v>
      </c>
      <c r="AR13" s="223">
        <f>IF(ISBLANK(HLOOKUP(AR$1,Monitoring_MP!$AM$1:$CX$57,Points_MP!$C13,FALSE)),"",IF(HLOOKUP(AR$1,Monitoring_MP!$AM$1:$CX$57,Points_MP!$C13,FALSE)=$J13,$AD13,IF(HLOOKUP(AR$1,Monitoring_MP!$AM$1:$CX$57,Points_MP!$C13,FALSE)=$L13,$AE13,IF(HLOOKUP(AR$1,Monitoring_MP!$AM$1:$CX$57,Points_MP!$C13,FALSE)=$N13,$AF13,IF(HLOOKUP(AR$1,Monitoring_MP!$AM$1:$CX$57,Points_MP!$C13,FALSE)=$P13,$AG13,IF(HLOOKUP(AR$1,Monitoring_MP!$AM$1:$CX$57,Points_MP!$C13,FALSE)=$R13,$AH13,IF(HLOOKUP(AR$1,Monitoring_MP!$AM$1:$CX$57,Points_MP!$C13,FALSE)=$T13,$AI13,IF(HLOOKUP(AR$1,Monitoring_MP!$AM$1:$CX$57,Points_MP!$C13,FALSE)=$V13,$AJ13,IF(HLOOKUP(AR$1,Monitoring_MP!$AM$1:$CX$57,Points_MP!$C13,FALSE)=$X13,$AK13,"ERROR")))))))))</f>
        <v>1.2</v>
      </c>
      <c r="AS13" s="223">
        <f>IF(ISBLANK(HLOOKUP(AS$1,Monitoring_MP!$AM$1:$CX$57,Points_MP!$C13,FALSE)),"",IF(HLOOKUP(AS$1,Monitoring_MP!$AM$1:$CX$57,Points_MP!$C13,FALSE)=$J13,$AD13,IF(HLOOKUP(AS$1,Monitoring_MP!$AM$1:$CX$57,Points_MP!$C13,FALSE)=$L13,$AE13,IF(HLOOKUP(AS$1,Monitoring_MP!$AM$1:$CX$57,Points_MP!$C13,FALSE)=$N13,$AF13,IF(HLOOKUP(AS$1,Monitoring_MP!$AM$1:$CX$57,Points_MP!$C13,FALSE)=$P13,$AG13,IF(HLOOKUP(AS$1,Monitoring_MP!$AM$1:$CX$57,Points_MP!$C13,FALSE)=$R13,$AH13,IF(HLOOKUP(AS$1,Monitoring_MP!$AM$1:$CX$57,Points_MP!$C13,FALSE)=$T13,$AI13,IF(HLOOKUP(AS$1,Monitoring_MP!$AM$1:$CX$57,Points_MP!$C13,FALSE)=$V13,$AJ13,IF(HLOOKUP(AS$1,Monitoring_MP!$AM$1:$CX$57,Points_MP!$C13,FALSE)=$X13,$AK13,"ERROR")))))))))</f>
        <v>0</v>
      </c>
      <c r="AT13" s="223">
        <f>IF(ISBLANK(HLOOKUP(AT$1,Monitoring_MP!$AM$1:$CX$57,Points_MP!$C13,FALSE)),"",IF(HLOOKUP(AT$1,Monitoring_MP!$AM$1:$CX$57,Points_MP!$C13,FALSE)=$J13,$AD13,IF(HLOOKUP(AT$1,Monitoring_MP!$AM$1:$CX$57,Points_MP!$C13,FALSE)=$L13,$AE13,IF(HLOOKUP(AT$1,Monitoring_MP!$AM$1:$CX$57,Points_MP!$C13,FALSE)=$N13,$AF13,IF(HLOOKUP(AT$1,Monitoring_MP!$AM$1:$CX$57,Points_MP!$C13,FALSE)=$P13,$AG13,IF(HLOOKUP(AT$1,Monitoring_MP!$AM$1:$CX$57,Points_MP!$C13,FALSE)=$R13,$AH13,IF(HLOOKUP(AT$1,Monitoring_MP!$AM$1:$CX$57,Points_MP!$C13,FALSE)=$T13,$AI13,IF(HLOOKUP(AT$1,Monitoring_MP!$AM$1:$CX$57,Points_MP!$C13,FALSE)=$V13,$AJ13,IF(HLOOKUP(AT$1,Monitoring_MP!$AM$1:$CX$57,Points_MP!$C13,FALSE)=$X13,$AK13,"ERROR")))))))))</f>
        <v>1.6</v>
      </c>
      <c r="AU13" s="223">
        <f>IF(ISBLANK(HLOOKUP(AU$1,Monitoring_MP!$AM$1:$CX$57,Points_MP!$C13,FALSE)),"",IF(HLOOKUP(AU$1,Monitoring_MP!$AM$1:$CX$57,Points_MP!$C13,FALSE)=$J13,$AD13,IF(HLOOKUP(AU$1,Monitoring_MP!$AM$1:$CX$57,Points_MP!$C13,FALSE)=$L13,$AE13,IF(HLOOKUP(AU$1,Monitoring_MP!$AM$1:$CX$57,Points_MP!$C13,FALSE)=$N13,$AF13,IF(HLOOKUP(AU$1,Monitoring_MP!$AM$1:$CX$57,Points_MP!$C13,FALSE)=$P13,$AG13,IF(HLOOKUP(AU$1,Monitoring_MP!$AM$1:$CX$57,Points_MP!$C13,FALSE)=$R13,$AH13,IF(HLOOKUP(AU$1,Monitoring_MP!$AM$1:$CX$57,Points_MP!$C13,FALSE)=$T13,$AI13,IF(HLOOKUP(AU$1,Monitoring_MP!$AM$1:$CX$57,Points_MP!$C13,FALSE)=$V13,$AJ13,IF(HLOOKUP(AU$1,Monitoring_MP!$AM$1:$CX$57,Points_MP!$C13,FALSE)=$X13,$AK13,"ERROR")))))))))</f>
        <v>2</v>
      </c>
      <c r="AV13" s="223">
        <f>IF(ISBLANK(HLOOKUP(AV$1,Monitoring_MP!$AM$1:$CX$57,Points_MP!$C13,FALSE)),"",IF(HLOOKUP(AV$1,Monitoring_MP!$AM$1:$CX$57,Points_MP!$C13,FALSE)=$J13,$AD13,IF(HLOOKUP(AV$1,Monitoring_MP!$AM$1:$CX$57,Points_MP!$C13,FALSE)=$L13,$AE13,IF(HLOOKUP(AV$1,Monitoring_MP!$AM$1:$CX$57,Points_MP!$C13,FALSE)=$N13,$AF13,IF(HLOOKUP(AV$1,Monitoring_MP!$AM$1:$CX$57,Points_MP!$C13,FALSE)=$P13,$AG13,IF(HLOOKUP(AV$1,Monitoring_MP!$AM$1:$CX$57,Points_MP!$C13,FALSE)=$R13,$AH13,IF(HLOOKUP(AV$1,Monitoring_MP!$AM$1:$CX$57,Points_MP!$C13,FALSE)=$T13,$AI13,IF(HLOOKUP(AV$1,Monitoring_MP!$AM$1:$CX$57,Points_MP!$C13,FALSE)=$V13,$AJ13,IF(HLOOKUP(AV$1,Monitoring_MP!$AM$1:$CX$57,Points_MP!$C13,FALSE)=$X13,$AK13,"ERROR")))))))))</f>
        <v>1</v>
      </c>
      <c r="AW13" s="223">
        <f>IF(ISBLANK(HLOOKUP(AW$1,Monitoring_MP!$AM$1:$CX$57,Points_MP!$C13,FALSE)),"",IF(HLOOKUP(AW$1,Monitoring_MP!$AM$1:$CX$57,Points_MP!$C13,FALSE)=$J13,$AD13,IF(HLOOKUP(AW$1,Monitoring_MP!$AM$1:$CX$57,Points_MP!$C13,FALSE)=$L13,$AE13,IF(HLOOKUP(AW$1,Monitoring_MP!$AM$1:$CX$57,Points_MP!$C13,FALSE)=$N13,$AF13,IF(HLOOKUP(AW$1,Monitoring_MP!$AM$1:$CX$57,Points_MP!$C13,FALSE)=$P13,$AG13,IF(HLOOKUP(AW$1,Monitoring_MP!$AM$1:$CX$57,Points_MP!$C13,FALSE)=$R13,$AH13,IF(HLOOKUP(AW$1,Monitoring_MP!$AM$1:$CX$57,Points_MP!$C13,FALSE)=$T13,$AI13,IF(HLOOKUP(AW$1,Monitoring_MP!$AM$1:$CX$57,Points_MP!$C13,FALSE)=$V13,$AJ13,IF(HLOOKUP(AW$1,Monitoring_MP!$AM$1:$CX$57,Points_MP!$C13,FALSE)=$X13,$AK13,"ERROR")))))))))</f>
        <v>0</v>
      </c>
      <c r="AX13" s="223">
        <f>IF(ISBLANK(HLOOKUP(AX$1,Monitoring_MP!$AM$1:$CX$57,Points_MP!$C13,FALSE)),"",IF(HLOOKUP(AX$1,Monitoring_MP!$AM$1:$CX$57,Points_MP!$C13,FALSE)=$J13,$AD13,IF(HLOOKUP(AX$1,Monitoring_MP!$AM$1:$CX$57,Points_MP!$C13,FALSE)=$L13,$AE13,IF(HLOOKUP(AX$1,Monitoring_MP!$AM$1:$CX$57,Points_MP!$C13,FALSE)=$N13,$AF13,IF(HLOOKUP(AX$1,Monitoring_MP!$AM$1:$CX$57,Points_MP!$C13,FALSE)=$P13,$AG13,IF(HLOOKUP(AX$1,Monitoring_MP!$AM$1:$CX$57,Points_MP!$C13,FALSE)=$R13,$AH13,IF(HLOOKUP(AX$1,Monitoring_MP!$AM$1:$CX$57,Points_MP!$C13,FALSE)=$T13,$AI13,IF(HLOOKUP(AX$1,Monitoring_MP!$AM$1:$CX$57,Points_MP!$C13,FALSE)=$V13,$AJ13,IF(HLOOKUP(AX$1,Monitoring_MP!$AM$1:$CX$57,Points_MP!$C13,FALSE)=$X13,$AK13,"ERROR")))))))))</f>
        <v>2</v>
      </c>
      <c r="AY13" s="223">
        <f>IF(ISBLANK(HLOOKUP(AY$1,Monitoring_MP!$AM$1:$CX$57,Points_MP!$C13,FALSE)),"",IF(HLOOKUP(AY$1,Monitoring_MP!$AM$1:$CX$57,Points_MP!$C13,FALSE)=$J13,$AD13,IF(HLOOKUP(AY$1,Monitoring_MP!$AM$1:$CX$57,Points_MP!$C13,FALSE)=$L13,$AE13,IF(HLOOKUP(AY$1,Monitoring_MP!$AM$1:$CX$57,Points_MP!$C13,FALSE)=$N13,$AF13,IF(HLOOKUP(AY$1,Monitoring_MP!$AM$1:$CX$57,Points_MP!$C13,FALSE)=$P13,$AG13,IF(HLOOKUP(AY$1,Monitoring_MP!$AM$1:$CX$57,Points_MP!$C13,FALSE)=$R13,$AH13,IF(HLOOKUP(AY$1,Monitoring_MP!$AM$1:$CX$57,Points_MP!$C13,FALSE)=$T13,$AI13,IF(HLOOKUP(AY$1,Monitoring_MP!$AM$1:$CX$57,Points_MP!$C13,FALSE)=$V13,$AJ13,IF(HLOOKUP(AY$1,Monitoring_MP!$AM$1:$CX$57,Points_MP!$C13,FALSE)=$X13,$AK13,"ERROR")))))))))</f>
        <v>0</v>
      </c>
      <c r="AZ13" s="223">
        <f>IF(ISBLANK(HLOOKUP(AZ$1,Monitoring_MP!$AM$1:$CX$57,Points_MP!$C13,FALSE)),"",IF(HLOOKUP(AZ$1,Monitoring_MP!$AM$1:$CX$57,Points_MP!$C13,FALSE)=$J13,$AD13,IF(HLOOKUP(AZ$1,Monitoring_MP!$AM$1:$CX$57,Points_MP!$C13,FALSE)=$L13,$AE13,IF(HLOOKUP(AZ$1,Monitoring_MP!$AM$1:$CX$57,Points_MP!$C13,FALSE)=$N13,$AF13,IF(HLOOKUP(AZ$1,Monitoring_MP!$AM$1:$CX$57,Points_MP!$C13,FALSE)=$P13,$AG13,IF(HLOOKUP(AZ$1,Monitoring_MP!$AM$1:$CX$57,Points_MP!$C13,FALSE)=$R13,$AH13,IF(HLOOKUP(AZ$1,Monitoring_MP!$AM$1:$CX$57,Points_MP!$C13,FALSE)=$T13,$AI13,IF(HLOOKUP(AZ$1,Monitoring_MP!$AM$1:$CX$57,Points_MP!$C13,FALSE)=$V13,$AJ13,IF(HLOOKUP(AZ$1,Monitoring_MP!$AM$1:$CX$57,Points_MP!$C13,FALSE)=$X13,$AK13,"ERROR")))))))))</f>
        <v>0.4</v>
      </c>
      <c r="BA13" s="223">
        <f>IF(ISBLANK(HLOOKUP(BA$1,Monitoring_MP!$AM$1:$CX$57,Points_MP!$C13,FALSE)),"",IF(HLOOKUP(BA$1,Monitoring_MP!$AM$1:$CX$57,Points_MP!$C13,FALSE)=$J13,$AD13,IF(HLOOKUP(BA$1,Monitoring_MP!$AM$1:$CX$57,Points_MP!$C13,FALSE)=$L13,$AE13,IF(HLOOKUP(BA$1,Monitoring_MP!$AM$1:$CX$57,Points_MP!$C13,FALSE)=$N13,$AF13,IF(HLOOKUP(BA$1,Monitoring_MP!$AM$1:$CX$57,Points_MP!$C13,FALSE)=$P13,$AG13,IF(HLOOKUP(BA$1,Monitoring_MP!$AM$1:$CX$57,Points_MP!$C13,FALSE)=$R13,$AH13,IF(HLOOKUP(BA$1,Monitoring_MP!$AM$1:$CX$57,Points_MP!$C13,FALSE)=$T13,$AI13,IF(HLOOKUP(BA$1,Monitoring_MP!$AM$1:$CX$57,Points_MP!$C13,FALSE)=$V13,$AJ13,IF(HLOOKUP(BA$1,Monitoring_MP!$AM$1:$CX$57,Points_MP!$C13,FALSE)=$X13,$AK13,"ERROR")))))))))</f>
        <v>0</v>
      </c>
      <c r="BB13" s="223">
        <f>IF(ISBLANK(HLOOKUP(BB$1,Monitoring_MP!$AM$1:$CX$57,Points_MP!$C13,FALSE)),"",IF(HLOOKUP(BB$1,Monitoring_MP!$AM$1:$CX$57,Points_MP!$C13,FALSE)=$J13,$AD13,IF(HLOOKUP(BB$1,Monitoring_MP!$AM$1:$CX$57,Points_MP!$C13,FALSE)=$L13,$AE13,IF(HLOOKUP(BB$1,Monitoring_MP!$AM$1:$CX$57,Points_MP!$C13,FALSE)=$N13,$AF13,IF(HLOOKUP(BB$1,Monitoring_MP!$AM$1:$CX$57,Points_MP!$C13,FALSE)=$P13,$AG13,IF(HLOOKUP(BB$1,Monitoring_MP!$AM$1:$CX$57,Points_MP!$C13,FALSE)=$R13,$AH13,IF(HLOOKUP(BB$1,Monitoring_MP!$AM$1:$CX$57,Points_MP!$C13,FALSE)=$T13,$AI13,IF(HLOOKUP(BB$1,Monitoring_MP!$AM$1:$CX$57,Points_MP!$C13,FALSE)=$V13,$AJ13,IF(HLOOKUP(BB$1,Monitoring_MP!$AM$1:$CX$57,Points_MP!$C13,FALSE)=$X13,$AK13,"ERROR")))))))))</f>
        <v>1.2</v>
      </c>
      <c r="BC13" s="223">
        <f>IF(ISBLANK(HLOOKUP(BC$1,Monitoring_MP!$AM$1:$CX$57,Points_MP!$C13,FALSE)),"",IF(HLOOKUP(BC$1,Monitoring_MP!$AM$1:$CX$57,Points_MP!$C13,FALSE)=$J13,$AD13,IF(HLOOKUP(BC$1,Monitoring_MP!$AM$1:$CX$57,Points_MP!$C13,FALSE)=$L13,$AE13,IF(HLOOKUP(BC$1,Monitoring_MP!$AM$1:$CX$57,Points_MP!$C13,FALSE)=$N13,$AF13,IF(HLOOKUP(BC$1,Monitoring_MP!$AM$1:$CX$57,Points_MP!$C13,FALSE)=$P13,$AG13,IF(HLOOKUP(BC$1,Monitoring_MP!$AM$1:$CX$57,Points_MP!$C13,FALSE)=$R13,$AH13,IF(HLOOKUP(BC$1,Monitoring_MP!$AM$1:$CX$57,Points_MP!$C13,FALSE)=$T13,$AI13,IF(HLOOKUP(BC$1,Monitoring_MP!$AM$1:$CX$57,Points_MP!$C13,FALSE)=$V13,$AJ13,IF(HLOOKUP(BC$1,Monitoring_MP!$AM$1:$CX$57,Points_MP!$C13,FALSE)=$X13,$AK13,"ERROR")))))))))</f>
        <v>0.4</v>
      </c>
      <c r="BD13" s="223">
        <f>IF(ISBLANK(HLOOKUP(BD$1,Monitoring_MP!$AM$1:$CX$57,Points_MP!$C13,FALSE)),"",IF(HLOOKUP(BD$1,Monitoring_MP!$AM$1:$CX$57,Points_MP!$C13,FALSE)=$J13,$AD13,IF(HLOOKUP(BD$1,Monitoring_MP!$AM$1:$CX$57,Points_MP!$C13,FALSE)=$L13,$AE13,IF(HLOOKUP(BD$1,Monitoring_MP!$AM$1:$CX$57,Points_MP!$C13,FALSE)=$N13,$AF13,IF(HLOOKUP(BD$1,Monitoring_MP!$AM$1:$CX$57,Points_MP!$C13,FALSE)=$P13,$AG13,IF(HLOOKUP(BD$1,Monitoring_MP!$AM$1:$CX$57,Points_MP!$C13,FALSE)=$R13,$AH13,IF(HLOOKUP(BD$1,Monitoring_MP!$AM$1:$CX$57,Points_MP!$C13,FALSE)=$T13,$AI13,IF(HLOOKUP(BD$1,Monitoring_MP!$AM$1:$CX$57,Points_MP!$C13,FALSE)=$V13,$AJ13,IF(HLOOKUP(BD$1,Monitoring_MP!$AM$1:$CX$57,Points_MP!$C13,FALSE)=$X13,$AK13,"ERROR")))))))))</f>
        <v>0</v>
      </c>
      <c r="BE13" s="223">
        <f>IF(ISBLANK(HLOOKUP(BE$1,Monitoring_MP!$AM$1:$CX$57,Points_MP!$C13,FALSE)),"",IF(HLOOKUP(BE$1,Monitoring_MP!$AM$1:$CX$57,Points_MP!$C13,FALSE)=$J13,$AD13,IF(HLOOKUP(BE$1,Monitoring_MP!$AM$1:$CX$57,Points_MP!$C13,FALSE)=$L13,$AE13,IF(HLOOKUP(BE$1,Monitoring_MP!$AM$1:$CX$57,Points_MP!$C13,FALSE)=$N13,$AF13,IF(HLOOKUP(BE$1,Monitoring_MP!$AM$1:$CX$57,Points_MP!$C13,FALSE)=$P13,$AG13,IF(HLOOKUP(BE$1,Monitoring_MP!$AM$1:$CX$57,Points_MP!$C13,FALSE)=$R13,$AH13,IF(HLOOKUP(BE$1,Monitoring_MP!$AM$1:$CX$57,Points_MP!$C13,FALSE)=$T13,$AI13,IF(HLOOKUP(BE$1,Monitoring_MP!$AM$1:$CX$57,Points_MP!$C13,FALSE)=$V13,$AJ13,IF(HLOOKUP(BE$1,Monitoring_MP!$AM$1:$CX$57,Points_MP!$C13,FALSE)=$X13,$AK13,"ERROR")))))))))</f>
        <v>0</v>
      </c>
      <c r="BF13" s="223">
        <f>IF(ISBLANK(HLOOKUP(BF$1,Monitoring_MP!$AM$1:$CX$57,Points_MP!$C13,FALSE)),"",IF(HLOOKUP(BF$1,Monitoring_MP!$AM$1:$CX$57,Points_MP!$C13,FALSE)=$J13,$AD13,IF(HLOOKUP(BF$1,Monitoring_MP!$AM$1:$CX$57,Points_MP!$C13,FALSE)=$L13,$AE13,IF(HLOOKUP(BF$1,Monitoring_MP!$AM$1:$CX$57,Points_MP!$C13,FALSE)=$N13,$AF13,IF(HLOOKUP(BF$1,Monitoring_MP!$AM$1:$CX$57,Points_MP!$C13,FALSE)=$P13,$AG13,IF(HLOOKUP(BF$1,Monitoring_MP!$AM$1:$CX$57,Points_MP!$C13,FALSE)=$R13,$AH13,IF(HLOOKUP(BF$1,Monitoring_MP!$AM$1:$CX$57,Points_MP!$C13,FALSE)=$T13,$AI13,IF(HLOOKUP(BF$1,Monitoring_MP!$AM$1:$CX$57,Points_MP!$C13,FALSE)=$V13,$AJ13,IF(HLOOKUP(BF$1,Monitoring_MP!$AM$1:$CX$57,Points_MP!$C13,FALSE)=$X13,$AK13,"ERROR")))))))))</f>
        <v>0</v>
      </c>
      <c r="BG13" s="223">
        <f>IF(ISBLANK(HLOOKUP(BG$1,Monitoring_MP!$AM$1:$CX$57,Points_MP!$C13,FALSE)),"",IF(HLOOKUP(BG$1,Monitoring_MP!$AM$1:$CX$57,Points_MP!$C13,FALSE)=$J13,$AD13,IF(HLOOKUP(BG$1,Monitoring_MP!$AM$1:$CX$57,Points_MP!$C13,FALSE)=$L13,$AE13,IF(HLOOKUP(BG$1,Monitoring_MP!$AM$1:$CX$57,Points_MP!$C13,FALSE)=$N13,$AF13,IF(HLOOKUP(BG$1,Monitoring_MP!$AM$1:$CX$57,Points_MP!$C13,FALSE)=$P13,$AG13,IF(HLOOKUP(BG$1,Monitoring_MP!$AM$1:$CX$57,Points_MP!$C13,FALSE)=$R13,$AH13,IF(HLOOKUP(BG$1,Monitoring_MP!$AM$1:$CX$57,Points_MP!$C13,FALSE)=$T13,$AI13,IF(HLOOKUP(BG$1,Monitoring_MP!$AM$1:$CX$57,Points_MP!$C13,FALSE)=$V13,$AJ13,IF(HLOOKUP(BG$1,Monitoring_MP!$AM$1:$CX$57,Points_MP!$C13,FALSE)=$X13,$AK13,"ERROR")))))))))</f>
        <v>0</v>
      </c>
      <c r="BH13" s="223">
        <f>IF(ISBLANK(HLOOKUP(BH$1,Monitoring_MP!$AM$1:$CX$57,Points_MP!$C13,FALSE)),"",IF(HLOOKUP(BH$1,Monitoring_MP!$AM$1:$CX$57,Points_MP!$C13,FALSE)=$J13,$AD13,IF(HLOOKUP(BH$1,Monitoring_MP!$AM$1:$CX$57,Points_MP!$C13,FALSE)=$L13,$AE13,IF(HLOOKUP(BH$1,Monitoring_MP!$AM$1:$CX$57,Points_MP!$C13,FALSE)=$N13,$AF13,IF(HLOOKUP(BH$1,Monitoring_MP!$AM$1:$CX$57,Points_MP!$C13,FALSE)=$P13,$AG13,IF(HLOOKUP(BH$1,Monitoring_MP!$AM$1:$CX$57,Points_MP!$C13,FALSE)=$R13,$AH13,IF(HLOOKUP(BH$1,Monitoring_MP!$AM$1:$CX$57,Points_MP!$C13,FALSE)=$T13,$AI13,IF(HLOOKUP(BH$1,Monitoring_MP!$AM$1:$CX$57,Points_MP!$C13,FALSE)=$V13,$AJ13,IF(HLOOKUP(BH$1,Monitoring_MP!$AM$1:$CX$57,Points_MP!$C13,FALSE)=$X13,$AK13,"ERROR")))))))))</f>
        <v>1.2</v>
      </c>
      <c r="BI13" s="223">
        <f>IF(ISBLANK(HLOOKUP(BI$1,Monitoring_MP!$AM$1:$CX$57,Points_MP!$C13,FALSE)),"",IF(HLOOKUP(BI$1,Monitoring_MP!$AM$1:$CX$57,Points_MP!$C13,FALSE)=$J13,$AD13,IF(HLOOKUP(BI$1,Monitoring_MP!$AM$1:$CX$57,Points_MP!$C13,FALSE)=$L13,$AE13,IF(HLOOKUP(BI$1,Monitoring_MP!$AM$1:$CX$57,Points_MP!$C13,FALSE)=$N13,$AF13,IF(HLOOKUP(BI$1,Monitoring_MP!$AM$1:$CX$57,Points_MP!$C13,FALSE)=$P13,$AG13,IF(HLOOKUP(BI$1,Monitoring_MP!$AM$1:$CX$57,Points_MP!$C13,FALSE)=$R13,$AH13,IF(HLOOKUP(BI$1,Monitoring_MP!$AM$1:$CX$57,Points_MP!$C13,FALSE)=$T13,$AI13,IF(HLOOKUP(BI$1,Monitoring_MP!$AM$1:$CX$57,Points_MP!$C13,FALSE)=$V13,$AJ13,IF(HLOOKUP(BI$1,Monitoring_MP!$AM$1:$CX$57,Points_MP!$C13,FALSE)=$X13,$AK13,"ERROR")))))))))</f>
        <v>0</v>
      </c>
      <c r="BJ13" s="223">
        <f>IF(ISBLANK(HLOOKUP(BJ$1,Monitoring_MP!$AM$1:$CX$57,Points_MP!$C13,FALSE)),"",IF(HLOOKUP(BJ$1,Monitoring_MP!$AM$1:$CX$57,Points_MP!$C13,FALSE)=$J13,$AD13,IF(HLOOKUP(BJ$1,Monitoring_MP!$AM$1:$CX$57,Points_MP!$C13,FALSE)=$L13,$AE13,IF(HLOOKUP(BJ$1,Monitoring_MP!$AM$1:$CX$57,Points_MP!$C13,FALSE)=$N13,$AF13,IF(HLOOKUP(BJ$1,Monitoring_MP!$AM$1:$CX$57,Points_MP!$C13,FALSE)=$P13,$AG13,IF(HLOOKUP(BJ$1,Monitoring_MP!$AM$1:$CX$57,Points_MP!$C13,FALSE)=$R13,$AH13,IF(HLOOKUP(BJ$1,Monitoring_MP!$AM$1:$CX$57,Points_MP!$C13,FALSE)=$T13,$AI13,IF(HLOOKUP(BJ$1,Monitoring_MP!$AM$1:$CX$57,Points_MP!$C13,FALSE)=$V13,$AJ13,IF(HLOOKUP(BJ$1,Monitoring_MP!$AM$1:$CX$57,Points_MP!$C13,FALSE)=$X13,$AK13,"ERROR")))))))))</f>
        <v>0.8</v>
      </c>
      <c r="BK13" s="223">
        <f>IF(ISBLANK(HLOOKUP(BK$1,Monitoring_MP!$AM$1:$CX$57,Points_MP!$C13,FALSE)),"",IF(HLOOKUP(BK$1,Monitoring_MP!$AM$1:$CX$57,Points_MP!$C13,FALSE)=$J13,$AD13,IF(HLOOKUP(BK$1,Monitoring_MP!$AM$1:$CX$57,Points_MP!$C13,FALSE)=$L13,$AE13,IF(HLOOKUP(BK$1,Monitoring_MP!$AM$1:$CX$57,Points_MP!$C13,FALSE)=$N13,$AF13,IF(HLOOKUP(BK$1,Monitoring_MP!$AM$1:$CX$57,Points_MP!$C13,FALSE)=$P13,$AG13,IF(HLOOKUP(BK$1,Monitoring_MP!$AM$1:$CX$57,Points_MP!$C13,FALSE)=$R13,$AH13,IF(HLOOKUP(BK$1,Monitoring_MP!$AM$1:$CX$57,Points_MP!$C13,FALSE)=$T13,$AI13,IF(HLOOKUP(BK$1,Monitoring_MP!$AM$1:$CX$57,Points_MP!$C13,FALSE)=$V13,$AJ13,IF(HLOOKUP(BK$1,Monitoring_MP!$AM$1:$CX$57,Points_MP!$C13,FALSE)=$X13,$AK13,"ERROR")))))))))</f>
        <v>0.4</v>
      </c>
      <c r="BL13" s="223">
        <f>IF(ISBLANK(HLOOKUP(BL$1,Monitoring_MP!$AM$1:$CX$57,Points_MP!$C13,FALSE)),"",IF(HLOOKUP(BL$1,Monitoring_MP!$AM$1:$CX$57,Points_MP!$C13,FALSE)=$J13,$AD13,IF(HLOOKUP(BL$1,Monitoring_MP!$AM$1:$CX$57,Points_MP!$C13,FALSE)=$L13,$AE13,IF(HLOOKUP(BL$1,Monitoring_MP!$AM$1:$CX$57,Points_MP!$C13,FALSE)=$N13,$AF13,IF(HLOOKUP(BL$1,Monitoring_MP!$AM$1:$CX$57,Points_MP!$C13,FALSE)=$P13,$AG13,IF(HLOOKUP(BL$1,Monitoring_MP!$AM$1:$CX$57,Points_MP!$C13,FALSE)=$R13,$AH13,IF(HLOOKUP(BL$1,Monitoring_MP!$AM$1:$CX$57,Points_MP!$C13,FALSE)=$T13,$AI13,IF(HLOOKUP(BL$1,Monitoring_MP!$AM$1:$CX$57,Points_MP!$C13,FALSE)=$V13,$AJ13,IF(HLOOKUP(BL$1,Monitoring_MP!$AM$1:$CX$57,Points_MP!$C13,FALSE)=$X13,$AK13,"ERROR")))))))))</f>
        <v>0.8</v>
      </c>
      <c r="BM13" s="223">
        <f>IF(ISBLANK(HLOOKUP(BM$1,Monitoring_MP!$AM$1:$CX$57,Points_MP!$C13,FALSE)),"",IF(HLOOKUP(BM$1,Monitoring_MP!$AM$1:$CX$57,Points_MP!$C13,FALSE)=$J13,$AD13,IF(HLOOKUP(BM$1,Monitoring_MP!$AM$1:$CX$57,Points_MP!$C13,FALSE)=$L13,$AE13,IF(HLOOKUP(BM$1,Monitoring_MP!$AM$1:$CX$57,Points_MP!$C13,FALSE)=$N13,$AF13,IF(HLOOKUP(BM$1,Monitoring_MP!$AM$1:$CX$57,Points_MP!$C13,FALSE)=$P13,$AG13,IF(HLOOKUP(BM$1,Monitoring_MP!$AM$1:$CX$57,Points_MP!$C13,FALSE)=$R13,$AH13,IF(HLOOKUP(BM$1,Monitoring_MP!$AM$1:$CX$57,Points_MP!$C13,FALSE)=$T13,$AI13,IF(HLOOKUP(BM$1,Monitoring_MP!$AM$1:$CX$57,Points_MP!$C13,FALSE)=$V13,$AJ13,IF(HLOOKUP(BM$1,Monitoring_MP!$AM$1:$CX$57,Points_MP!$C13,FALSE)=$X13,$AK13,"ERROR")))))))))</f>
        <v>0.8</v>
      </c>
      <c r="BN13" s="223">
        <f>IF(ISBLANK(HLOOKUP(BN$1,Monitoring_MP!$AM$1:$CX$57,Points_MP!$C13,FALSE)),"",IF(HLOOKUP(BN$1,Monitoring_MP!$AM$1:$CX$57,Points_MP!$C13,FALSE)=$J13,$AD13,IF(HLOOKUP(BN$1,Monitoring_MP!$AM$1:$CX$57,Points_MP!$C13,FALSE)=$L13,$AE13,IF(HLOOKUP(BN$1,Monitoring_MP!$AM$1:$CX$57,Points_MP!$C13,FALSE)=$N13,$AF13,IF(HLOOKUP(BN$1,Monitoring_MP!$AM$1:$CX$57,Points_MP!$C13,FALSE)=$P13,$AG13,IF(HLOOKUP(BN$1,Monitoring_MP!$AM$1:$CX$57,Points_MP!$C13,FALSE)=$R13,$AH13,IF(HLOOKUP(BN$1,Monitoring_MP!$AM$1:$CX$57,Points_MP!$C13,FALSE)=$T13,$AI13,IF(HLOOKUP(BN$1,Monitoring_MP!$AM$1:$CX$57,Points_MP!$C13,FALSE)=$V13,$AJ13,IF(HLOOKUP(BN$1,Monitoring_MP!$AM$1:$CX$57,Points_MP!$C13,FALSE)=$X13,$AK13,"ERROR")))))))))</f>
        <v>0</v>
      </c>
      <c r="BO13" s="223">
        <f>IF(ISBLANK(HLOOKUP(BO$1,Monitoring_MP!$AM$1:$CX$57,Points_MP!$C13,FALSE)),"",IF(HLOOKUP(BO$1,Monitoring_MP!$AM$1:$CX$57,Points_MP!$C13,FALSE)=$J13,$AD13,IF(HLOOKUP(BO$1,Monitoring_MP!$AM$1:$CX$57,Points_MP!$C13,FALSE)=$L13,$AE13,IF(HLOOKUP(BO$1,Monitoring_MP!$AM$1:$CX$57,Points_MP!$C13,FALSE)=$N13,$AF13,IF(HLOOKUP(BO$1,Monitoring_MP!$AM$1:$CX$57,Points_MP!$C13,FALSE)=$P13,$AG13,IF(HLOOKUP(BO$1,Monitoring_MP!$AM$1:$CX$57,Points_MP!$C13,FALSE)=$R13,$AH13,IF(HLOOKUP(BO$1,Monitoring_MP!$AM$1:$CX$57,Points_MP!$C13,FALSE)=$T13,$AI13,IF(HLOOKUP(BO$1,Monitoring_MP!$AM$1:$CX$57,Points_MP!$C13,FALSE)=$V13,$AJ13,IF(HLOOKUP(BO$1,Monitoring_MP!$AM$1:$CX$57,Points_MP!$C13,FALSE)=$X13,$AK13,"ERROR")))))))))</f>
        <v>2</v>
      </c>
      <c r="BP13" s="223">
        <f>IF(ISBLANK(HLOOKUP(BP$1,Monitoring_MP!$AM$1:$CX$57,Points_MP!$C13,FALSE)),"",IF(HLOOKUP(BP$1,Monitoring_MP!$AM$1:$CX$57,Points_MP!$C13,FALSE)=$J13,$AD13,IF(HLOOKUP(BP$1,Monitoring_MP!$AM$1:$CX$57,Points_MP!$C13,FALSE)=$L13,$AE13,IF(HLOOKUP(BP$1,Monitoring_MP!$AM$1:$CX$57,Points_MP!$C13,FALSE)=$N13,$AF13,IF(HLOOKUP(BP$1,Monitoring_MP!$AM$1:$CX$57,Points_MP!$C13,FALSE)=$P13,$AG13,IF(HLOOKUP(BP$1,Monitoring_MP!$AM$1:$CX$57,Points_MP!$C13,FALSE)=$R13,$AH13,IF(HLOOKUP(BP$1,Monitoring_MP!$AM$1:$CX$57,Points_MP!$C13,FALSE)=$T13,$AI13,IF(HLOOKUP(BP$1,Monitoring_MP!$AM$1:$CX$57,Points_MP!$C13,FALSE)=$V13,$AJ13,IF(HLOOKUP(BP$1,Monitoring_MP!$AM$1:$CX$57,Points_MP!$C13,FALSE)=$X13,$AK13,"ERROR")))))))))</f>
        <v>0</v>
      </c>
      <c r="BQ13" s="223">
        <f>IF(ISBLANK(HLOOKUP(BQ$1,Monitoring_MP!$AM$1:$CX$57,Points_MP!$C13,FALSE)),"",IF(HLOOKUP(BQ$1,Monitoring_MP!$AM$1:$CX$57,Points_MP!$C13,FALSE)=$J13,$AD13,IF(HLOOKUP(BQ$1,Monitoring_MP!$AM$1:$CX$57,Points_MP!$C13,FALSE)=$L13,$AE13,IF(HLOOKUP(BQ$1,Monitoring_MP!$AM$1:$CX$57,Points_MP!$C13,FALSE)=$N13,$AF13,IF(HLOOKUP(BQ$1,Monitoring_MP!$AM$1:$CX$57,Points_MP!$C13,FALSE)=$P13,$AG13,IF(HLOOKUP(BQ$1,Monitoring_MP!$AM$1:$CX$57,Points_MP!$C13,FALSE)=$R13,$AH13,IF(HLOOKUP(BQ$1,Monitoring_MP!$AM$1:$CX$57,Points_MP!$C13,FALSE)=$T13,$AI13,IF(HLOOKUP(BQ$1,Monitoring_MP!$AM$1:$CX$57,Points_MP!$C13,FALSE)=$V13,$AJ13,IF(HLOOKUP(BQ$1,Monitoring_MP!$AM$1:$CX$57,Points_MP!$C13,FALSE)=$X13,$AK13,"ERROR")))))))))</f>
        <v>0</v>
      </c>
      <c r="BR13" s="223">
        <f>IF(ISBLANK(HLOOKUP(BR$1,Monitoring_MP!$AM$1:$CX$57,Points_MP!$C13,FALSE)),"",IF(HLOOKUP(BR$1,Monitoring_MP!$AM$1:$CX$57,Points_MP!$C13,FALSE)=$J13,$AD13,IF(HLOOKUP(BR$1,Monitoring_MP!$AM$1:$CX$57,Points_MP!$C13,FALSE)=$L13,$AE13,IF(HLOOKUP(BR$1,Monitoring_MP!$AM$1:$CX$57,Points_MP!$C13,FALSE)=$N13,$AF13,IF(HLOOKUP(BR$1,Monitoring_MP!$AM$1:$CX$57,Points_MP!$C13,FALSE)=$P13,$AG13,IF(HLOOKUP(BR$1,Monitoring_MP!$AM$1:$CX$57,Points_MP!$C13,FALSE)=$R13,$AH13,IF(HLOOKUP(BR$1,Monitoring_MP!$AM$1:$CX$57,Points_MP!$C13,FALSE)=$T13,$AI13,IF(HLOOKUP(BR$1,Monitoring_MP!$AM$1:$CX$57,Points_MP!$C13,FALSE)=$V13,$AJ13,IF(HLOOKUP(BR$1,Monitoring_MP!$AM$1:$CX$57,Points_MP!$C13,FALSE)=$X13,$AK13,"ERROR")))))))))</f>
        <v>0</v>
      </c>
    </row>
    <row r="14" spans="1:70" ht="15" customHeight="1" x14ac:dyDescent="0.35">
      <c r="A14" s="62" t="str">
        <f>IF(ISBLANK(Monitoring_MP!A14),"",Monitoring_MP!A14)</f>
        <v>Q12</v>
      </c>
      <c r="B14" s="245" t="str">
        <f>IF(ISBLANK(Monitoring_MP!B14),"",Monitoring_MP!B14)</f>
        <v>R20012</v>
      </c>
      <c r="C14" s="173">
        <f>IF(ISBLANK(Monitoring_MP!C14),"",Monitoring_MP!C14)</f>
        <v>14</v>
      </c>
      <c r="D14" s="173" t="str">
        <f>IF(ISBLANK(Monitoring_MP!D14),"",Monitoring_MP!D14)</f>
        <v>Anunţul privind organizarea consultărilor publice conține termenul-limită de prezentare a recomandărilor, modalitatea în care părţile interesate pot prezenta sau expedia recomandări, datele de contact ale persoanelor responsabile de recepţionarea şi examinarea recomandărilor (numele şi prenumele, numărul de telefon, adresa poștei electronice)?</v>
      </c>
      <c r="E14" s="173" t="str">
        <f>IF(ISBLANK(Monitoring_MP!E14),"",Monitoring_MP!E14)</f>
        <v>Does the announcement regarding the organization of public consultations contains deadline for submitting recommendations, the method in which interested parties may send recommendations, contact details of the persons responsible for examining the recommendations (name, phone number, email address)?</v>
      </c>
      <c r="F14" s="63" t="str">
        <f>IF(ISBLANK(Monitoring_MP!F14),"",Monitoring_MP!F14)</f>
        <v>par</v>
      </c>
      <c r="G14" s="63" t="str">
        <f>IF(ISBLANK(Monitoring_MP!G14),"",Monitoring_MP!G14)</f>
        <v>par3</v>
      </c>
      <c r="H14" s="63" t="str">
        <f>IF(ISBLANK(Monitoring_MP!H14),"",Monitoring_MP!H14)</f>
        <v>par3k</v>
      </c>
      <c r="I14" s="64">
        <f>IF(ISBLANK(Monitoring_MP!I14),"",Monitoring_MP!I14)</f>
        <v>1</v>
      </c>
      <c r="J14" s="63" t="str">
        <f>IF(ISBLANK(Monitoring_MP!J14),"",Monitoring_MP!J14)</f>
        <v>da</v>
      </c>
      <c r="K14" s="63" t="str">
        <f>IF(ISBLANK(Monitoring_MP!K14),"",Monitoring_MP!K14)</f>
        <v>yes</v>
      </c>
      <c r="L14" s="63" t="str">
        <f>IF(ISBLANK(Monitoring_MP!L14),"",Monitoring_MP!L14)</f>
        <v>nu</v>
      </c>
      <c r="M14" s="63" t="str">
        <f>IF(ISBLANK(Monitoring_MP!M14),"",Monitoring_MP!M14)</f>
        <v>no</v>
      </c>
      <c r="N14" s="63" t="str">
        <f>IF(ISBLANK(Monitoring_MP!N14),"",Monitoring_MP!N14)</f>
        <v>partial</v>
      </c>
      <c r="O14" s="63" t="str">
        <f>IF(ISBLANK(Monitoring_MP!O14),"",Monitoring_MP!O14)</f>
        <v>partially</v>
      </c>
      <c r="P14" s="63" t="str">
        <f>IF(ISBLANK(Monitoring_MP!P14),"",Monitoring_MP!P14)</f>
        <v>---</v>
      </c>
      <c r="Q14" s="63" t="str">
        <f>IF(ISBLANK(Monitoring_MP!Q14),"",Monitoring_MP!Q14)</f>
        <v>---</v>
      </c>
      <c r="R14" s="63" t="str">
        <f>IF(ISBLANK(Monitoring_MP!R14),"",Monitoring_MP!R14)</f>
        <v>---</v>
      </c>
      <c r="S14" s="63" t="str">
        <f>IF(ISBLANK(Monitoring_MP!S14),"",Monitoring_MP!S14)</f>
        <v>---</v>
      </c>
      <c r="T14" s="63" t="str">
        <f>IF(ISBLANK(Monitoring_MP!T14),"",Monitoring_MP!T14)</f>
        <v>---</v>
      </c>
      <c r="U14" s="63" t="str">
        <f>IF(ISBLANK(Monitoring_MP!U14),"",Monitoring_MP!U14)</f>
        <v>---</v>
      </c>
      <c r="V14" s="63" t="str">
        <f>IF(ISBLANK(Monitoring_MP!V14),"",Monitoring_MP!V14)</f>
        <v>---</v>
      </c>
      <c r="W14" s="63" t="str">
        <f>IF(ISBLANK(Monitoring_MP!W14),"",Monitoring_MP!W14)</f>
        <v>---</v>
      </c>
      <c r="X14" s="63" t="str">
        <f>IF(ISBLANK(Monitoring_MP!X14),"",Monitoring_MP!X14)</f>
        <v>N/A</v>
      </c>
      <c r="Y14" s="63" t="str">
        <f>IF(ISBLANK(Monitoring_MP!Y14),"",Monitoring_MP!Y14)</f>
        <v>N/A</v>
      </c>
      <c r="Z14" s="63" t="str">
        <f>IF(ISBLANK(Monitoring_MP!Z14),"",Monitoring_MP!Z14)</f>
        <v>---</v>
      </c>
      <c r="AA14" s="63" t="str">
        <f>IF(ISBLANK(Monitoring_MP!AA14),"",Monitoring_MP!AA14)</f>
        <v>---</v>
      </c>
      <c r="AB14" s="63" t="str">
        <f>IF(ISBLANK(Monitoring_MP!AB14),"",Monitoring_MP!AB14)</f>
        <v>da</v>
      </c>
      <c r="AC14" s="63" t="str">
        <f>IF(ISBLANK(Monitoring_MP!AC14),"",Monitoring_MP!AC14)</f>
        <v>nu</v>
      </c>
      <c r="AD14" s="64">
        <f>IF(ISBLANK(Monitoring_MP!AD14),"",Monitoring_MP!AD14)</f>
        <v>1</v>
      </c>
      <c r="AE14" s="63">
        <f>IF(ISBLANK(Monitoring_MP!AE14),"",Monitoring_MP!AE14)</f>
        <v>0</v>
      </c>
      <c r="AF14" s="63">
        <f>IF(ISBLANK(Monitoring_MP!AF14),"",Monitoring_MP!AF14)</f>
        <v>0.5</v>
      </c>
      <c r="AG14" s="63" t="str">
        <f>IF(ISBLANK(Monitoring_MP!AG14),"",Monitoring_MP!AG14)</f>
        <v>---</v>
      </c>
      <c r="AH14" s="63" t="str">
        <f>IF(ISBLANK(Monitoring_MP!AH14),"",Monitoring_MP!AH14)</f>
        <v>---</v>
      </c>
      <c r="AI14" s="63" t="str">
        <f>IF(ISBLANK(Monitoring_MP!AI14),"",Monitoring_MP!AI14)</f>
        <v>---</v>
      </c>
      <c r="AJ14" s="63" t="str">
        <f>IF(ISBLANK(Monitoring_MP!AJ14),"",Monitoring_MP!AJ14)</f>
        <v>---</v>
      </c>
      <c r="AK14" s="63" t="str">
        <f>IF(ISBLANK(Monitoring_MP!AK14),"",Monitoring_MP!AK14)</f>
        <v>N/A</v>
      </c>
      <c r="AL14" s="140" t="str">
        <f>IF(ISBLANK(Monitoring_MP!AL14),"",Monitoring_MP!AL14)</f>
        <v>---</v>
      </c>
      <c r="AM14" s="223">
        <f>IF(ISBLANK(HLOOKUP(AM$1,Monitoring_MP!$AM$1:$CX$57,Points_MP!$C14,FALSE)),"",IF(HLOOKUP(AM$1,Monitoring_MP!$AM$1:$CX$57,Points_MP!$C14,FALSE)=$J14,$AD14,IF(HLOOKUP(AM$1,Monitoring_MP!$AM$1:$CX$57,Points_MP!$C14,FALSE)=$L14,$AE14,IF(HLOOKUP(AM$1,Monitoring_MP!$AM$1:$CX$57,Points_MP!$C14,FALSE)=$N14,$AF14,IF(HLOOKUP(AM$1,Monitoring_MP!$AM$1:$CX$57,Points_MP!$C14,FALSE)=$P14,$AG14,IF(HLOOKUP(AM$1,Monitoring_MP!$AM$1:$CX$57,Points_MP!$C14,FALSE)=$R14,$AH14,IF(HLOOKUP(AM$1,Monitoring_MP!$AM$1:$CX$57,Points_MP!$C14,FALSE)=$T14,$AI14,IF(HLOOKUP(AM$1,Monitoring_MP!$AM$1:$CX$57,Points_MP!$C14,FALSE)=$V14,$AJ14,IF(HLOOKUP(AM$1,Monitoring_MP!$AM$1:$CX$57,Points_MP!$C14,FALSE)=$X14,$AK14,"ERROR")))))))))</f>
        <v>0</v>
      </c>
      <c r="AN14" s="223">
        <f>IF(ISBLANK(HLOOKUP(AN$1,Monitoring_MP!$AM$1:$CX$57,Points_MP!$C14,FALSE)),"",IF(HLOOKUP(AN$1,Monitoring_MP!$AM$1:$CX$57,Points_MP!$C14,FALSE)=$J14,$AD14,IF(HLOOKUP(AN$1,Monitoring_MP!$AM$1:$CX$57,Points_MP!$C14,FALSE)=$L14,$AE14,IF(HLOOKUP(AN$1,Monitoring_MP!$AM$1:$CX$57,Points_MP!$C14,FALSE)=$N14,$AF14,IF(HLOOKUP(AN$1,Monitoring_MP!$AM$1:$CX$57,Points_MP!$C14,FALSE)=$P14,$AG14,IF(HLOOKUP(AN$1,Monitoring_MP!$AM$1:$CX$57,Points_MP!$C14,FALSE)=$R14,$AH14,IF(HLOOKUP(AN$1,Monitoring_MP!$AM$1:$CX$57,Points_MP!$C14,FALSE)=$T14,$AI14,IF(HLOOKUP(AN$1,Monitoring_MP!$AM$1:$CX$57,Points_MP!$C14,FALSE)=$V14,$AJ14,IF(HLOOKUP(AN$1,Monitoring_MP!$AM$1:$CX$57,Points_MP!$C14,FALSE)=$X14,$AK14,"ERROR")))))))))</f>
        <v>0</v>
      </c>
      <c r="AO14" s="223">
        <f>IF(ISBLANK(HLOOKUP(AO$1,Monitoring_MP!$AM$1:$CX$57,Points_MP!$C14,FALSE)),"",IF(HLOOKUP(AO$1,Monitoring_MP!$AM$1:$CX$57,Points_MP!$C14,FALSE)=$J14,$AD14,IF(HLOOKUP(AO$1,Monitoring_MP!$AM$1:$CX$57,Points_MP!$C14,FALSE)=$L14,$AE14,IF(HLOOKUP(AO$1,Monitoring_MP!$AM$1:$CX$57,Points_MP!$C14,FALSE)=$N14,$AF14,IF(HLOOKUP(AO$1,Monitoring_MP!$AM$1:$CX$57,Points_MP!$C14,FALSE)=$P14,$AG14,IF(HLOOKUP(AO$1,Monitoring_MP!$AM$1:$CX$57,Points_MP!$C14,FALSE)=$R14,$AH14,IF(HLOOKUP(AO$1,Monitoring_MP!$AM$1:$CX$57,Points_MP!$C14,FALSE)=$T14,$AI14,IF(HLOOKUP(AO$1,Monitoring_MP!$AM$1:$CX$57,Points_MP!$C14,FALSE)=$V14,$AJ14,IF(HLOOKUP(AO$1,Monitoring_MP!$AM$1:$CX$57,Points_MP!$C14,FALSE)=$X14,$AK14,"ERROR")))))))))</f>
        <v>0</v>
      </c>
      <c r="AP14" s="223">
        <f>IF(ISBLANK(HLOOKUP(AP$1,Monitoring_MP!$AM$1:$CX$57,Points_MP!$C14,FALSE)),"",IF(HLOOKUP(AP$1,Monitoring_MP!$AM$1:$CX$57,Points_MP!$C14,FALSE)=$J14,$AD14,IF(HLOOKUP(AP$1,Monitoring_MP!$AM$1:$CX$57,Points_MP!$C14,FALSE)=$L14,$AE14,IF(HLOOKUP(AP$1,Monitoring_MP!$AM$1:$CX$57,Points_MP!$C14,FALSE)=$N14,$AF14,IF(HLOOKUP(AP$1,Monitoring_MP!$AM$1:$CX$57,Points_MP!$C14,FALSE)=$P14,$AG14,IF(HLOOKUP(AP$1,Monitoring_MP!$AM$1:$CX$57,Points_MP!$C14,FALSE)=$R14,$AH14,IF(HLOOKUP(AP$1,Monitoring_MP!$AM$1:$CX$57,Points_MP!$C14,FALSE)=$T14,$AI14,IF(HLOOKUP(AP$1,Monitoring_MP!$AM$1:$CX$57,Points_MP!$C14,FALSE)=$V14,$AJ14,IF(HLOOKUP(AP$1,Monitoring_MP!$AM$1:$CX$57,Points_MP!$C14,FALSE)=$X14,$AK14,"ERROR")))))))))</f>
        <v>1</v>
      </c>
      <c r="AQ14" s="223">
        <f>IF(ISBLANK(HLOOKUP(AQ$1,Monitoring_MP!$AM$1:$CX$57,Points_MP!$C14,FALSE)),"",IF(HLOOKUP(AQ$1,Monitoring_MP!$AM$1:$CX$57,Points_MP!$C14,FALSE)=$J14,$AD14,IF(HLOOKUP(AQ$1,Monitoring_MP!$AM$1:$CX$57,Points_MP!$C14,FALSE)=$L14,$AE14,IF(HLOOKUP(AQ$1,Monitoring_MP!$AM$1:$CX$57,Points_MP!$C14,FALSE)=$N14,$AF14,IF(HLOOKUP(AQ$1,Monitoring_MP!$AM$1:$CX$57,Points_MP!$C14,FALSE)=$P14,$AG14,IF(HLOOKUP(AQ$1,Monitoring_MP!$AM$1:$CX$57,Points_MP!$C14,FALSE)=$R14,$AH14,IF(HLOOKUP(AQ$1,Monitoring_MP!$AM$1:$CX$57,Points_MP!$C14,FALSE)=$T14,$AI14,IF(HLOOKUP(AQ$1,Monitoring_MP!$AM$1:$CX$57,Points_MP!$C14,FALSE)=$V14,$AJ14,IF(HLOOKUP(AQ$1,Monitoring_MP!$AM$1:$CX$57,Points_MP!$C14,FALSE)=$X14,$AK14,"ERROR")))))))))</f>
        <v>0</v>
      </c>
      <c r="AR14" s="223">
        <f>IF(ISBLANK(HLOOKUP(AR$1,Monitoring_MP!$AM$1:$CX$57,Points_MP!$C14,FALSE)),"",IF(HLOOKUP(AR$1,Monitoring_MP!$AM$1:$CX$57,Points_MP!$C14,FALSE)=$J14,$AD14,IF(HLOOKUP(AR$1,Monitoring_MP!$AM$1:$CX$57,Points_MP!$C14,FALSE)=$L14,$AE14,IF(HLOOKUP(AR$1,Monitoring_MP!$AM$1:$CX$57,Points_MP!$C14,FALSE)=$N14,$AF14,IF(HLOOKUP(AR$1,Monitoring_MP!$AM$1:$CX$57,Points_MP!$C14,FALSE)=$P14,$AG14,IF(HLOOKUP(AR$1,Monitoring_MP!$AM$1:$CX$57,Points_MP!$C14,FALSE)=$R14,$AH14,IF(HLOOKUP(AR$1,Monitoring_MP!$AM$1:$CX$57,Points_MP!$C14,FALSE)=$T14,$AI14,IF(HLOOKUP(AR$1,Monitoring_MP!$AM$1:$CX$57,Points_MP!$C14,FALSE)=$V14,$AJ14,IF(HLOOKUP(AR$1,Monitoring_MP!$AM$1:$CX$57,Points_MP!$C14,FALSE)=$X14,$AK14,"ERROR")))))))))</f>
        <v>0</v>
      </c>
      <c r="AS14" s="223">
        <f>IF(ISBLANK(HLOOKUP(AS$1,Monitoring_MP!$AM$1:$CX$57,Points_MP!$C14,FALSE)),"",IF(HLOOKUP(AS$1,Monitoring_MP!$AM$1:$CX$57,Points_MP!$C14,FALSE)=$J14,$AD14,IF(HLOOKUP(AS$1,Monitoring_MP!$AM$1:$CX$57,Points_MP!$C14,FALSE)=$L14,$AE14,IF(HLOOKUP(AS$1,Monitoring_MP!$AM$1:$CX$57,Points_MP!$C14,FALSE)=$N14,$AF14,IF(HLOOKUP(AS$1,Monitoring_MP!$AM$1:$CX$57,Points_MP!$C14,FALSE)=$P14,$AG14,IF(HLOOKUP(AS$1,Monitoring_MP!$AM$1:$CX$57,Points_MP!$C14,FALSE)=$R14,$AH14,IF(HLOOKUP(AS$1,Monitoring_MP!$AM$1:$CX$57,Points_MP!$C14,FALSE)=$T14,$AI14,IF(HLOOKUP(AS$1,Monitoring_MP!$AM$1:$CX$57,Points_MP!$C14,FALSE)=$V14,$AJ14,IF(HLOOKUP(AS$1,Monitoring_MP!$AM$1:$CX$57,Points_MP!$C14,FALSE)=$X14,$AK14,"ERROR")))))))))</f>
        <v>0</v>
      </c>
      <c r="AT14" s="223">
        <f>IF(ISBLANK(HLOOKUP(AT$1,Monitoring_MP!$AM$1:$CX$57,Points_MP!$C14,FALSE)),"",IF(HLOOKUP(AT$1,Monitoring_MP!$AM$1:$CX$57,Points_MP!$C14,FALSE)=$J14,$AD14,IF(HLOOKUP(AT$1,Monitoring_MP!$AM$1:$CX$57,Points_MP!$C14,FALSE)=$L14,$AE14,IF(HLOOKUP(AT$1,Monitoring_MP!$AM$1:$CX$57,Points_MP!$C14,FALSE)=$N14,$AF14,IF(HLOOKUP(AT$1,Monitoring_MP!$AM$1:$CX$57,Points_MP!$C14,FALSE)=$P14,$AG14,IF(HLOOKUP(AT$1,Monitoring_MP!$AM$1:$CX$57,Points_MP!$C14,FALSE)=$R14,$AH14,IF(HLOOKUP(AT$1,Monitoring_MP!$AM$1:$CX$57,Points_MP!$C14,FALSE)=$T14,$AI14,IF(HLOOKUP(AT$1,Monitoring_MP!$AM$1:$CX$57,Points_MP!$C14,FALSE)=$V14,$AJ14,IF(HLOOKUP(AT$1,Monitoring_MP!$AM$1:$CX$57,Points_MP!$C14,FALSE)=$X14,$AK14,"ERROR")))))))))</f>
        <v>0</v>
      </c>
      <c r="AU14" s="223">
        <f>IF(ISBLANK(HLOOKUP(AU$1,Monitoring_MP!$AM$1:$CX$57,Points_MP!$C14,FALSE)),"",IF(HLOOKUP(AU$1,Monitoring_MP!$AM$1:$CX$57,Points_MP!$C14,FALSE)=$J14,$AD14,IF(HLOOKUP(AU$1,Monitoring_MP!$AM$1:$CX$57,Points_MP!$C14,FALSE)=$L14,$AE14,IF(HLOOKUP(AU$1,Monitoring_MP!$AM$1:$CX$57,Points_MP!$C14,FALSE)=$N14,$AF14,IF(HLOOKUP(AU$1,Monitoring_MP!$AM$1:$CX$57,Points_MP!$C14,FALSE)=$P14,$AG14,IF(HLOOKUP(AU$1,Monitoring_MP!$AM$1:$CX$57,Points_MP!$C14,FALSE)=$R14,$AH14,IF(HLOOKUP(AU$1,Monitoring_MP!$AM$1:$CX$57,Points_MP!$C14,FALSE)=$T14,$AI14,IF(HLOOKUP(AU$1,Monitoring_MP!$AM$1:$CX$57,Points_MP!$C14,FALSE)=$V14,$AJ14,IF(HLOOKUP(AU$1,Monitoring_MP!$AM$1:$CX$57,Points_MP!$C14,FALSE)=$X14,$AK14,"ERROR")))))))))</f>
        <v>0.5</v>
      </c>
      <c r="AV14" s="223">
        <f>IF(ISBLANK(HLOOKUP(AV$1,Monitoring_MP!$AM$1:$CX$57,Points_MP!$C14,FALSE)),"",IF(HLOOKUP(AV$1,Monitoring_MP!$AM$1:$CX$57,Points_MP!$C14,FALSE)=$J14,$AD14,IF(HLOOKUP(AV$1,Monitoring_MP!$AM$1:$CX$57,Points_MP!$C14,FALSE)=$L14,$AE14,IF(HLOOKUP(AV$1,Monitoring_MP!$AM$1:$CX$57,Points_MP!$C14,FALSE)=$N14,$AF14,IF(HLOOKUP(AV$1,Monitoring_MP!$AM$1:$CX$57,Points_MP!$C14,FALSE)=$P14,$AG14,IF(HLOOKUP(AV$1,Monitoring_MP!$AM$1:$CX$57,Points_MP!$C14,FALSE)=$R14,$AH14,IF(HLOOKUP(AV$1,Monitoring_MP!$AM$1:$CX$57,Points_MP!$C14,FALSE)=$T14,$AI14,IF(HLOOKUP(AV$1,Monitoring_MP!$AM$1:$CX$57,Points_MP!$C14,FALSE)=$V14,$AJ14,IF(HLOOKUP(AV$1,Monitoring_MP!$AM$1:$CX$57,Points_MP!$C14,FALSE)=$X14,$AK14,"ERROR")))))))))</f>
        <v>0</v>
      </c>
      <c r="AW14" s="223">
        <f>IF(ISBLANK(HLOOKUP(AW$1,Monitoring_MP!$AM$1:$CX$57,Points_MP!$C14,FALSE)),"",IF(HLOOKUP(AW$1,Monitoring_MP!$AM$1:$CX$57,Points_MP!$C14,FALSE)=$J14,$AD14,IF(HLOOKUP(AW$1,Monitoring_MP!$AM$1:$CX$57,Points_MP!$C14,FALSE)=$L14,$AE14,IF(HLOOKUP(AW$1,Monitoring_MP!$AM$1:$CX$57,Points_MP!$C14,FALSE)=$N14,$AF14,IF(HLOOKUP(AW$1,Monitoring_MP!$AM$1:$CX$57,Points_MP!$C14,FALSE)=$P14,$AG14,IF(HLOOKUP(AW$1,Monitoring_MP!$AM$1:$CX$57,Points_MP!$C14,FALSE)=$R14,$AH14,IF(HLOOKUP(AW$1,Monitoring_MP!$AM$1:$CX$57,Points_MP!$C14,FALSE)=$T14,$AI14,IF(HLOOKUP(AW$1,Monitoring_MP!$AM$1:$CX$57,Points_MP!$C14,FALSE)=$V14,$AJ14,IF(HLOOKUP(AW$1,Monitoring_MP!$AM$1:$CX$57,Points_MP!$C14,FALSE)=$X14,$AK14,"ERROR")))))))))</f>
        <v>0</v>
      </c>
      <c r="AX14" s="223">
        <f>IF(ISBLANK(HLOOKUP(AX$1,Monitoring_MP!$AM$1:$CX$57,Points_MP!$C14,FALSE)),"",IF(HLOOKUP(AX$1,Monitoring_MP!$AM$1:$CX$57,Points_MP!$C14,FALSE)=$J14,$AD14,IF(HLOOKUP(AX$1,Monitoring_MP!$AM$1:$CX$57,Points_MP!$C14,FALSE)=$L14,$AE14,IF(HLOOKUP(AX$1,Monitoring_MP!$AM$1:$CX$57,Points_MP!$C14,FALSE)=$N14,$AF14,IF(HLOOKUP(AX$1,Monitoring_MP!$AM$1:$CX$57,Points_MP!$C14,FALSE)=$P14,$AG14,IF(HLOOKUP(AX$1,Monitoring_MP!$AM$1:$CX$57,Points_MP!$C14,FALSE)=$R14,$AH14,IF(HLOOKUP(AX$1,Monitoring_MP!$AM$1:$CX$57,Points_MP!$C14,FALSE)=$T14,$AI14,IF(HLOOKUP(AX$1,Monitoring_MP!$AM$1:$CX$57,Points_MP!$C14,FALSE)=$V14,$AJ14,IF(HLOOKUP(AX$1,Monitoring_MP!$AM$1:$CX$57,Points_MP!$C14,FALSE)=$X14,$AK14,"ERROR")))))))))</f>
        <v>1</v>
      </c>
      <c r="AY14" s="223">
        <f>IF(ISBLANK(HLOOKUP(AY$1,Monitoring_MP!$AM$1:$CX$57,Points_MP!$C14,FALSE)),"",IF(HLOOKUP(AY$1,Monitoring_MP!$AM$1:$CX$57,Points_MP!$C14,FALSE)=$J14,$AD14,IF(HLOOKUP(AY$1,Monitoring_MP!$AM$1:$CX$57,Points_MP!$C14,FALSE)=$L14,$AE14,IF(HLOOKUP(AY$1,Monitoring_MP!$AM$1:$CX$57,Points_MP!$C14,FALSE)=$N14,$AF14,IF(HLOOKUP(AY$1,Monitoring_MP!$AM$1:$CX$57,Points_MP!$C14,FALSE)=$P14,$AG14,IF(HLOOKUP(AY$1,Monitoring_MP!$AM$1:$CX$57,Points_MP!$C14,FALSE)=$R14,$AH14,IF(HLOOKUP(AY$1,Monitoring_MP!$AM$1:$CX$57,Points_MP!$C14,FALSE)=$T14,$AI14,IF(HLOOKUP(AY$1,Monitoring_MP!$AM$1:$CX$57,Points_MP!$C14,FALSE)=$V14,$AJ14,IF(HLOOKUP(AY$1,Monitoring_MP!$AM$1:$CX$57,Points_MP!$C14,FALSE)=$X14,$AK14,"ERROR")))))))))</f>
        <v>1</v>
      </c>
      <c r="AZ14" s="223">
        <f>IF(ISBLANK(HLOOKUP(AZ$1,Monitoring_MP!$AM$1:$CX$57,Points_MP!$C14,FALSE)),"",IF(HLOOKUP(AZ$1,Monitoring_MP!$AM$1:$CX$57,Points_MP!$C14,FALSE)=$J14,$AD14,IF(HLOOKUP(AZ$1,Monitoring_MP!$AM$1:$CX$57,Points_MP!$C14,FALSE)=$L14,$AE14,IF(HLOOKUP(AZ$1,Monitoring_MP!$AM$1:$CX$57,Points_MP!$C14,FALSE)=$N14,$AF14,IF(HLOOKUP(AZ$1,Monitoring_MP!$AM$1:$CX$57,Points_MP!$C14,FALSE)=$P14,$AG14,IF(HLOOKUP(AZ$1,Monitoring_MP!$AM$1:$CX$57,Points_MP!$C14,FALSE)=$R14,$AH14,IF(HLOOKUP(AZ$1,Monitoring_MP!$AM$1:$CX$57,Points_MP!$C14,FALSE)=$T14,$AI14,IF(HLOOKUP(AZ$1,Monitoring_MP!$AM$1:$CX$57,Points_MP!$C14,FALSE)=$V14,$AJ14,IF(HLOOKUP(AZ$1,Monitoring_MP!$AM$1:$CX$57,Points_MP!$C14,FALSE)=$X14,$AK14,"ERROR")))))))))</f>
        <v>1</v>
      </c>
      <c r="BA14" s="223">
        <f>IF(ISBLANK(HLOOKUP(BA$1,Monitoring_MP!$AM$1:$CX$57,Points_MP!$C14,FALSE)),"",IF(HLOOKUP(BA$1,Monitoring_MP!$AM$1:$CX$57,Points_MP!$C14,FALSE)=$J14,$AD14,IF(HLOOKUP(BA$1,Monitoring_MP!$AM$1:$CX$57,Points_MP!$C14,FALSE)=$L14,$AE14,IF(HLOOKUP(BA$1,Monitoring_MP!$AM$1:$CX$57,Points_MP!$C14,FALSE)=$N14,$AF14,IF(HLOOKUP(BA$1,Monitoring_MP!$AM$1:$CX$57,Points_MP!$C14,FALSE)=$P14,$AG14,IF(HLOOKUP(BA$1,Monitoring_MP!$AM$1:$CX$57,Points_MP!$C14,FALSE)=$R14,$AH14,IF(HLOOKUP(BA$1,Monitoring_MP!$AM$1:$CX$57,Points_MP!$C14,FALSE)=$T14,$AI14,IF(HLOOKUP(BA$1,Monitoring_MP!$AM$1:$CX$57,Points_MP!$C14,FALSE)=$V14,$AJ14,IF(HLOOKUP(BA$1,Monitoring_MP!$AM$1:$CX$57,Points_MP!$C14,FALSE)=$X14,$AK14,"ERROR")))))))))</f>
        <v>0</v>
      </c>
      <c r="BB14" s="223">
        <f>IF(ISBLANK(HLOOKUP(BB$1,Monitoring_MP!$AM$1:$CX$57,Points_MP!$C14,FALSE)),"",IF(HLOOKUP(BB$1,Monitoring_MP!$AM$1:$CX$57,Points_MP!$C14,FALSE)=$J14,$AD14,IF(HLOOKUP(BB$1,Monitoring_MP!$AM$1:$CX$57,Points_MP!$C14,FALSE)=$L14,$AE14,IF(HLOOKUP(BB$1,Monitoring_MP!$AM$1:$CX$57,Points_MP!$C14,FALSE)=$N14,$AF14,IF(HLOOKUP(BB$1,Monitoring_MP!$AM$1:$CX$57,Points_MP!$C14,FALSE)=$P14,$AG14,IF(HLOOKUP(BB$1,Monitoring_MP!$AM$1:$CX$57,Points_MP!$C14,FALSE)=$R14,$AH14,IF(HLOOKUP(BB$1,Monitoring_MP!$AM$1:$CX$57,Points_MP!$C14,FALSE)=$T14,$AI14,IF(HLOOKUP(BB$1,Monitoring_MP!$AM$1:$CX$57,Points_MP!$C14,FALSE)=$V14,$AJ14,IF(HLOOKUP(BB$1,Monitoring_MP!$AM$1:$CX$57,Points_MP!$C14,FALSE)=$X14,$AK14,"ERROR")))))))))</f>
        <v>0.5</v>
      </c>
      <c r="BC14" s="223">
        <f>IF(ISBLANK(HLOOKUP(BC$1,Monitoring_MP!$AM$1:$CX$57,Points_MP!$C14,FALSE)),"",IF(HLOOKUP(BC$1,Monitoring_MP!$AM$1:$CX$57,Points_MP!$C14,FALSE)=$J14,$AD14,IF(HLOOKUP(BC$1,Monitoring_MP!$AM$1:$CX$57,Points_MP!$C14,FALSE)=$L14,$AE14,IF(HLOOKUP(BC$1,Monitoring_MP!$AM$1:$CX$57,Points_MP!$C14,FALSE)=$N14,$AF14,IF(HLOOKUP(BC$1,Monitoring_MP!$AM$1:$CX$57,Points_MP!$C14,FALSE)=$P14,$AG14,IF(HLOOKUP(BC$1,Monitoring_MP!$AM$1:$CX$57,Points_MP!$C14,FALSE)=$R14,$AH14,IF(HLOOKUP(BC$1,Monitoring_MP!$AM$1:$CX$57,Points_MP!$C14,FALSE)=$T14,$AI14,IF(HLOOKUP(BC$1,Monitoring_MP!$AM$1:$CX$57,Points_MP!$C14,FALSE)=$V14,$AJ14,IF(HLOOKUP(BC$1,Monitoring_MP!$AM$1:$CX$57,Points_MP!$C14,FALSE)=$X14,$AK14,"ERROR")))))))))</f>
        <v>0</v>
      </c>
      <c r="BD14" s="223">
        <f>IF(ISBLANK(HLOOKUP(BD$1,Monitoring_MP!$AM$1:$CX$57,Points_MP!$C14,FALSE)),"",IF(HLOOKUP(BD$1,Monitoring_MP!$AM$1:$CX$57,Points_MP!$C14,FALSE)=$J14,$AD14,IF(HLOOKUP(BD$1,Monitoring_MP!$AM$1:$CX$57,Points_MP!$C14,FALSE)=$L14,$AE14,IF(HLOOKUP(BD$1,Monitoring_MP!$AM$1:$CX$57,Points_MP!$C14,FALSE)=$N14,$AF14,IF(HLOOKUP(BD$1,Monitoring_MP!$AM$1:$CX$57,Points_MP!$C14,FALSE)=$P14,$AG14,IF(HLOOKUP(BD$1,Monitoring_MP!$AM$1:$CX$57,Points_MP!$C14,FALSE)=$R14,$AH14,IF(HLOOKUP(BD$1,Monitoring_MP!$AM$1:$CX$57,Points_MP!$C14,FALSE)=$T14,$AI14,IF(HLOOKUP(BD$1,Monitoring_MP!$AM$1:$CX$57,Points_MP!$C14,FALSE)=$V14,$AJ14,IF(HLOOKUP(BD$1,Monitoring_MP!$AM$1:$CX$57,Points_MP!$C14,FALSE)=$X14,$AK14,"ERROR")))))))))</f>
        <v>0</v>
      </c>
      <c r="BE14" s="223">
        <f>IF(ISBLANK(HLOOKUP(BE$1,Monitoring_MP!$AM$1:$CX$57,Points_MP!$C14,FALSE)),"",IF(HLOOKUP(BE$1,Monitoring_MP!$AM$1:$CX$57,Points_MP!$C14,FALSE)=$J14,$AD14,IF(HLOOKUP(BE$1,Monitoring_MP!$AM$1:$CX$57,Points_MP!$C14,FALSE)=$L14,$AE14,IF(HLOOKUP(BE$1,Monitoring_MP!$AM$1:$CX$57,Points_MP!$C14,FALSE)=$N14,$AF14,IF(HLOOKUP(BE$1,Monitoring_MP!$AM$1:$CX$57,Points_MP!$C14,FALSE)=$P14,$AG14,IF(HLOOKUP(BE$1,Monitoring_MP!$AM$1:$CX$57,Points_MP!$C14,FALSE)=$R14,$AH14,IF(HLOOKUP(BE$1,Monitoring_MP!$AM$1:$CX$57,Points_MP!$C14,FALSE)=$T14,$AI14,IF(HLOOKUP(BE$1,Monitoring_MP!$AM$1:$CX$57,Points_MP!$C14,FALSE)=$V14,$AJ14,IF(HLOOKUP(BE$1,Monitoring_MP!$AM$1:$CX$57,Points_MP!$C14,FALSE)=$X14,$AK14,"ERROR")))))))))</f>
        <v>0</v>
      </c>
      <c r="BF14" s="223">
        <f>IF(ISBLANK(HLOOKUP(BF$1,Monitoring_MP!$AM$1:$CX$57,Points_MP!$C14,FALSE)),"",IF(HLOOKUP(BF$1,Monitoring_MP!$AM$1:$CX$57,Points_MP!$C14,FALSE)=$J14,$AD14,IF(HLOOKUP(BF$1,Monitoring_MP!$AM$1:$CX$57,Points_MP!$C14,FALSE)=$L14,$AE14,IF(HLOOKUP(BF$1,Monitoring_MP!$AM$1:$CX$57,Points_MP!$C14,FALSE)=$N14,$AF14,IF(HLOOKUP(BF$1,Monitoring_MP!$AM$1:$CX$57,Points_MP!$C14,FALSE)=$P14,$AG14,IF(HLOOKUP(BF$1,Monitoring_MP!$AM$1:$CX$57,Points_MP!$C14,FALSE)=$R14,$AH14,IF(HLOOKUP(BF$1,Monitoring_MP!$AM$1:$CX$57,Points_MP!$C14,FALSE)=$T14,$AI14,IF(HLOOKUP(BF$1,Monitoring_MP!$AM$1:$CX$57,Points_MP!$C14,FALSE)=$V14,$AJ14,IF(HLOOKUP(BF$1,Monitoring_MP!$AM$1:$CX$57,Points_MP!$C14,FALSE)=$X14,$AK14,"ERROR")))))))))</f>
        <v>0</v>
      </c>
      <c r="BG14" s="223">
        <f>IF(ISBLANK(HLOOKUP(BG$1,Monitoring_MP!$AM$1:$CX$57,Points_MP!$C14,FALSE)),"",IF(HLOOKUP(BG$1,Monitoring_MP!$AM$1:$CX$57,Points_MP!$C14,FALSE)=$J14,$AD14,IF(HLOOKUP(BG$1,Monitoring_MP!$AM$1:$CX$57,Points_MP!$C14,FALSE)=$L14,$AE14,IF(HLOOKUP(BG$1,Monitoring_MP!$AM$1:$CX$57,Points_MP!$C14,FALSE)=$N14,$AF14,IF(HLOOKUP(BG$1,Monitoring_MP!$AM$1:$CX$57,Points_MP!$C14,FALSE)=$P14,$AG14,IF(HLOOKUP(BG$1,Monitoring_MP!$AM$1:$CX$57,Points_MP!$C14,FALSE)=$R14,$AH14,IF(HLOOKUP(BG$1,Monitoring_MP!$AM$1:$CX$57,Points_MP!$C14,FALSE)=$T14,$AI14,IF(HLOOKUP(BG$1,Monitoring_MP!$AM$1:$CX$57,Points_MP!$C14,FALSE)=$V14,$AJ14,IF(HLOOKUP(BG$1,Monitoring_MP!$AM$1:$CX$57,Points_MP!$C14,FALSE)=$X14,$AK14,"ERROR")))))))))</f>
        <v>0</v>
      </c>
      <c r="BH14" s="223">
        <f>IF(ISBLANK(HLOOKUP(BH$1,Monitoring_MP!$AM$1:$CX$57,Points_MP!$C14,FALSE)),"",IF(HLOOKUP(BH$1,Monitoring_MP!$AM$1:$CX$57,Points_MP!$C14,FALSE)=$J14,$AD14,IF(HLOOKUP(BH$1,Monitoring_MP!$AM$1:$CX$57,Points_MP!$C14,FALSE)=$L14,$AE14,IF(HLOOKUP(BH$1,Monitoring_MP!$AM$1:$CX$57,Points_MP!$C14,FALSE)=$N14,$AF14,IF(HLOOKUP(BH$1,Monitoring_MP!$AM$1:$CX$57,Points_MP!$C14,FALSE)=$P14,$AG14,IF(HLOOKUP(BH$1,Monitoring_MP!$AM$1:$CX$57,Points_MP!$C14,FALSE)=$R14,$AH14,IF(HLOOKUP(BH$1,Monitoring_MP!$AM$1:$CX$57,Points_MP!$C14,FALSE)=$T14,$AI14,IF(HLOOKUP(BH$1,Monitoring_MP!$AM$1:$CX$57,Points_MP!$C14,FALSE)=$V14,$AJ14,IF(HLOOKUP(BH$1,Monitoring_MP!$AM$1:$CX$57,Points_MP!$C14,FALSE)=$X14,$AK14,"ERROR")))))))))</f>
        <v>1</v>
      </c>
      <c r="BI14" s="223">
        <f>IF(ISBLANK(HLOOKUP(BI$1,Monitoring_MP!$AM$1:$CX$57,Points_MP!$C14,FALSE)),"",IF(HLOOKUP(BI$1,Monitoring_MP!$AM$1:$CX$57,Points_MP!$C14,FALSE)=$J14,$AD14,IF(HLOOKUP(BI$1,Monitoring_MP!$AM$1:$CX$57,Points_MP!$C14,FALSE)=$L14,$AE14,IF(HLOOKUP(BI$1,Monitoring_MP!$AM$1:$CX$57,Points_MP!$C14,FALSE)=$N14,$AF14,IF(HLOOKUP(BI$1,Monitoring_MP!$AM$1:$CX$57,Points_MP!$C14,FALSE)=$P14,$AG14,IF(HLOOKUP(BI$1,Monitoring_MP!$AM$1:$CX$57,Points_MP!$C14,FALSE)=$R14,$AH14,IF(HLOOKUP(BI$1,Monitoring_MP!$AM$1:$CX$57,Points_MP!$C14,FALSE)=$T14,$AI14,IF(HLOOKUP(BI$1,Monitoring_MP!$AM$1:$CX$57,Points_MP!$C14,FALSE)=$V14,$AJ14,IF(HLOOKUP(BI$1,Monitoring_MP!$AM$1:$CX$57,Points_MP!$C14,FALSE)=$X14,$AK14,"ERROR")))))))))</f>
        <v>0</v>
      </c>
      <c r="BJ14" s="223">
        <f>IF(ISBLANK(HLOOKUP(BJ$1,Monitoring_MP!$AM$1:$CX$57,Points_MP!$C14,FALSE)),"",IF(HLOOKUP(BJ$1,Monitoring_MP!$AM$1:$CX$57,Points_MP!$C14,FALSE)=$J14,$AD14,IF(HLOOKUP(BJ$1,Monitoring_MP!$AM$1:$CX$57,Points_MP!$C14,FALSE)=$L14,$AE14,IF(HLOOKUP(BJ$1,Monitoring_MP!$AM$1:$CX$57,Points_MP!$C14,FALSE)=$N14,$AF14,IF(HLOOKUP(BJ$1,Monitoring_MP!$AM$1:$CX$57,Points_MP!$C14,FALSE)=$P14,$AG14,IF(HLOOKUP(BJ$1,Monitoring_MP!$AM$1:$CX$57,Points_MP!$C14,FALSE)=$R14,$AH14,IF(HLOOKUP(BJ$1,Monitoring_MP!$AM$1:$CX$57,Points_MP!$C14,FALSE)=$T14,$AI14,IF(HLOOKUP(BJ$1,Monitoring_MP!$AM$1:$CX$57,Points_MP!$C14,FALSE)=$V14,$AJ14,IF(HLOOKUP(BJ$1,Monitoring_MP!$AM$1:$CX$57,Points_MP!$C14,FALSE)=$X14,$AK14,"ERROR")))))))))</f>
        <v>1</v>
      </c>
      <c r="BK14" s="223">
        <f>IF(ISBLANK(HLOOKUP(BK$1,Monitoring_MP!$AM$1:$CX$57,Points_MP!$C14,FALSE)),"",IF(HLOOKUP(BK$1,Monitoring_MP!$AM$1:$CX$57,Points_MP!$C14,FALSE)=$J14,$AD14,IF(HLOOKUP(BK$1,Monitoring_MP!$AM$1:$CX$57,Points_MP!$C14,FALSE)=$L14,$AE14,IF(HLOOKUP(BK$1,Monitoring_MP!$AM$1:$CX$57,Points_MP!$C14,FALSE)=$N14,$AF14,IF(HLOOKUP(BK$1,Monitoring_MP!$AM$1:$CX$57,Points_MP!$C14,FALSE)=$P14,$AG14,IF(HLOOKUP(BK$1,Monitoring_MP!$AM$1:$CX$57,Points_MP!$C14,FALSE)=$R14,$AH14,IF(HLOOKUP(BK$1,Monitoring_MP!$AM$1:$CX$57,Points_MP!$C14,FALSE)=$T14,$AI14,IF(HLOOKUP(BK$1,Monitoring_MP!$AM$1:$CX$57,Points_MP!$C14,FALSE)=$V14,$AJ14,IF(HLOOKUP(BK$1,Monitoring_MP!$AM$1:$CX$57,Points_MP!$C14,FALSE)=$X14,$AK14,"ERROR")))))))))</f>
        <v>0</v>
      </c>
      <c r="BL14" s="223">
        <f>IF(ISBLANK(HLOOKUP(BL$1,Monitoring_MP!$AM$1:$CX$57,Points_MP!$C14,FALSE)),"",IF(HLOOKUP(BL$1,Monitoring_MP!$AM$1:$CX$57,Points_MP!$C14,FALSE)=$J14,$AD14,IF(HLOOKUP(BL$1,Monitoring_MP!$AM$1:$CX$57,Points_MP!$C14,FALSE)=$L14,$AE14,IF(HLOOKUP(BL$1,Monitoring_MP!$AM$1:$CX$57,Points_MP!$C14,FALSE)=$N14,$AF14,IF(HLOOKUP(BL$1,Monitoring_MP!$AM$1:$CX$57,Points_MP!$C14,FALSE)=$P14,$AG14,IF(HLOOKUP(BL$1,Monitoring_MP!$AM$1:$CX$57,Points_MP!$C14,FALSE)=$R14,$AH14,IF(HLOOKUP(BL$1,Monitoring_MP!$AM$1:$CX$57,Points_MP!$C14,FALSE)=$T14,$AI14,IF(HLOOKUP(BL$1,Monitoring_MP!$AM$1:$CX$57,Points_MP!$C14,FALSE)=$V14,$AJ14,IF(HLOOKUP(BL$1,Monitoring_MP!$AM$1:$CX$57,Points_MP!$C14,FALSE)=$X14,$AK14,"ERROR")))))))))</f>
        <v>1</v>
      </c>
      <c r="BM14" s="223">
        <f>IF(ISBLANK(HLOOKUP(BM$1,Monitoring_MP!$AM$1:$CX$57,Points_MP!$C14,FALSE)),"",IF(HLOOKUP(BM$1,Monitoring_MP!$AM$1:$CX$57,Points_MP!$C14,FALSE)=$J14,$AD14,IF(HLOOKUP(BM$1,Monitoring_MP!$AM$1:$CX$57,Points_MP!$C14,FALSE)=$L14,$AE14,IF(HLOOKUP(BM$1,Monitoring_MP!$AM$1:$CX$57,Points_MP!$C14,FALSE)=$N14,$AF14,IF(HLOOKUP(BM$1,Monitoring_MP!$AM$1:$CX$57,Points_MP!$C14,FALSE)=$P14,$AG14,IF(HLOOKUP(BM$1,Monitoring_MP!$AM$1:$CX$57,Points_MP!$C14,FALSE)=$R14,$AH14,IF(HLOOKUP(BM$1,Monitoring_MP!$AM$1:$CX$57,Points_MP!$C14,FALSE)=$T14,$AI14,IF(HLOOKUP(BM$1,Monitoring_MP!$AM$1:$CX$57,Points_MP!$C14,FALSE)=$V14,$AJ14,IF(HLOOKUP(BM$1,Monitoring_MP!$AM$1:$CX$57,Points_MP!$C14,FALSE)=$X14,$AK14,"ERROR")))))))))</f>
        <v>1</v>
      </c>
      <c r="BN14" s="223">
        <f>IF(ISBLANK(HLOOKUP(BN$1,Monitoring_MP!$AM$1:$CX$57,Points_MP!$C14,FALSE)),"",IF(HLOOKUP(BN$1,Monitoring_MP!$AM$1:$CX$57,Points_MP!$C14,FALSE)=$J14,$AD14,IF(HLOOKUP(BN$1,Monitoring_MP!$AM$1:$CX$57,Points_MP!$C14,FALSE)=$L14,$AE14,IF(HLOOKUP(BN$1,Monitoring_MP!$AM$1:$CX$57,Points_MP!$C14,FALSE)=$N14,$AF14,IF(HLOOKUP(BN$1,Monitoring_MP!$AM$1:$CX$57,Points_MP!$C14,FALSE)=$P14,$AG14,IF(HLOOKUP(BN$1,Monitoring_MP!$AM$1:$CX$57,Points_MP!$C14,FALSE)=$R14,$AH14,IF(HLOOKUP(BN$1,Monitoring_MP!$AM$1:$CX$57,Points_MP!$C14,FALSE)=$T14,$AI14,IF(HLOOKUP(BN$1,Monitoring_MP!$AM$1:$CX$57,Points_MP!$C14,FALSE)=$V14,$AJ14,IF(HLOOKUP(BN$1,Monitoring_MP!$AM$1:$CX$57,Points_MP!$C14,FALSE)=$X14,$AK14,"ERROR")))))))))</f>
        <v>0</v>
      </c>
      <c r="BO14" s="223">
        <f>IF(ISBLANK(HLOOKUP(BO$1,Monitoring_MP!$AM$1:$CX$57,Points_MP!$C14,FALSE)),"",IF(HLOOKUP(BO$1,Monitoring_MP!$AM$1:$CX$57,Points_MP!$C14,FALSE)=$J14,$AD14,IF(HLOOKUP(BO$1,Monitoring_MP!$AM$1:$CX$57,Points_MP!$C14,FALSE)=$L14,$AE14,IF(HLOOKUP(BO$1,Monitoring_MP!$AM$1:$CX$57,Points_MP!$C14,FALSE)=$N14,$AF14,IF(HLOOKUP(BO$1,Monitoring_MP!$AM$1:$CX$57,Points_MP!$C14,FALSE)=$P14,$AG14,IF(HLOOKUP(BO$1,Monitoring_MP!$AM$1:$CX$57,Points_MP!$C14,FALSE)=$R14,$AH14,IF(HLOOKUP(BO$1,Monitoring_MP!$AM$1:$CX$57,Points_MP!$C14,FALSE)=$T14,$AI14,IF(HLOOKUP(BO$1,Monitoring_MP!$AM$1:$CX$57,Points_MP!$C14,FALSE)=$V14,$AJ14,IF(HLOOKUP(BO$1,Monitoring_MP!$AM$1:$CX$57,Points_MP!$C14,FALSE)=$X14,$AK14,"ERROR")))))))))</f>
        <v>1</v>
      </c>
      <c r="BP14" s="223">
        <f>IF(ISBLANK(HLOOKUP(BP$1,Monitoring_MP!$AM$1:$CX$57,Points_MP!$C14,FALSE)),"",IF(HLOOKUP(BP$1,Monitoring_MP!$AM$1:$CX$57,Points_MP!$C14,FALSE)=$J14,$AD14,IF(HLOOKUP(BP$1,Monitoring_MP!$AM$1:$CX$57,Points_MP!$C14,FALSE)=$L14,$AE14,IF(HLOOKUP(BP$1,Monitoring_MP!$AM$1:$CX$57,Points_MP!$C14,FALSE)=$N14,$AF14,IF(HLOOKUP(BP$1,Monitoring_MP!$AM$1:$CX$57,Points_MP!$C14,FALSE)=$P14,$AG14,IF(HLOOKUP(BP$1,Monitoring_MP!$AM$1:$CX$57,Points_MP!$C14,FALSE)=$R14,$AH14,IF(HLOOKUP(BP$1,Monitoring_MP!$AM$1:$CX$57,Points_MP!$C14,FALSE)=$T14,$AI14,IF(HLOOKUP(BP$1,Monitoring_MP!$AM$1:$CX$57,Points_MP!$C14,FALSE)=$V14,$AJ14,IF(HLOOKUP(BP$1,Monitoring_MP!$AM$1:$CX$57,Points_MP!$C14,FALSE)=$X14,$AK14,"ERROR")))))))))</f>
        <v>0</v>
      </c>
      <c r="BQ14" s="223">
        <f>IF(ISBLANK(HLOOKUP(BQ$1,Monitoring_MP!$AM$1:$CX$57,Points_MP!$C14,FALSE)),"",IF(HLOOKUP(BQ$1,Monitoring_MP!$AM$1:$CX$57,Points_MP!$C14,FALSE)=$J14,$AD14,IF(HLOOKUP(BQ$1,Monitoring_MP!$AM$1:$CX$57,Points_MP!$C14,FALSE)=$L14,$AE14,IF(HLOOKUP(BQ$1,Monitoring_MP!$AM$1:$CX$57,Points_MP!$C14,FALSE)=$N14,$AF14,IF(HLOOKUP(BQ$1,Monitoring_MP!$AM$1:$CX$57,Points_MP!$C14,FALSE)=$P14,$AG14,IF(HLOOKUP(BQ$1,Monitoring_MP!$AM$1:$CX$57,Points_MP!$C14,FALSE)=$R14,$AH14,IF(HLOOKUP(BQ$1,Monitoring_MP!$AM$1:$CX$57,Points_MP!$C14,FALSE)=$T14,$AI14,IF(HLOOKUP(BQ$1,Monitoring_MP!$AM$1:$CX$57,Points_MP!$C14,FALSE)=$V14,$AJ14,IF(HLOOKUP(BQ$1,Monitoring_MP!$AM$1:$CX$57,Points_MP!$C14,FALSE)=$X14,$AK14,"ERROR")))))))))</f>
        <v>0</v>
      </c>
      <c r="BR14" s="223">
        <f>IF(ISBLANK(HLOOKUP(BR$1,Monitoring_MP!$AM$1:$CX$57,Points_MP!$C14,FALSE)),"",IF(HLOOKUP(BR$1,Monitoring_MP!$AM$1:$CX$57,Points_MP!$C14,FALSE)=$J14,$AD14,IF(HLOOKUP(BR$1,Monitoring_MP!$AM$1:$CX$57,Points_MP!$C14,FALSE)=$L14,$AE14,IF(HLOOKUP(BR$1,Monitoring_MP!$AM$1:$CX$57,Points_MP!$C14,FALSE)=$N14,$AF14,IF(HLOOKUP(BR$1,Monitoring_MP!$AM$1:$CX$57,Points_MP!$C14,FALSE)=$P14,$AG14,IF(HLOOKUP(BR$1,Monitoring_MP!$AM$1:$CX$57,Points_MP!$C14,FALSE)=$R14,$AH14,IF(HLOOKUP(BR$1,Monitoring_MP!$AM$1:$CX$57,Points_MP!$C14,FALSE)=$T14,$AI14,IF(HLOOKUP(BR$1,Monitoring_MP!$AM$1:$CX$57,Points_MP!$C14,FALSE)=$V14,$AJ14,IF(HLOOKUP(BR$1,Monitoring_MP!$AM$1:$CX$57,Points_MP!$C14,FALSE)=$X14,$AK14,"ERROR")))))))))</f>
        <v>0</v>
      </c>
    </row>
    <row r="15" spans="1:70" ht="15" customHeight="1" x14ac:dyDescent="0.35">
      <c r="A15" s="62" t="str">
        <f>IF(ISBLANK(Monitoring_MP!A15),"",Monitoring_MP!A15)</f>
        <v>Q13</v>
      </c>
      <c r="B15" s="245" t="str">
        <f>IF(ISBLANK(Monitoring_MP!B15),"",Monitoring_MP!B15)</f>
        <v>R20013</v>
      </c>
      <c r="C15" s="173">
        <f>IF(ISBLANK(Monitoring_MP!C15),"",Monitoring_MP!C15)</f>
        <v>15</v>
      </c>
      <c r="D15" s="173" t="str">
        <f>IF(ISBLANK(Monitoring_MP!D15),"",Monitoring_MP!D15)</f>
        <v>Autoritățile publice au creat consilii consultative, grupuri de lucru permanente sau grupuri de lucru ad-hoc care participă la procesul decizional?</v>
      </c>
      <c r="E15" s="173" t="str">
        <f>IF(ISBLANK(Monitoring_MP!E15),"",Monitoring_MP!E15)</f>
        <v>Are created by the public authorities  advisory boards, working groups, permanent or ad hoc working groups participating in the decision making process?</v>
      </c>
      <c r="F15" s="63" t="str">
        <f>IF(ISBLANK(Monitoring_MP!F15),"",Monitoring_MP!F15)</f>
        <v>par</v>
      </c>
      <c r="G15" s="63" t="str">
        <f>IF(ISBLANK(Monitoring_MP!G15),"",Monitoring_MP!G15)</f>
        <v>par4</v>
      </c>
      <c r="H15" s="63" t="str">
        <f>IF(ISBLANK(Monitoring_MP!H15),"",Monitoring_MP!H15)</f>
        <v>par4k</v>
      </c>
      <c r="I15" s="64">
        <f>IF(ISBLANK(Monitoring_MP!I15),"",Monitoring_MP!I15)</f>
        <v>2</v>
      </c>
      <c r="J15" s="63" t="str">
        <f>IF(ISBLANK(Monitoring_MP!J15),"",Monitoring_MP!J15)</f>
        <v>da</v>
      </c>
      <c r="K15" s="63" t="str">
        <f>IF(ISBLANK(Monitoring_MP!K15),"",Monitoring_MP!K15)</f>
        <v>yes</v>
      </c>
      <c r="L15" s="63" t="str">
        <f>IF(ISBLANK(Monitoring_MP!L15),"",Monitoring_MP!L15)</f>
        <v>nu</v>
      </c>
      <c r="M15" s="63" t="str">
        <f>IF(ISBLANK(Monitoring_MP!M15),"",Monitoring_MP!M15)</f>
        <v>no</v>
      </c>
      <c r="N15" s="63" t="str">
        <f>IF(ISBLANK(Monitoring_MP!N15),"",Monitoring_MP!N15)</f>
        <v>partial</v>
      </c>
      <c r="O15" s="63" t="str">
        <f>IF(ISBLANK(Monitoring_MP!O15),"",Monitoring_MP!O15)</f>
        <v>partially</v>
      </c>
      <c r="P15" s="63" t="str">
        <f>IF(ISBLANK(Monitoring_MP!P15),"",Monitoring_MP!P15)</f>
        <v>---</v>
      </c>
      <c r="Q15" s="63" t="str">
        <f>IF(ISBLANK(Monitoring_MP!Q15),"",Monitoring_MP!Q15)</f>
        <v>---</v>
      </c>
      <c r="R15" s="63" t="str">
        <f>IF(ISBLANK(Monitoring_MP!R15),"",Monitoring_MP!R15)</f>
        <v>---</v>
      </c>
      <c r="S15" s="63" t="str">
        <f>IF(ISBLANK(Monitoring_MP!S15),"",Monitoring_MP!S15)</f>
        <v>---</v>
      </c>
      <c r="T15" s="63" t="str">
        <f>IF(ISBLANK(Monitoring_MP!T15),"",Monitoring_MP!T15)</f>
        <v>---</v>
      </c>
      <c r="U15" s="63" t="str">
        <f>IF(ISBLANK(Monitoring_MP!U15),"",Monitoring_MP!U15)</f>
        <v>---</v>
      </c>
      <c r="V15" s="63" t="str">
        <f>IF(ISBLANK(Monitoring_MP!V15),"",Monitoring_MP!V15)</f>
        <v>---</v>
      </c>
      <c r="W15" s="63" t="str">
        <f>IF(ISBLANK(Monitoring_MP!W15),"",Monitoring_MP!W15)</f>
        <v>---</v>
      </c>
      <c r="X15" s="63" t="str">
        <f>IF(ISBLANK(Monitoring_MP!X15),"",Monitoring_MP!X15)</f>
        <v>N/A</v>
      </c>
      <c r="Y15" s="63" t="str">
        <f>IF(ISBLANK(Monitoring_MP!Y15),"",Monitoring_MP!Y15)</f>
        <v>N/A</v>
      </c>
      <c r="Z15" s="63" t="str">
        <f>IF(ISBLANK(Monitoring_MP!Z15),"",Monitoring_MP!Z15)</f>
        <v>---</v>
      </c>
      <c r="AA15" s="63" t="str">
        <f>IF(ISBLANK(Monitoring_MP!AA15),"",Monitoring_MP!AA15)</f>
        <v>---</v>
      </c>
      <c r="AB15" s="63" t="str">
        <f>IF(ISBLANK(Monitoring_MP!AB15),"",Monitoring_MP!AB15)</f>
        <v>da</v>
      </c>
      <c r="AC15" s="63" t="str">
        <f>IF(ISBLANK(Monitoring_MP!AC15),"",Monitoring_MP!AC15)</f>
        <v>nu</v>
      </c>
      <c r="AD15" s="64">
        <f>IF(ISBLANK(Monitoring_MP!AD15),"",Monitoring_MP!AD15)</f>
        <v>2</v>
      </c>
      <c r="AE15" s="63">
        <f>IF(ISBLANK(Monitoring_MP!AE15),"",Monitoring_MP!AE15)</f>
        <v>0</v>
      </c>
      <c r="AF15" s="63">
        <f>IF(ISBLANK(Monitoring_MP!AF15),"",Monitoring_MP!AF15)</f>
        <v>1</v>
      </c>
      <c r="AG15" s="63" t="str">
        <f>IF(ISBLANK(Monitoring_MP!AG15),"",Monitoring_MP!AG15)</f>
        <v>---</v>
      </c>
      <c r="AH15" s="63" t="str">
        <f>IF(ISBLANK(Monitoring_MP!AH15),"",Monitoring_MP!AH15)</f>
        <v>---</v>
      </c>
      <c r="AI15" s="63" t="str">
        <f>IF(ISBLANK(Monitoring_MP!AI15),"",Monitoring_MP!AI15)</f>
        <v>---</v>
      </c>
      <c r="AJ15" s="63" t="str">
        <f>IF(ISBLANK(Monitoring_MP!AJ15),"",Monitoring_MP!AJ15)</f>
        <v>---</v>
      </c>
      <c r="AK15" s="63" t="str">
        <f>IF(ISBLANK(Monitoring_MP!AK15),"",Monitoring_MP!AK15)</f>
        <v>N/A</v>
      </c>
      <c r="AL15" s="140" t="str">
        <f>IF(ISBLANK(Monitoring_MP!AL15),"",Monitoring_MP!AL15)</f>
        <v>---</v>
      </c>
      <c r="AM15" s="223">
        <f>IF(ISBLANK(HLOOKUP(AM$1,Monitoring_MP!$AM$1:$CX$57,Points_MP!$C15,FALSE)),"",IF(HLOOKUP(AM$1,Monitoring_MP!$AM$1:$CX$57,Points_MP!$C15,FALSE)=$J15,$AD15,IF(HLOOKUP(AM$1,Monitoring_MP!$AM$1:$CX$57,Points_MP!$C15,FALSE)=$L15,$AE15,IF(HLOOKUP(AM$1,Monitoring_MP!$AM$1:$CX$57,Points_MP!$C15,FALSE)=$N15,$AF15,IF(HLOOKUP(AM$1,Monitoring_MP!$AM$1:$CX$57,Points_MP!$C15,FALSE)=$P15,$AG15,IF(HLOOKUP(AM$1,Monitoring_MP!$AM$1:$CX$57,Points_MP!$C15,FALSE)=$R15,$AH15,IF(HLOOKUP(AM$1,Monitoring_MP!$AM$1:$CX$57,Points_MP!$C15,FALSE)=$T15,$AI15,IF(HLOOKUP(AM$1,Monitoring_MP!$AM$1:$CX$57,Points_MP!$C15,FALSE)=$V15,$AJ15,IF(HLOOKUP(AM$1,Monitoring_MP!$AM$1:$CX$57,Points_MP!$C15,FALSE)=$X15,$AK15,"ERROR")))))))))</f>
        <v>0</v>
      </c>
      <c r="AN15" s="223">
        <f>IF(ISBLANK(HLOOKUP(AN$1,Monitoring_MP!$AM$1:$CX$57,Points_MP!$C15,FALSE)),"",IF(HLOOKUP(AN$1,Monitoring_MP!$AM$1:$CX$57,Points_MP!$C15,FALSE)=$J15,$AD15,IF(HLOOKUP(AN$1,Monitoring_MP!$AM$1:$CX$57,Points_MP!$C15,FALSE)=$L15,$AE15,IF(HLOOKUP(AN$1,Monitoring_MP!$AM$1:$CX$57,Points_MP!$C15,FALSE)=$N15,$AF15,IF(HLOOKUP(AN$1,Monitoring_MP!$AM$1:$CX$57,Points_MP!$C15,FALSE)=$P15,$AG15,IF(HLOOKUP(AN$1,Monitoring_MP!$AM$1:$CX$57,Points_MP!$C15,FALSE)=$R15,$AH15,IF(HLOOKUP(AN$1,Monitoring_MP!$AM$1:$CX$57,Points_MP!$C15,FALSE)=$T15,$AI15,IF(HLOOKUP(AN$1,Monitoring_MP!$AM$1:$CX$57,Points_MP!$C15,FALSE)=$V15,$AJ15,IF(HLOOKUP(AN$1,Monitoring_MP!$AM$1:$CX$57,Points_MP!$C15,FALSE)=$X15,$AK15,"ERROR")))))))))</f>
        <v>0</v>
      </c>
      <c r="AO15" s="223">
        <f>IF(ISBLANK(HLOOKUP(AO$1,Monitoring_MP!$AM$1:$CX$57,Points_MP!$C15,FALSE)),"",IF(HLOOKUP(AO$1,Monitoring_MP!$AM$1:$CX$57,Points_MP!$C15,FALSE)=$J15,$AD15,IF(HLOOKUP(AO$1,Monitoring_MP!$AM$1:$CX$57,Points_MP!$C15,FALSE)=$L15,$AE15,IF(HLOOKUP(AO$1,Monitoring_MP!$AM$1:$CX$57,Points_MP!$C15,FALSE)=$N15,$AF15,IF(HLOOKUP(AO$1,Monitoring_MP!$AM$1:$CX$57,Points_MP!$C15,FALSE)=$P15,$AG15,IF(HLOOKUP(AO$1,Monitoring_MP!$AM$1:$CX$57,Points_MP!$C15,FALSE)=$R15,$AH15,IF(HLOOKUP(AO$1,Monitoring_MP!$AM$1:$CX$57,Points_MP!$C15,FALSE)=$T15,$AI15,IF(HLOOKUP(AO$1,Monitoring_MP!$AM$1:$CX$57,Points_MP!$C15,FALSE)=$V15,$AJ15,IF(HLOOKUP(AO$1,Monitoring_MP!$AM$1:$CX$57,Points_MP!$C15,FALSE)=$X15,$AK15,"ERROR")))))))))</f>
        <v>0</v>
      </c>
      <c r="AP15" s="223">
        <f>IF(ISBLANK(HLOOKUP(AP$1,Monitoring_MP!$AM$1:$CX$57,Points_MP!$C15,FALSE)),"",IF(HLOOKUP(AP$1,Monitoring_MP!$AM$1:$CX$57,Points_MP!$C15,FALSE)=$J15,$AD15,IF(HLOOKUP(AP$1,Monitoring_MP!$AM$1:$CX$57,Points_MP!$C15,FALSE)=$L15,$AE15,IF(HLOOKUP(AP$1,Monitoring_MP!$AM$1:$CX$57,Points_MP!$C15,FALSE)=$N15,$AF15,IF(HLOOKUP(AP$1,Monitoring_MP!$AM$1:$CX$57,Points_MP!$C15,FALSE)=$P15,$AG15,IF(HLOOKUP(AP$1,Monitoring_MP!$AM$1:$CX$57,Points_MP!$C15,FALSE)=$R15,$AH15,IF(HLOOKUP(AP$1,Monitoring_MP!$AM$1:$CX$57,Points_MP!$C15,FALSE)=$T15,$AI15,IF(HLOOKUP(AP$1,Monitoring_MP!$AM$1:$CX$57,Points_MP!$C15,FALSE)=$V15,$AJ15,IF(HLOOKUP(AP$1,Monitoring_MP!$AM$1:$CX$57,Points_MP!$C15,FALSE)=$X15,$AK15,"ERROR")))))))))</f>
        <v>2</v>
      </c>
      <c r="AQ15" s="223">
        <f>IF(ISBLANK(HLOOKUP(AQ$1,Monitoring_MP!$AM$1:$CX$57,Points_MP!$C15,FALSE)),"",IF(HLOOKUP(AQ$1,Monitoring_MP!$AM$1:$CX$57,Points_MP!$C15,FALSE)=$J15,$AD15,IF(HLOOKUP(AQ$1,Monitoring_MP!$AM$1:$CX$57,Points_MP!$C15,FALSE)=$L15,$AE15,IF(HLOOKUP(AQ$1,Monitoring_MP!$AM$1:$CX$57,Points_MP!$C15,FALSE)=$N15,$AF15,IF(HLOOKUP(AQ$1,Monitoring_MP!$AM$1:$CX$57,Points_MP!$C15,FALSE)=$P15,$AG15,IF(HLOOKUP(AQ$1,Monitoring_MP!$AM$1:$CX$57,Points_MP!$C15,FALSE)=$R15,$AH15,IF(HLOOKUP(AQ$1,Monitoring_MP!$AM$1:$CX$57,Points_MP!$C15,FALSE)=$T15,$AI15,IF(HLOOKUP(AQ$1,Monitoring_MP!$AM$1:$CX$57,Points_MP!$C15,FALSE)=$V15,$AJ15,IF(HLOOKUP(AQ$1,Monitoring_MP!$AM$1:$CX$57,Points_MP!$C15,FALSE)=$X15,$AK15,"ERROR")))))))))</f>
        <v>0</v>
      </c>
      <c r="AR15" s="223">
        <f>IF(ISBLANK(HLOOKUP(AR$1,Monitoring_MP!$AM$1:$CX$57,Points_MP!$C15,FALSE)),"",IF(HLOOKUP(AR$1,Monitoring_MP!$AM$1:$CX$57,Points_MP!$C15,FALSE)=$J15,$AD15,IF(HLOOKUP(AR$1,Monitoring_MP!$AM$1:$CX$57,Points_MP!$C15,FALSE)=$L15,$AE15,IF(HLOOKUP(AR$1,Monitoring_MP!$AM$1:$CX$57,Points_MP!$C15,FALSE)=$N15,$AF15,IF(HLOOKUP(AR$1,Monitoring_MP!$AM$1:$CX$57,Points_MP!$C15,FALSE)=$P15,$AG15,IF(HLOOKUP(AR$1,Monitoring_MP!$AM$1:$CX$57,Points_MP!$C15,FALSE)=$R15,$AH15,IF(HLOOKUP(AR$1,Monitoring_MP!$AM$1:$CX$57,Points_MP!$C15,FALSE)=$T15,$AI15,IF(HLOOKUP(AR$1,Monitoring_MP!$AM$1:$CX$57,Points_MP!$C15,FALSE)=$V15,$AJ15,IF(HLOOKUP(AR$1,Monitoring_MP!$AM$1:$CX$57,Points_MP!$C15,FALSE)=$X15,$AK15,"ERROR")))))))))</f>
        <v>0</v>
      </c>
      <c r="AS15" s="223">
        <f>IF(ISBLANK(HLOOKUP(AS$1,Monitoring_MP!$AM$1:$CX$57,Points_MP!$C15,FALSE)),"",IF(HLOOKUP(AS$1,Monitoring_MP!$AM$1:$CX$57,Points_MP!$C15,FALSE)=$J15,$AD15,IF(HLOOKUP(AS$1,Monitoring_MP!$AM$1:$CX$57,Points_MP!$C15,FALSE)=$L15,$AE15,IF(HLOOKUP(AS$1,Monitoring_MP!$AM$1:$CX$57,Points_MP!$C15,FALSE)=$N15,$AF15,IF(HLOOKUP(AS$1,Monitoring_MP!$AM$1:$CX$57,Points_MP!$C15,FALSE)=$P15,$AG15,IF(HLOOKUP(AS$1,Monitoring_MP!$AM$1:$CX$57,Points_MP!$C15,FALSE)=$R15,$AH15,IF(HLOOKUP(AS$1,Monitoring_MP!$AM$1:$CX$57,Points_MP!$C15,FALSE)=$T15,$AI15,IF(HLOOKUP(AS$1,Monitoring_MP!$AM$1:$CX$57,Points_MP!$C15,FALSE)=$V15,$AJ15,IF(HLOOKUP(AS$1,Monitoring_MP!$AM$1:$CX$57,Points_MP!$C15,FALSE)=$X15,$AK15,"ERROR")))))))))</f>
        <v>0</v>
      </c>
      <c r="AT15" s="223">
        <f>IF(ISBLANK(HLOOKUP(AT$1,Monitoring_MP!$AM$1:$CX$57,Points_MP!$C15,FALSE)),"",IF(HLOOKUP(AT$1,Monitoring_MP!$AM$1:$CX$57,Points_MP!$C15,FALSE)=$J15,$AD15,IF(HLOOKUP(AT$1,Monitoring_MP!$AM$1:$CX$57,Points_MP!$C15,FALSE)=$L15,$AE15,IF(HLOOKUP(AT$1,Monitoring_MP!$AM$1:$CX$57,Points_MP!$C15,FALSE)=$N15,$AF15,IF(HLOOKUP(AT$1,Monitoring_MP!$AM$1:$CX$57,Points_MP!$C15,FALSE)=$P15,$AG15,IF(HLOOKUP(AT$1,Monitoring_MP!$AM$1:$CX$57,Points_MP!$C15,FALSE)=$R15,$AH15,IF(HLOOKUP(AT$1,Monitoring_MP!$AM$1:$CX$57,Points_MP!$C15,FALSE)=$T15,$AI15,IF(HLOOKUP(AT$1,Monitoring_MP!$AM$1:$CX$57,Points_MP!$C15,FALSE)=$V15,$AJ15,IF(HLOOKUP(AT$1,Monitoring_MP!$AM$1:$CX$57,Points_MP!$C15,FALSE)=$X15,$AK15,"ERROR")))))))))</f>
        <v>0</v>
      </c>
      <c r="AU15" s="223">
        <f>IF(ISBLANK(HLOOKUP(AU$1,Monitoring_MP!$AM$1:$CX$57,Points_MP!$C15,FALSE)),"",IF(HLOOKUP(AU$1,Monitoring_MP!$AM$1:$CX$57,Points_MP!$C15,FALSE)=$J15,$AD15,IF(HLOOKUP(AU$1,Monitoring_MP!$AM$1:$CX$57,Points_MP!$C15,FALSE)=$L15,$AE15,IF(HLOOKUP(AU$1,Monitoring_MP!$AM$1:$CX$57,Points_MP!$C15,FALSE)=$N15,$AF15,IF(HLOOKUP(AU$1,Monitoring_MP!$AM$1:$CX$57,Points_MP!$C15,FALSE)=$P15,$AG15,IF(HLOOKUP(AU$1,Monitoring_MP!$AM$1:$CX$57,Points_MP!$C15,FALSE)=$R15,$AH15,IF(HLOOKUP(AU$1,Monitoring_MP!$AM$1:$CX$57,Points_MP!$C15,FALSE)=$T15,$AI15,IF(HLOOKUP(AU$1,Monitoring_MP!$AM$1:$CX$57,Points_MP!$C15,FALSE)=$V15,$AJ15,IF(HLOOKUP(AU$1,Monitoring_MP!$AM$1:$CX$57,Points_MP!$C15,FALSE)=$X15,$AK15,"ERROR")))))))))</f>
        <v>0</v>
      </c>
      <c r="AV15" s="223">
        <f>IF(ISBLANK(HLOOKUP(AV$1,Monitoring_MP!$AM$1:$CX$57,Points_MP!$C15,FALSE)),"",IF(HLOOKUP(AV$1,Monitoring_MP!$AM$1:$CX$57,Points_MP!$C15,FALSE)=$J15,$AD15,IF(HLOOKUP(AV$1,Monitoring_MP!$AM$1:$CX$57,Points_MP!$C15,FALSE)=$L15,$AE15,IF(HLOOKUP(AV$1,Monitoring_MP!$AM$1:$CX$57,Points_MP!$C15,FALSE)=$N15,$AF15,IF(HLOOKUP(AV$1,Monitoring_MP!$AM$1:$CX$57,Points_MP!$C15,FALSE)=$P15,$AG15,IF(HLOOKUP(AV$1,Monitoring_MP!$AM$1:$CX$57,Points_MP!$C15,FALSE)=$R15,$AH15,IF(HLOOKUP(AV$1,Monitoring_MP!$AM$1:$CX$57,Points_MP!$C15,FALSE)=$T15,$AI15,IF(HLOOKUP(AV$1,Monitoring_MP!$AM$1:$CX$57,Points_MP!$C15,FALSE)=$V15,$AJ15,IF(HLOOKUP(AV$1,Monitoring_MP!$AM$1:$CX$57,Points_MP!$C15,FALSE)=$X15,$AK15,"ERROR")))))))))</f>
        <v>0</v>
      </c>
      <c r="AW15" s="223">
        <f>IF(ISBLANK(HLOOKUP(AW$1,Monitoring_MP!$AM$1:$CX$57,Points_MP!$C15,FALSE)),"",IF(HLOOKUP(AW$1,Monitoring_MP!$AM$1:$CX$57,Points_MP!$C15,FALSE)=$J15,$AD15,IF(HLOOKUP(AW$1,Monitoring_MP!$AM$1:$CX$57,Points_MP!$C15,FALSE)=$L15,$AE15,IF(HLOOKUP(AW$1,Monitoring_MP!$AM$1:$CX$57,Points_MP!$C15,FALSE)=$N15,$AF15,IF(HLOOKUP(AW$1,Monitoring_MP!$AM$1:$CX$57,Points_MP!$C15,FALSE)=$P15,$AG15,IF(HLOOKUP(AW$1,Monitoring_MP!$AM$1:$CX$57,Points_MP!$C15,FALSE)=$R15,$AH15,IF(HLOOKUP(AW$1,Monitoring_MP!$AM$1:$CX$57,Points_MP!$C15,FALSE)=$T15,$AI15,IF(HLOOKUP(AW$1,Monitoring_MP!$AM$1:$CX$57,Points_MP!$C15,FALSE)=$V15,$AJ15,IF(HLOOKUP(AW$1,Monitoring_MP!$AM$1:$CX$57,Points_MP!$C15,FALSE)=$X15,$AK15,"ERROR")))))))))</f>
        <v>0</v>
      </c>
      <c r="AX15" s="223">
        <f>IF(ISBLANK(HLOOKUP(AX$1,Monitoring_MP!$AM$1:$CX$57,Points_MP!$C15,FALSE)),"",IF(HLOOKUP(AX$1,Monitoring_MP!$AM$1:$CX$57,Points_MP!$C15,FALSE)=$J15,$AD15,IF(HLOOKUP(AX$1,Monitoring_MP!$AM$1:$CX$57,Points_MP!$C15,FALSE)=$L15,$AE15,IF(HLOOKUP(AX$1,Monitoring_MP!$AM$1:$CX$57,Points_MP!$C15,FALSE)=$N15,$AF15,IF(HLOOKUP(AX$1,Monitoring_MP!$AM$1:$CX$57,Points_MP!$C15,FALSE)=$P15,$AG15,IF(HLOOKUP(AX$1,Monitoring_MP!$AM$1:$CX$57,Points_MP!$C15,FALSE)=$R15,$AH15,IF(HLOOKUP(AX$1,Monitoring_MP!$AM$1:$CX$57,Points_MP!$C15,FALSE)=$T15,$AI15,IF(HLOOKUP(AX$1,Monitoring_MP!$AM$1:$CX$57,Points_MP!$C15,FALSE)=$V15,$AJ15,IF(HLOOKUP(AX$1,Monitoring_MP!$AM$1:$CX$57,Points_MP!$C15,FALSE)=$X15,$AK15,"ERROR")))))))))</f>
        <v>0</v>
      </c>
      <c r="AY15" s="223">
        <f>IF(ISBLANK(HLOOKUP(AY$1,Monitoring_MP!$AM$1:$CX$57,Points_MP!$C15,FALSE)),"",IF(HLOOKUP(AY$1,Monitoring_MP!$AM$1:$CX$57,Points_MP!$C15,FALSE)=$J15,$AD15,IF(HLOOKUP(AY$1,Monitoring_MP!$AM$1:$CX$57,Points_MP!$C15,FALSE)=$L15,$AE15,IF(HLOOKUP(AY$1,Monitoring_MP!$AM$1:$CX$57,Points_MP!$C15,FALSE)=$N15,$AF15,IF(HLOOKUP(AY$1,Monitoring_MP!$AM$1:$CX$57,Points_MP!$C15,FALSE)=$P15,$AG15,IF(HLOOKUP(AY$1,Monitoring_MP!$AM$1:$CX$57,Points_MP!$C15,FALSE)=$R15,$AH15,IF(HLOOKUP(AY$1,Monitoring_MP!$AM$1:$CX$57,Points_MP!$C15,FALSE)=$T15,$AI15,IF(HLOOKUP(AY$1,Monitoring_MP!$AM$1:$CX$57,Points_MP!$C15,FALSE)=$V15,$AJ15,IF(HLOOKUP(AY$1,Monitoring_MP!$AM$1:$CX$57,Points_MP!$C15,FALSE)=$X15,$AK15,"ERROR")))))))))</f>
        <v>0</v>
      </c>
      <c r="AZ15" s="223">
        <f>IF(ISBLANK(HLOOKUP(AZ$1,Monitoring_MP!$AM$1:$CX$57,Points_MP!$C15,FALSE)),"",IF(HLOOKUP(AZ$1,Monitoring_MP!$AM$1:$CX$57,Points_MP!$C15,FALSE)=$J15,$AD15,IF(HLOOKUP(AZ$1,Monitoring_MP!$AM$1:$CX$57,Points_MP!$C15,FALSE)=$L15,$AE15,IF(HLOOKUP(AZ$1,Monitoring_MP!$AM$1:$CX$57,Points_MP!$C15,FALSE)=$N15,$AF15,IF(HLOOKUP(AZ$1,Monitoring_MP!$AM$1:$CX$57,Points_MP!$C15,FALSE)=$P15,$AG15,IF(HLOOKUP(AZ$1,Monitoring_MP!$AM$1:$CX$57,Points_MP!$C15,FALSE)=$R15,$AH15,IF(HLOOKUP(AZ$1,Monitoring_MP!$AM$1:$CX$57,Points_MP!$C15,FALSE)=$T15,$AI15,IF(HLOOKUP(AZ$1,Monitoring_MP!$AM$1:$CX$57,Points_MP!$C15,FALSE)=$V15,$AJ15,IF(HLOOKUP(AZ$1,Monitoring_MP!$AM$1:$CX$57,Points_MP!$C15,FALSE)=$X15,$AK15,"ERROR")))))))))</f>
        <v>0</v>
      </c>
      <c r="BA15" s="223">
        <f>IF(ISBLANK(HLOOKUP(BA$1,Monitoring_MP!$AM$1:$CX$57,Points_MP!$C15,FALSE)),"",IF(HLOOKUP(BA$1,Monitoring_MP!$AM$1:$CX$57,Points_MP!$C15,FALSE)=$J15,$AD15,IF(HLOOKUP(BA$1,Monitoring_MP!$AM$1:$CX$57,Points_MP!$C15,FALSE)=$L15,$AE15,IF(HLOOKUP(BA$1,Monitoring_MP!$AM$1:$CX$57,Points_MP!$C15,FALSE)=$N15,$AF15,IF(HLOOKUP(BA$1,Monitoring_MP!$AM$1:$CX$57,Points_MP!$C15,FALSE)=$P15,$AG15,IF(HLOOKUP(BA$1,Monitoring_MP!$AM$1:$CX$57,Points_MP!$C15,FALSE)=$R15,$AH15,IF(HLOOKUP(BA$1,Monitoring_MP!$AM$1:$CX$57,Points_MP!$C15,FALSE)=$T15,$AI15,IF(HLOOKUP(BA$1,Monitoring_MP!$AM$1:$CX$57,Points_MP!$C15,FALSE)=$V15,$AJ15,IF(HLOOKUP(BA$1,Monitoring_MP!$AM$1:$CX$57,Points_MP!$C15,FALSE)=$X15,$AK15,"ERROR")))))))))</f>
        <v>0</v>
      </c>
      <c r="BB15" s="223">
        <f>IF(ISBLANK(HLOOKUP(BB$1,Monitoring_MP!$AM$1:$CX$57,Points_MP!$C15,FALSE)),"",IF(HLOOKUP(BB$1,Monitoring_MP!$AM$1:$CX$57,Points_MP!$C15,FALSE)=$J15,$AD15,IF(HLOOKUP(BB$1,Monitoring_MP!$AM$1:$CX$57,Points_MP!$C15,FALSE)=$L15,$AE15,IF(HLOOKUP(BB$1,Monitoring_MP!$AM$1:$CX$57,Points_MP!$C15,FALSE)=$N15,$AF15,IF(HLOOKUP(BB$1,Monitoring_MP!$AM$1:$CX$57,Points_MP!$C15,FALSE)=$P15,$AG15,IF(HLOOKUP(BB$1,Monitoring_MP!$AM$1:$CX$57,Points_MP!$C15,FALSE)=$R15,$AH15,IF(HLOOKUP(BB$1,Monitoring_MP!$AM$1:$CX$57,Points_MP!$C15,FALSE)=$T15,$AI15,IF(HLOOKUP(BB$1,Monitoring_MP!$AM$1:$CX$57,Points_MP!$C15,FALSE)=$V15,$AJ15,IF(HLOOKUP(BB$1,Monitoring_MP!$AM$1:$CX$57,Points_MP!$C15,FALSE)=$X15,$AK15,"ERROR")))))))))</f>
        <v>0</v>
      </c>
      <c r="BC15" s="223">
        <f>IF(ISBLANK(HLOOKUP(BC$1,Monitoring_MP!$AM$1:$CX$57,Points_MP!$C15,FALSE)),"",IF(HLOOKUP(BC$1,Monitoring_MP!$AM$1:$CX$57,Points_MP!$C15,FALSE)=$J15,$AD15,IF(HLOOKUP(BC$1,Monitoring_MP!$AM$1:$CX$57,Points_MP!$C15,FALSE)=$L15,$AE15,IF(HLOOKUP(BC$1,Monitoring_MP!$AM$1:$CX$57,Points_MP!$C15,FALSE)=$N15,$AF15,IF(HLOOKUP(BC$1,Monitoring_MP!$AM$1:$CX$57,Points_MP!$C15,FALSE)=$P15,$AG15,IF(HLOOKUP(BC$1,Monitoring_MP!$AM$1:$CX$57,Points_MP!$C15,FALSE)=$R15,$AH15,IF(HLOOKUP(BC$1,Monitoring_MP!$AM$1:$CX$57,Points_MP!$C15,FALSE)=$T15,$AI15,IF(HLOOKUP(BC$1,Monitoring_MP!$AM$1:$CX$57,Points_MP!$C15,FALSE)=$V15,$AJ15,IF(HLOOKUP(BC$1,Monitoring_MP!$AM$1:$CX$57,Points_MP!$C15,FALSE)=$X15,$AK15,"ERROR")))))))))</f>
        <v>0</v>
      </c>
      <c r="BD15" s="223">
        <f>IF(ISBLANK(HLOOKUP(BD$1,Monitoring_MP!$AM$1:$CX$57,Points_MP!$C15,FALSE)),"",IF(HLOOKUP(BD$1,Monitoring_MP!$AM$1:$CX$57,Points_MP!$C15,FALSE)=$J15,$AD15,IF(HLOOKUP(BD$1,Monitoring_MP!$AM$1:$CX$57,Points_MP!$C15,FALSE)=$L15,$AE15,IF(HLOOKUP(BD$1,Monitoring_MP!$AM$1:$CX$57,Points_MP!$C15,FALSE)=$N15,$AF15,IF(HLOOKUP(BD$1,Monitoring_MP!$AM$1:$CX$57,Points_MP!$C15,FALSE)=$P15,$AG15,IF(HLOOKUP(BD$1,Monitoring_MP!$AM$1:$CX$57,Points_MP!$C15,FALSE)=$R15,$AH15,IF(HLOOKUP(BD$1,Monitoring_MP!$AM$1:$CX$57,Points_MP!$C15,FALSE)=$T15,$AI15,IF(HLOOKUP(BD$1,Monitoring_MP!$AM$1:$CX$57,Points_MP!$C15,FALSE)=$V15,$AJ15,IF(HLOOKUP(BD$1,Monitoring_MP!$AM$1:$CX$57,Points_MP!$C15,FALSE)=$X15,$AK15,"ERROR")))))))))</f>
        <v>0</v>
      </c>
      <c r="BE15" s="223">
        <f>IF(ISBLANK(HLOOKUP(BE$1,Monitoring_MP!$AM$1:$CX$57,Points_MP!$C15,FALSE)),"",IF(HLOOKUP(BE$1,Monitoring_MP!$AM$1:$CX$57,Points_MP!$C15,FALSE)=$J15,$AD15,IF(HLOOKUP(BE$1,Monitoring_MP!$AM$1:$CX$57,Points_MP!$C15,FALSE)=$L15,$AE15,IF(HLOOKUP(BE$1,Monitoring_MP!$AM$1:$CX$57,Points_MP!$C15,FALSE)=$N15,$AF15,IF(HLOOKUP(BE$1,Monitoring_MP!$AM$1:$CX$57,Points_MP!$C15,FALSE)=$P15,$AG15,IF(HLOOKUP(BE$1,Monitoring_MP!$AM$1:$CX$57,Points_MP!$C15,FALSE)=$R15,$AH15,IF(HLOOKUP(BE$1,Monitoring_MP!$AM$1:$CX$57,Points_MP!$C15,FALSE)=$T15,$AI15,IF(HLOOKUP(BE$1,Monitoring_MP!$AM$1:$CX$57,Points_MP!$C15,FALSE)=$V15,$AJ15,IF(HLOOKUP(BE$1,Monitoring_MP!$AM$1:$CX$57,Points_MP!$C15,FALSE)=$X15,$AK15,"ERROR")))))))))</f>
        <v>0</v>
      </c>
      <c r="BF15" s="223">
        <f>IF(ISBLANK(HLOOKUP(BF$1,Monitoring_MP!$AM$1:$CX$57,Points_MP!$C15,FALSE)),"",IF(HLOOKUP(BF$1,Monitoring_MP!$AM$1:$CX$57,Points_MP!$C15,FALSE)=$J15,$AD15,IF(HLOOKUP(BF$1,Monitoring_MP!$AM$1:$CX$57,Points_MP!$C15,FALSE)=$L15,$AE15,IF(HLOOKUP(BF$1,Monitoring_MP!$AM$1:$CX$57,Points_MP!$C15,FALSE)=$N15,$AF15,IF(HLOOKUP(BF$1,Monitoring_MP!$AM$1:$CX$57,Points_MP!$C15,FALSE)=$P15,$AG15,IF(HLOOKUP(BF$1,Monitoring_MP!$AM$1:$CX$57,Points_MP!$C15,FALSE)=$R15,$AH15,IF(HLOOKUP(BF$1,Monitoring_MP!$AM$1:$CX$57,Points_MP!$C15,FALSE)=$T15,$AI15,IF(HLOOKUP(BF$1,Monitoring_MP!$AM$1:$CX$57,Points_MP!$C15,FALSE)=$V15,$AJ15,IF(HLOOKUP(BF$1,Monitoring_MP!$AM$1:$CX$57,Points_MP!$C15,FALSE)=$X15,$AK15,"ERROR")))))))))</f>
        <v>0</v>
      </c>
      <c r="BG15" s="223">
        <f>IF(ISBLANK(HLOOKUP(BG$1,Monitoring_MP!$AM$1:$CX$57,Points_MP!$C15,FALSE)),"",IF(HLOOKUP(BG$1,Monitoring_MP!$AM$1:$CX$57,Points_MP!$C15,FALSE)=$J15,$AD15,IF(HLOOKUP(BG$1,Monitoring_MP!$AM$1:$CX$57,Points_MP!$C15,FALSE)=$L15,$AE15,IF(HLOOKUP(BG$1,Monitoring_MP!$AM$1:$CX$57,Points_MP!$C15,FALSE)=$N15,$AF15,IF(HLOOKUP(BG$1,Monitoring_MP!$AM$1:$CX$57,Points_MP!$C15,FALSE)=$P15,$AG15,IF(HLOOKUP(BG$1,Monitoring_MP!$AM$1:$CX$57,Points_MP!$C15,FALSE)=$R15,$AH15,IF(HLOOKUP(BG$1,Monitoring_MP!$AM$1:$CX$57,Points_MP!$C15,FALSE)=$T15,$AI15,IF(HLOOKUP(BG$1,Monitoring_MP!$AM$1:$CX$57,Points_MP!$C15,FALSE)=$V15,$AJ15,IF(HLOOKUP(BG$1,Monitoring_MP!$AM$1:$CX$57,Points_MP!$C15,FALSE)=$X15,$AK15,"ERROR")))))))))</f>
        <v>0</v>
      </c>
      <c r="BH15" s="223">
        <f>IF(ISBLANK(HLOOKUP(BH$1,Monitoring_MP!$AM$1:$CX$57,Points_MP!$C15,FALSE)),"",IF(HLOOKUP(BH$1,Monitoring_MP!$AM$1:$CX$57,Points_MP!$C15,FALSE)=$J15,$AD15,IF(HLOOKUP(BH$1,Monitoring_MP!$AM$1:$CX$57,Points_MP!$C15,FALSE)=$L15,$AE15,IF(HLOOKUP(BH$1,Monitoring_MP!$AM$1:$CX$57,Points_MP!$C15,FALSE)=$N15,$AF15,IF(HLOOKUP(BH$1,Monitoring_MP!$AM$1:$CX$57,Points_MP!$C15,FALSE)=$P15,$AG15,IF(HLOOKUP(BH$1,Monitoring_MP!$AM$1:$CX$57,Points_MP!$C15,FALSE)=$R15,$AH15,IF(HLOOKUP(BH$1,Monitoring_MP!$AM$1:$CX$57,Points_MP!$C15,FALSE)=$T15,$AI15,IF(HLOOKUP(BH$1,Monitoring_MP!$AM$1:$CX$57,Points_MP!$C15,FALSE)=$V15,$AJ15,IF(HLOOKUP(BH$1,Monitoring_MP!$AM$1:$CX$57,Points_MP!$C15,FALSE)=$X15,$AK15,"ERROR")))))))))</f>
        <v>0</v>
      </c>
      <c r="BI15" s="223">
        <f>IF(ISBLANK(HLOOKUP(BI$1,Monitoring_MP!$AM$1:$CX$57,Points_MP!$C15,FALSE)),"",IF(HLOOKUP(BI$1,Monitoring_MP!$AM$1:$CX$57,Points_MP!$C15,FALSE)=$J15,$AD15,IF(HLOOKUP(BI$1,Monitoring_MP!$AM$1:$CX$57,Points_MP!$C15,FALSE)=$L15,$AE15,IF(HLOOKUP(BI$1,Monitoring_MP!$AM$1:$CX$57,Points_MP!$C15,FALSE)=$N15,$AF15,IF(HLOOKUP(BI$1,Monitoring_MP!$AM$1:$CX$57,Points_MP!$C15,FALSE)=$P15,$AG15,IF(HLOOKUP(BI$1,Monitoring_MP!$AM$1:$CX$57,Points_MP!$C15,FALSE)=$R15,$AH15,IF(HLOOKUP(BI$1,Monitoring_MP!$AM$1:$CX$57,Points_MP!$C15,FALSE)=$T15,$AI15,IF(HLOOKUP(BI$1,Monitoring_MP!$AM$1:$CX$57,Points_MP!$C15,FALSE)=$V15,$AJ15,IF(HLOOKUP(BI$1,Monitoring_MP!$AM$1:$CX$57,Points_MP!$C15,FALSE)=$X15,$AK15,"ERROR")))))))))</f>
        <v>0</v>
      </c>
      <c r="BJ15" s="223">
        <f>IF(ISBLANK(HLOOKUP(BJ$1,Monitoring_MP!$AM$1:$CX$57,Points_MP!$C15,FALSE)),"",IF(HLOOKUP(BJ$1,Monitoring_MP!$AM$1:$CX$57,Points_MP!$C15,FALSE)=$J15,$AD15,IF(HLOOKUP(BJ$1,Monitoring_MP!$AM$1:$CX$57,Points_MP!$C15,FALSE)=$L15,$AE15,IF(HLOOKUP(BJ$1,Monitoring_MP!$AM$1:$CX$57,Points_MP!$C15,FALSE)=$N15,$AF15,IF(HLOOKUP(BJ$1,Monitoring_MP!$AM$1:$CX$57,Points_MP!$C15,FALSE)=$P15,$AG15,IF(HLOOKUP(BJ$1,Monitoring_MP!$AM$1:$CX$57,Points_MP!$C15,FALSE)=$R15,$AH15,IF(HLOOKUP(BJ$1,Monitoring_MP!$AM$1:$CX$57,Points_MP!$C15,FALSE)=$T15,$AI15,IF(HLOOKUP(BJ$1,Monitoring_MP!$AM$1:$CX$57,Points_MP!$C15,FALSE)=$V15,$AJ15,IF(HLOOKUP(BJ$1,Monitoring_MP!$AM$1:$CX$57,Points_MP!$C15,FALSE)=$X15,$AK15,"ERROR")))))))))</f>
        <v>0</v>
      </c>
      <c r="BK15" s="223">
        <f>IF(ISBLANK(HLOOKUP(BK$1,Monitoring_MP!$AM$1:$CX$57,Points_MP!$C15,FALSE)),"",IF(HLOOKUP(BK$1,Monitoring_MP!$AM$1:$CX$57,Points_MP!$C15,FALSE)=$J15,$AD15,IF(HLOOKUP(BK$1,Monitoring_MP!$AM$1:$CX$57,Points_MP!$C15,FALSE)=$L15,$AE15,IF(HLOOKUP(BK$1,Monitoring_MP!$AM$1:$CX$57,Points_MP!$C15,FALSE)=$N15,$AF15,IF(HLOOKUP(BK$1,Monitoring_MP!$AM$1:$CX$57,Points_MP!$C15,FALSE)=$P15,$AG15,IF(HLOOKUP(BK$1,Monitoring_MP!$AM$1:$CX$57,Points_MP!$C15,FALSE)=$R15,$AH15,IF(HLOOKUP(BK$1,Monitoring_MP!$AM$1:$CX$57,Points_MP!$C15,FALSE)=$T15,$AI15,IF(HLOOKUP(BK$1,Monitoring_MP!$AM$1:$CX$57,Points_MP!$C15,FALSE)=$V15,$AJ15,IF(HLOOKUP(BK$1,Monitoring_MP!$AM$1:$CX$57,Points_MP!$C15,FALSE)=$X15,$AK15,"ERROR")))))))))</f>
        <v>0</v>
      </c>
      <c r="BL15" s="223">
        <f>IF(ISBLANK(HLOOKUP(BL$1,Monitoring_MP!$AM$1:$CX$57,Points_MP!$C15,FALSE)),"",IF(HLOOKUP(BL$1,Monitoring_MP!$AM$1:$CX$57,Points_MP!$C15,FALSE)=$J15,$AD15,IF(HLOOKUP(BL$1,Monitoring_MP!$AM$1:$CX$57,Points_MP!$C15,FALSE)=$L15,$AE15,IF(HLOOKUP(BL$1,Monitoring_MP!$AM$1:$CX$57,Points_MP!$C15,FALSE)=$N15,$AF15,IF(HLOOKUP(BL$1,Monitoring_MP!$AM$1:$CX$57,Points_MP!$C15,FALSE)=$P15,$AG15,IF(HLOOKUP(BL$1,Monitoring_MP!$AM$1:$CX$57,Points_MP!$C15,FALSE)=$R15,$AH15,IF(HLOOKUP(BL$1,Monitoring_MP!$AM$1:$CX$57,Points_MP!$C15,FALSE)=$T15,$AI15,IF(HLOOKUP(BL$1,Monitoring_MP!$AM$1:$CX$57,Points_MP!$C15,FALSE)=$V15,$AJ15,IF(HLOOKUP(BL$1,Monitoring_MP!$AM$1:$CX$57,Points_MP!$C15,FALSE)=$X15,$AK15,"ERROR")))))))))</f>
        <v>0</v>
      </c>
      <c r="BM15" s="223">
        <f>IF(ISBLANK(HLOOKUP(BM$1,Monitoring_MP!$AM$1:$CX$57,Points_MP!$C15,FALSE)),"",IF(HLOOKUP(BM$1,Monitoring_MP!$AM$1:$CX$57,Points_MP!$C15,FALSE)=$J15,$AD15,IF(HLOOKUP(BM$1,Monitoring_MP!$AM$1:$CX$57,Points_MP!$C15,FALSE)=$L15,$AE15,IF(HLOOKUP(BM$1,Monitoring_MP!$AM$1:$CX$57,Points_MP!$C15,FALSE)=$N15,$AF15,IF(HLOOKUP(BM$1,Monitoring_MP!$AM$1:$CX$57,Points_MP!$C15,FALSE)=$P15,$AG15,IF(HLOOKUP(BM$1,Monitoring_MP!$AM$1:$CX$57,Points_MP!$C15,FALSE)=$R15,$AH15,IF(HLOOKUP(BM$1,Monitoring_MP!$AM$1:$CX$57,Points_MP!$C15,FALSE)=$T15,$AI15,IF(HLOOKUP(BM$1,Monitoring_MP!$AM$1:$CX$57,Points_MP!$C15,FALSE)=$V15,$AJ15,IF(HLOOKUP(BM$1,Monitoring_MP!$AM$1:$CX$57,Points_MP!$C15,FALSE)=$X15,$AK15,"ERROR")))))))))</f>
        <v>2</v>
      </c>
      <c r="BN15" s="223">
        <f>IF(ISBLANK(HLOOKUP(BN$1,Monitoring_MP!$AM$1:$CX$57,Points_MP!$C15,FALSE)),"",IF(HLOOKUP(BN$1,Monitoring_MP!$AM$1:$CX$57,Points_MP!$C15,FALSE)=$J15,$AD15,IF(HLOOKUP(BN$1,Monitoring_MP!$AM$1:$CX$57,Points_MP!$C15,FALSE)=$L15,$AE15,IF(HLOOKUP(BN$1,Monitoring_MP!$AM$1:$CX$57,Points_MP!$C15,FALSE)=$N15,$AF15,IF(HLOOKUP(BN$1,Monitoring_MP!$AM$1:$CX$57,Points_MP!$C15,FALSE)=$P15,$AG15,IF(HLOOKUP(BN$1,Monitoring_MP!$AM$1:$CX$57,Points_MP!$C15,FALSE)=$R15,$AH15,IF(HLOOKUP(BN$1,Monitoring_MP!$AM$1:$CX$57,Points_MP!$C15,FALSE)=$T15,$AI15,IF(HLOOKUP(BN$1,Monitoring_MP!$AM$1:$CX$57,Points_MP!$C15,FALSE)=$V15,$AJ15,IF(HLOOKUP(BN$1,Monitoring_MP!$AM$1:$CX$57,Points_MP!$C15,FALSE)=$X15,$AK15,"ERROR")))))))))</f>
        <v>0</v>
      </c>
      <c r="BO15" s="223">
        <f>IF(ISBLANK(HLOOKUP(BO$1,Monitoring_MP!$AM$1:$CX$57,Points_MP!$C15,FALSE)),"",IF(HLOOKUP(BO$1,Monitoring_MP!$AM$1:$CX$57,Points_MP!$C15,FALSE)=$J15,$AD15,IF(HLOOKUP(BO$1,Monitoring_MP!$AM$1:$CX$57,Points_MP!$C15,FALSE)=$L15,$AE15,IF(HLOOKUP(BO$1,Monitoring_MP!$AM$1:$CX$57,Points_MP!$C15,FALSE)=$N15,$AF15,IF(HLOOKUP(BO$1,Monitoring_MP!$AM$1:$CX$57,Points_MP!$C15,FALSE)=$P15,$AG15,IF(HLOOKUP(BO$1,Monitoring_MP!$AM$1:$CX$57,Points_MP!$C15,FALSE)=$R15,$AH15,IF(HLOOKUP(BO$1,Monitoring_MP!$AM$1:$CX$57,Points_MP!$C15,FALSE)=$T15,$AI15,IF(HLOOKUP(BO$1,Monitoring_MP!$AM$1:$CX$57,Points_MP!$C15,FALSE)=$V15,$AJ15,IF(HLOOKUP(BO$1,Monitoring_MP!$AM$1:$CX$57,Points_MP!$C15,FALSE)=$X15,$AK15,"ERROR")))))))))</f>
        <v>1</v>
      </c>
      <c r="BP15" s="223">
        <f>IF(ISBLANK(HLOOKUP(BP$1,Monitoring_MP!$AM$1:$CX$57,Points_MP!$C15,FALSE)),"",IF(HLOOKUP(BP$1,Monitoring_MP!$AM$1:$CX$57,Points_MP!$C15,FALSE)=$J15,$AD15,IF(HLOOKUP(BP$1,Monitoring_MP!$AM$1:$CX$57,Points_MP!$C15,FALSE)=$L15,$AE15,IF(HLOOKUP(BP$1,Monitoring_MP!$AM$1:$CX$57,Points_MP!$C15,FALSE)=$N15,$AF15,IF(HLOOKUP(BP$1,Monitoring_MP!$AM$1:$CX$57,Points_MP!$C15,FALSE)=$P15,$AG15,IF(HLOOKUP(BP$1,Monitoring_MP!$AM$1:$CX$57,Points_MP!$C15,FALSE)=$R15,$AH15,IF(HLOOKUP(BP$1,Monitoring_MP!$AM$1:$CX$57,Points_MP!$C15,FALSE)=$T15,$AI15,IF(HLOOKUP(BP$1,Monitoring_MP!$AM$1:$CX$57,Points_MP!$C15,FALSE)=$V15,$AJ15,IF(HLOOKUP(BP$1,Monitoring_MP!$AM$1:$CX$57,Points_MP!$C15,FALSE)=$X15,$AK15,"ERROR")))))))))</f>
        <v>0</v>
      </c>
      <c r="BQ15" s="223">
        <f>IF(ISBLANK(HLOOKUP(BQ$1,Monitoring_MP!$AM$1:$CX$57,Points_MP!$C15,FALSE)),"",IF(HLOOKUP(BQ$1,Monitoring_MP!$AM$1:$CX$57,Points_MP!$C15,FALSE)=$J15,$AD15,IF(HLOOKUP(BQ$1,Monitoring_MP!$AM$1:$CX$57,Points_MP!$C15,FALSE)=$L15,$AE15,IF(HLOOKUP(BQ$1,Monitoring_MP!$AM$1:$CX$57,Points_MP!$C15,FALSE)=$N15,$AF15,IF(HLOOKUP(BQ$1,Monitoring_MP!$AM$1:$CX$57,Points_MP!$C15,FALSE)=$P15,$AG15,IF(HLOOKUP(BQ$1,Monitoring_MP!$AM$1:$CX$57,Points_MP!$C15,FALSE)=$R15,$AH15,IF(HLOOKUP(BQ$1,Monitoring_MP!$AM$1:$CX$57,Points_MP!$C15,FALSE)=$T15,$AI15,IF(HLOOKUP(BQ$1,Monitoring_MP!$AM$1:$CX$57,Points_MP!$C15,FALSE)=$V15,$AJ15,IF(HLOOKUP(BQ$1,Monitoring_MP!$AM$1:$CX$57,Points_MP!$C15,FALSE)=$X15,$AK15,"ERROR")))))))))</f>
        <v>0</v>
      </c>
      <c r="BR15" s="223">
        <f>IF(ISBLANK(HLOOKUP(BR$1,Monitoring_MP!$AM$1:$CX$57,Points_MP!$C15,FALSE)),"",IF(HLOOKUP(BR$1,Monitoring_MP!$AM$1:$CX$57,Points_MP!$C15,FALSE)=$J15,$AD15,IF(HLOOKUP(BR$1,Monitoring_MP!$AM$1:$CX$57,Points_MP!$C15,FALSE)=$L15,$AE15,IF(HLOOKUP(BR$1,Monitoring_MP!$AM$1:$CX$57,Points_MP!$C15,FALSE)=$N15,$AF15,IF(HLOOKUP(BR$1,Monitoring_MP!$AM$1:$CX$57,Points_MP!$C15,FALSE)=$P15,$AG15,IF(HLOOKUP(BR$1,Monitoring_MP!$AM$1:$CX$57,Points_MP!$C15,FALSE)=$R15,$AH15,IF(HLOOKUP(BR$1,Monitoring_MP!$AM$1:$CX$57,Points_MP!$C15,FALSE)=$T15,$AI15,IF(HLOOKUP(BR$1,Monitoring_MP!$AM$1:$CX$57,Points_MP!$C15,FALSE)=$V15,$AJ15,IF(HLOOKUP(BR$1,Monitoring_MP!$AM$1:$CX$57,Points_MP!$C15,FALSE)=$X15,$AK15,"ERROR")))))))))</f>
        <v>0</v>
      </c>
    </row>
    <row r="16" spans="1:70" ht="15" customHeight="1" x14ac:dyDescent="0.35">
      <c r="A16" s="62" t="str">
        <f>IF(ISBLANK(Monitoring_MP!A16),"",Monitoring_MP!A16)</f>
        <v>Q14</v>
      </c>
      <c r="B16" s="245" t="str">
        <f>IF(ISBLANK(Monitoring_MP!B16),"",Monitoring_MP!B16)</f>
        <v>R20014</v>
      </c>
      <c r="C16" s="173">
        <f>IF(ISBLANK(Monitoring_MP!C16),"",Monitoring_MP!C16)</f>
        <v>16</v>
      </c>
      <c r="D16" s="173" t="str">
        <f>IF(ISBLANK(Monitoring_MP!D16),"",Monitoring_MP!D16)</f>
        <v>Autorităţile publice au elaborat, aprobat și adus la cunoștință regulile interne de informare, consultare şi participare în procesul de elaborare şi adoptare a deciziilor?</v>
      </c>
      <c r="E16" s="173" t="str">
        <f>IF(ISBLANK(Monitoring_MP!E16),"",Monitoring_MP!E16)</f>
        <v>Does the public authorities drafted, approved and announced the internal rules of informing, consultation and participation in the process of drafting and adoption of decisions?</v>
      </c>
      <c r="F16" s="63" t="str">
        <f>IF(ISBLANK(Monitoring_MP!F16),"",Monitoring_MP!F16)</f>
        <v>par</v>
      </c>
      <c r="G16" s="63" t="str">
        <f>IF(ISBLANK(Monitoring_MP!G16),"",Monitoring_MP!G16)</f>
        <v>par5</v>
      </c>
      <c r="H16" s="63" t="str">
        <f>IF(ISBLANK(Monitoring_MP!H16),"",Monitoring_MP!H16)</f>
        <v>par5k</v>
      </c>
      <c r="I16" s="64">
        <f>IF(ISBLANK(Monitoring_MP!I16),"",Monitoring_MP!I16)</f>
        <v>2</v>
      </c>
      <c r="J16" s="63" t="str">
        <f>IF(ISBLANK(Monitoring_MP!J16),"",Monitoring_MP!J16)</f>
        <v>da</v>
      </c>
      <c r="K16" s="63" t="str">
        <f>IF(ISBLANK(Monitoring_MP!K16),"",Monitoring_MP!K16)</f>
        <v>yes</v>
      </c>
      <c r="L16" s="63" t="str">
        <f>IF(ISBLANK(Monitoring_MP!L16),"",Monitoring_MP!L16)</f>
        <v>nu</v>
      </c>
      <c r="M16" s="63" t="str">
        <f>IF(ISBLANK(Monitoring_MP!M16),"",Monitoring_MP!M16)</f>
        <v>no</v>
      </c>
      <c r="N16" s="63" t="str">
        <f>IF(ISBLANK(Monitoring_MP!N16),"",Monitoring_MP!N16)</f>
        <v>partial</v>
      </c>
      <c r="O16" s="63" t="str">
        <f>IF(ISBLANK(Monitoring_MP!O16),"",Monitoring_MP!O16)</f>
        <v>partially</v>
      </c>
      <c r="P16" s="63" t="str">
        <f>IF(ISBLANK(Monitoring_MP!P16),"",Monitoring_MP!P16)</f>
        <v>---</v>
      </c>
      <c r="Q16" s="63" t="str">
        <f>IF(ISBLANK(Monitoring_MP!Q16),"",Monitoring_MP!Q16)</f>
        <v>---</v>
      </c>
      <c r="R16" s="63" t="str">
        <f>IF(ISBLANK(Monitoring_MP!R16),"",Monitoring_MP!R16)</f>
        <v>---</v>
      </c>
      <c r="S16" s="63" t="str">
        <f>IF(ISBLANK(Monitoring_MP!S16),"",Monitoring_MP!S16)</f>
        <v>---</v>
      </c>
      <c r="T16" s="63" t="str">
        <f>IF(ISBLANK(Monitoring_MP!T16),"",Monitoring_MP!T16)</f>
        <v>---</v>
      </c>
      <c r="U16" s="63" t="str">
        <f>IF(ISBLANK(Monitoring_MP!U16),"",Monitoring_MP!U16)</f>
        <v>---</v>
      </c>
      <c r="V16" s="63" t="str">
        <f>IF(ISBLANK(Monitoring_MP!V16),"",Monitoring_MP!V16)</f>
        <v>---</v>
      </c>
      <c r="W16" s="63" t="str">
        <f>IF(ISBLANK(Monitoring_MP!W16),"",Monitoring_MP!W16)</f>
        <v>---</v>
      </c>
      <c r="X16" s="127" t="str">
        <f>IF(ISBLANK(Monitoring_MP!X16),"",Monitoring_MP!X16)</f>
        <v>N/A</v>
      </c>
      <c r="Y16" s="127" t="str">
        <f>IF(ISBLANK(Monitoring_MP!Y16),"",Monitoring_MP!Y16)</f>
        <v>N/A</v>
      </c>
      <c r="Z16" s="63" t="str">
        <f>IF(ISBLANK(Monitoring_MP!Z16),"",Monitoring_MP!Z16)</f>
        <v>---</v>
      </c>
      <c r="AA16" s="63" t="str">
        <f>IF(ISBLANK(Monitoring_MP!AA16),"",Monitoring_MP!AA16)</f>
        <v>---</v>
      </c>
      <c r="AB16" s="63" t="str">
        <f>IF(ISBLANK(Monitoring_MP!AB16),"",Monitoring_MP!AB16)</f>
        <v>da</v>
      </c>
      <c r="AC16" s="63" t="str">
        <f>IF(ISBLANK(Monitoring_MP!AC16),"",Monitoring_MP!AC16)</f>
        <v>nu</v>
      </c>
      <c r="AD16" s="64">
        <f>IF(ISBLANK(Monitoring_MP!AD16),"",Monitoring_MP!AD16)</f>
        <v>2</v>
      </c>
      <c r="AE16" s="63">
        <f>IF(ISBLANK(Monitoring_MP!AE16),"",Monitoring_MP!AE16)</f>
        <v>0</v>
      </c>
      <c r="AF16" s="63">
        <f>IF(ISBLANK(Monitoring_MP!AF16),"",Monitoring_MP!AF16)</f>
        <v>1</v>
      </c>
      <c r="AG16" s="63" t="str">
        <f>IF(ISBLANK(Monitoring_MP!AG16),"",Monitoring_MP!AG16)</f>
        <v>---</v>
      </c>
      <c r="AH16" s="63" t="str">
        <f>IF(ISBLANK(Monitoring_MP!AH16),"",Monitoring_MP!AH16)</f>
        <v>---</v>
      </c>
      <c r="AI16" s="63" t="str">
        <f>IF(ISBLANK(Monitoring_MP!AI16),"",Monitoring_MP!AI16)</f>
        <v>---</v>
      </c>
      <c r="AJ16" s="127" t="str">
        <f>IF(ISBLANK(Monitoring_MP!AJ16),"",Monitoring_MP!AJ16)</f>
        <v>---</v>
      </c>
      <c r="AK16" s="127" t="str">
        <f>IF(ISBLANK(Monitoring_MP!AK16),"",Monitoring_MP!AK16)</f>
        <v>N/A</v>
      </c>
      <c r="AL16" s="153" t="str">
        <f>IF(ISBLANK(Monitoring_MP!AL16),"",Monitoring_MP!AL16)</f>
        <v>---</v>
      </c>
      <c r="AM16" s="223">
        <f>IF(ISBLANK(HLOOKUP(AM$1,Monitoring_MP!$AM$1:$CX$57,Points_MP!$C16,FALSE)),"",IF(HLOOKUP(AM$1,Monitoring_MP!$AM$1:$CX$57,Points_MP!$C16,FALSE)=$J16,$AD16,IF(HLOOKUP(AM$1,Monitoring_MP!$AM$1:$CX$57,Points_MP!$C16,FALSE)=$L16,$AE16,IF(HLOOKUP(AM$1,Monitoring_MP!$AM$1:$CX$57,Points_MP!$C16,FALSE)=$N16,$AF16,IF(HLOOKUP(AM$1,Monitoring_MP!$AM$1:$CX$57,Points_MP!$C16,FALSE)=$P16,$AG16,IF(HLOOKUP(AM$1,Monitoring_MP!$AM$1:$CX$57,Points_MP!$C16,FALSE)=$R16,$AH16,IF(HLOOKUP(AM$1,Monitoring_MP!$AM$1:$CX$57,Points_MP!$C16,FALSE)=$T16,$AI16,IF(HLOOKUP(AM$1,Monitoring_MP!$AM$1:$CX$57,Points_MP!$C16,FALSE)=$V16,$AJ16,IF(HLOOKUP(AM$1,Monitoring_MP!$AM$1:$CX$57,Points_MP!$C16,FALSE)=$X16,$AK16,"ERROR")))))))))</f>
        <v>0</v>
      </c>
      <c r="AN16" s="223">
        <f>IF(ISBLANK(HLOOKUP(AN$1,Monitoring_MP!$AM$1:$CX$57,Points_MP!$C16,FALSE)),"",IF(HLOOKUP(AN$1,Monitoring_MP!$AM$1:$CX$57,Points_MP!$C16,FALSE)=$J16,$AD16,IF(HLOOKUP(AN$1,Monitoring_MP!$AM$1:$CX$57,Points_MP!$C16,FALSE)=$L16,$AE16,IF(HLOOKUP(AN$1,Monitoring_MP!$AM$1:$CX$57,Points_MP!$C16,FALSE)=$N16,$AF16,IF(HLOOKUP(AN$1,Monitoring_MP!$AM$1:$CX$57,Points_MP!$C16,FALSE)=$P16,$AG16,IF(HLOOKUP(AN$1,Monitoring_MP!$AM$1:$CX$57,Points_MP!$C16,FALSE)=$R16,$AH16,IF(HLOOKUP(AN$1,Monitoring_MP!$AM$1:$CX$57,Points_MP!$C16,FALSE)=$T16,$AI16,IF(HLOOKUP(AN$1,Monitoring_MP!$AM$1:$CX$57,Points_MP!$C16,FALSE)=$V16,$AJ16,IF(HLOOKUP(AN$1,Monitoring_MP!$AM$1:$CX$57,Points_MP!$C16,FALSE)=$X16,$AK16,"ERROR")))))))))</f>
        <v>0</v>
      </c>
      <c r="AO16" s="223">
        <f>IF(ISBLANK(HLOOKUP(AO$1,Monitoring_MP!$AM$1:$CX$57,Points_MP!$C16,FALSE)),"",IF(HLOOKUP(AO$1,Monitoring_MP!$AM$1:$CX$57,Points_MP!$C16,FALSE)=$J16,$AD16,IF(HLOOKUP(AO$1,Monitoring_MP!$AM$1:$CX$57,Points_MP!$C16,FALSE)=$L16,$AE16,IF(HLOOKUP(AO$1,Monitoring_MP!$AM$1:$CX$57,Points_MP!$C16,FALSE)=$N16,$AF16,IF(HLOOKUP(AO$1,Monitoring_MP!$AM$1:$CX$57,Points_MP!$C16,FALSE)=$P16,$AG16,IF(HLOOKUP(AO$1,Monitoring_MP!$AM$1:$CX$57,Points_MP!$C16,FALSE)=$R16,$AH16,IF(HLOOKUP(AO$1,Monitoring_MP!$AM$1:$CX$57,Points_MP!$C16,FALSE)=$T16,$AI16,IF(HLOOKUP(AO$1,Monitoring_MP!$AM$1:$CX$57,Points_MP!$C16,FALSE)=$V16,$AJ16,IF(HLOOKUP(AO$1,Monitoring_MP!$AM$1:$CX$57,Points_MP!$C16,FALSE)=$X16,$AK16,"ERROR")))))))))</f>
        <v>0</v>
      </c>
      <c r="AP16" s="223">
        <f>IF(ISBLANK(HLOOKUP(AP$1,Monitoring_MP!$AM$1:$CX$57,Points_MP!$C16,FALSE)),"",IF(HLOOKUP(AP$1,Monitoring_MP!$AM$1:$CX$57,Points_MP!$C16,FALSE)=$J16,$AD16,IF(HLOOKUP(AP$1,Monitoring_MP!$AM$1:$CX$57,Points_MP!$C16,FALSE)=$L16,$AE16,IF(HLOOKUP(AP$1,Monitoring_MP!$AM$1:$CX$57,Points_MP!$C16,FALSE)=$N16,$AF16,IF(HLOOKUP(AP$1,Monitoring_MP!$AM$1:$CX$57,Points_MP!$C16,FALSE)=$P16,$AG16,IF(HLOOKUP(AP$1,Monitoring_MP!$AM$1:$CX$57,Points_MP!$C16,FALSE)=$R16,$AH16,IF(HLOOKUP(AP$1,Monitoring_MP!$AM$1:$CX$57,Points_MP!$C16,FALSE)=$T16,$AI16,IF(HLOOKUP(AP$1,Monitoring_MP!$AM$1:$CX$57,Points_MP!$C16,FALSE)=$V16,$AJ16,IF(HLOOKUP(AP$1,Monitoring_MP!$AM$1:$CX$57,Points_MP!$C16,FALSE)=$X16,$AK16,"ERROR")))))))))</f>
        <v>2</v>
      </c>
      <c r="AQ16" s="223">
        <f>IF(ISBLANK(HLOOKUP(AQ$1,Monitoring_MP!$AM$1:$CX$57,Points_MP!$C16,FALSE)),"",IF(HLOOKUP(AQ$1,Monitoring_MP!$AM$1:$CX$57,Points_MP!$C16,FALSE)=$J16,$AD16,IF(HLOOKUP(AQ$1,Monitoring_MP!$AM$1:$CX$57,Points_MP!$C16,FALSE)=$L16,$AE16,IF(HLOOKUP(AQ$1,Monitoring_MP!$AM$1:$CX$57,Points_MP!$C16,FALSE)=$N16,$AF16,IF(HLOOKUP(AQ$1,Monitoring_MP!$AM$1:$CX$57,Points_MP!$C16,FALSE)=$P16,$AG16,IF(HLOOKUP(AQ$1,Monitoring_MP!$AM$1:$CX$57,Points_MP!$C16,FALSE)=$R16,$AH16,IF(HLOOKUP(AQ$1,Monitoring_MP!$AM$1:$CX$57,Points_MP!$C16,FALSE)=$T16,$AI16,IF(HLOOKUP(AQ$1,Monitoring_MP!$AM$1:$CX$57,Points_MP!$C16,FALSE)=$V16,$AJ16,IF(HLOOKUP(AQ$1,Monitoring_MP!$AM$1:$CX$57,Points_MP!$C16,FALSE)=$X16,$AK16,"ERROR")))))))))</f>
        <v>2</v>
      </c>
      <c r="AR16" s="223">
        <f>IF(ISBLANK(HLOOKUP(AR$1,Monitoring_MP!$AM$1:$CX$57,Points_MP!$C16,FALSE)),"",IF(HLOOKUP(AR$1,Monitoring_MP!$AM$1:$CX$57,Points_MP!$C16,FALSE)=$J16,$AD16,IF(HLOOKUP(AR$1,Monitoring_MP!$AM$1:$CX$57,Points_MP!$C16,FALSE)=$L16,$AE16,IF(HLOOKUP(AR$1,Monitoring_MP!$AM$1:$CX$57,Points_MP!$C16,FALSE)=$N16,$AF16,IF(HLOOKUP(AR$1,Monitoring_MP!$AM$1:$CX$57,Points_MP!$C16,FALSE)=$P16,$AG16,IF(HLOOKUP(AR$1,Monitoring_MP!$AM$1:$CX$57,Points_MP!$C16,FALSE)=$R16,$AH16,IF(HLOOKUP(AR$1,Monitoring_MP!$AM$1:$CX$57,Points_MP!$C16,FALSE)=$T16,$AI16,IF(HLOOKUP(AR$1,Monitoring_MP!$AM$1:$CX$57,Points_MP!$C16,FALSE)=$V16,$AJ16,IF(HLOOKUP(AR$1,Monitoring_MP!$AM$1:$CX$57,Points_MP!$C16,FALSE)=$X16,$AK16,"ERROR")))))))))</f>
        <v>0</v>
      </c>
      <c r="AS16" s="223">
        <f>IF(ISBLANK(HLOOKUP(AS$1,Monitoring_MP!$AM$1:$CX$57,Points_MP!$C16,FALSE)),"",IF(HLOOKUP(AS$1,Monitoring_MP!$AM$1:$CX$57,Points_MP!$C16,FALSE)=$J16,$AD16,IF(HLOOKUP(AS$1,Monitoring_MP!$AM$1:$CX$57,Points_MP!$C16,FALSE)=$L16,$AE16,IF(HLOOKUP(AS$1,Monitoring_MP!$AM$1:$CX$57,Points_MP!$C16,FALSE)=$N16,$AF16,IF(HLOOKUP(AS$1,Monitoring_MP!$AM$1:$CX$57,Points_MP!$C16,FALSE)=$P16,$AG16,IF(HLOOKUP(AS$1,Monitoring_MP!$AM$1:$CX$57,Points_MP!$C16,FALSE)=$R16,$AH16,IF(HLOOKUP(AS$1,Monitoring_MP!$AM$1:$CX$57,Points_MP!$C16,FALSE)=$T16,$AI16,IF(HLOOKUP(AS$1,Monitoring_MP!$AM$1:$CX$57,Points_MP!$C16,FALSE)=$V16,$AJ16,IF(HLOOKUP(AS$1,Monitoring_MP!$AM$1:$CX$57,Points_MP!$C16,FALSE)=$X16,$AK16,"ERROR")))))))))</f>
        <v>0</v>
      </c>
      <c r="AT16" s="223">
        <f>IF(ISBLANK(HLOOKUP(AT$1,Monitoring_MP!$AM$1:$CX$57,Points_MP!$C16,FALSE)),"",IF(HLOOKUP(AT$1,Monitoring_MP!$AM$1:$CX$57,Points_MP!$C16,FALSE)=$J16,$AD16,IF(HLOOKUP(AT$1,Monitoring_MP!$AM$1:$CX$57,Points_MP!$C16,FALSE)=$L16,$AE16,IF(HLOOKUP(AT$1,Monitoring_MP!$AM$1:$CX$57,Points_MP!$C16,FALSE)=$N16,$AF16,IF(HLOOKUP(AT$1,Monitoring_MP!$AM$1:$CX$57,Points_MP!$C16,FALSE)=$P16,$AG16,IF(HLOOKUP(AT$1,Monitoring_MP!$AM$1:$CX$57,Points_MP!$C16,FALSE)=$R16,$AH16,IF(HLOOKUP(AT$1,Monitoring_MP!$AM$1:$CX$57,Points_MP!$C16,FALSE)=$T16,$AI16,IF(HLOOKUP(AT$1,Monitoring_MP!$AM$1:$CX$57,Points_MP!$C16,FALSE)=$V16,$AJ16,IF(HLOOKUP(AT$1,Monitoring_MP!$AM$1:$CX$57,Points_MP!$C16,FALSE)=$X16,$AK16,"ERROR")))))))))</f>
        <v>0</v>
      </c>
      <c r="AU16" s="223">
        <f>IF(ISBLANK(HLOOKUP(AU$1,Monitoring_MP!$AM$1:$CX$57,Points_MP!$C16,FALSE)),"",IF(HLOOKUP(AU$1,Monitoring_MP!$AM$1:$CX$57,Points_MP!$C16,FALSE)=$J16,$AD16,IF(HLOOKUP(AU$1,Monitoring_MP!$AM$1:$CX$57,Points_MP!$C16,FALSE)=$L16,$AE16,IF(HLOOKUP(AU$1,Monitoring_MP!$AM$1:$CX$57,Points_MP!$C16,FALSE)=$N16,$AF16,IF(HLOOKUP(AU$1,Monitoring_MP!$AM$1:$CX$57,Points_MP!$C16,FALSE)=$P16,$AG16,IF(HLOOKUP(AU$1,Monitoring_MP!$AM$1:$CX$57,Points_MP!$C16,FALSE)=$R16,$AH16,IF(HLOOKUP(AU$1,Monitoring_MP!$AM$1:$CX$57,Points_MP!$C16,FALSE)=$T16,$AI16,IF(HLOOKUP(AU$1,Monitoring_MP!$AM$1:$CX$57,Points_MP!$C16,FALSE)=$V16,$AJ16,IF(HLOOKUP(AU$1,Monitoring_MP!$AM$1:$CX$57,Points_MP!$C16,FALSE)=$X16,$AK16,"ERROR")))))))))</f>
        <v>2</v>
      </c>
      <c r="AV16" s="223">
        <f>IF(ISBLANK(HLOOKUP(AV$1,Monitoring_MP!$AM$1:$CX$57,Points_MP!$C16,FALSE)),"",IF(HLOOKUP(AV$1,Monitoring_MP!$AM$1:$CX$57,Points_MP!$C16,FALSE)=$J16,$AD16,IF(HLOOKUP(AV$1,Monitoring_MP!$AM$1:$CX$57,Points_MP!$C16,FALSE)=$L16,$AE16,IF(HLOOKUP(AV$1,Monitoring_MP!$AM$1:$CX$57,Points_MP!$C16,FALSE)=$N16,$AF16,IF(HLOOKUP(AV$1,Monitoring_MP!$AM$1:$CX$57,Points_MP!$C16,FALSE)=$P16,$AG16,IF(HLOOKUP(AV$1,Monitoring_MP!$AM$1:$CX$57,Points_MP!$C16,FALSE)=$R16,$AH16,IF(HLOOKUP(AV$1,Monitoring_MP!$AM$1:$CX$57,Points_MP!$C16,FALSE)=$T16,$AI16,IF(HLOOKUP(AV$1,Monitoring_MP!$AM$1:$CX$57,Points_MP!$C16,FALSE)=$V16,$AJ16,IF(HLOOKUP(AV$1,Monitoring_MP!$AM$1:$CX$57,Points_MP!$C16,FALSE)=$X16,$AK16,"ERROR")))))))))</f>
        <v>0</v>
      </c>
      <c r="AW16" s="223">
        <f>IF(ISBLANK(HLOOKUP(AW$1,Monitoring_MP!$AM$1:$CX$57,Points_MP!$C16,FALSE)),"",IF(HLOOKUP(AW$1,Monitoring_MP!$AM$1:$CX$57,Points_MP!$C16,FALSE)=$J16,$AD16,IF(HLOOKUP(AW$1,Monitoring_MP!$AM$1:$CX$57,Points_MP!$C16,FALSE)=$L16,$AE16,IF(HLOOKUP(AW$1,Monitoring_MP!$AM$1:$CX$57,Points_MP!$C16,FALSE)=$N16,$AF16,IF(HLOOKUP(AW$1,Monitoring_MP!$AM$1:$CX$57,Points_MP!$C16,FALSE)=$P16,$AG16,IF(HLOOKUP(AW$1,Monitoring_MP!$AM$1:$CX$57,Points_MP!$C16,FALSE)=$R16,$AH16,IF(HLOOKUP(AW$1,Monitoring_MP!$AM$1:$CX$57,Points_MP!$C16,FALSE)=$T16,$AI16,IF(HLOOKUP(AW$1,Monitoring_MP!$AM$1:$CX$57,Points_MP!$C16,FALSE)=$V16,$AJ16,IF(HLOOKUP(AW$1,Monitoring_MP!$AM$1:$CX$57,Points_MP!$C16,FALSE)=$X16,$AK16,"ERROR")))))))))</f>
        <v>0</v>
      </c>
      <c r="AX16" s="223">
        <f>IF(ISBLANK(HLOOKUP(AX$1,Monitoring_MP!$AM$1:$CX$57,Points_MP!$C16,FALSE)),"",IF(HLOOKUP(AX$1,Monitoring_MP!$AM$1:$CX$57,Points_MP!$C16,FALSE)=$J16,$AD16,IF(HLOOKUP(AX$1,Monitoring_MP!$AM$1:$CX$57,Points_MP!$C16,FALSE)=$L16,$AE16,IF(HLOOKUP(AX$1,Monitoring_MP!$AM$1:$CX$57,Points_MP!$C16,FALSE)=$N16,$AF16,IF(HLOOKUP(AX$1,Monitoring_MP!$AM$1:$CX$57,Points_MP!$C16,FALSE)=$P16,$AG16,IF(HLOOKUP(AX$1,Monitoring_MP!$AM$1:$CX$57,Points_MP!$C16,FALSE)=$R16,$AH16,IF(HLOOKUP(AX$1,Monitoring_MP!$AM$1:$CX$57,Points_MP!$C16,FALSE)=$T16,$AI16,IF(HLOOKUP(AX$1,Monitoring_MP!$AM$1:$CX$57,Points_MP!$C16,FALSE)=$V16,$AJ16,IF(HLOOKUP(AX$1,Monitoring_MP!$AM$1:$CX$57,Points_MP!$C16,FALSE)=$X16,$AK16,"ERROR")))))))))</f>
        <v>0</v>
      </c>
      <c r="AY16" s="223">
        <f>IF(ISBLANK(HLOOKUP(AY$1,Monitoring_MP!$AM$1:$CX$57,Points_MP!$C16,FALSE)),"",IF(HLOOKUP(AY$1,Monitoring_MP!$AM$1:$CX$57,Points_MP!$C16,FALSE)=$J16,$AD16,IF(HLOOKUP(AY$1,Monitoring_MP!$AM$1:$CX$57,Points_MP!$C16,FALSE)=$L16,$AE16,IF(HLOOKUP(AY$1,Monitoring_MP!$AM$1:$CX$57,Points_MP!$C16,FALSE)=$N16,$AF16,IF(HLOOKUP(AY$1,Monitoring_MP!$AM$1:$CX$57,Points_MP!$C16,FALSE)=$P16,$AG16,IF(HLOOKUP(AY$1,Monitoring_MP!$AM$1:$CX$57,Points_MP!$C16,FALSE)=$R16,$AH16,IF(HLOOKUP(AY$1,Monitoring_MP!$AM$1:$CX$57,Points_MP!$C16,FALSE)=$T16,$AI16,IF(HLOOKUP(AY$1,Monitoring_MP!$AM$1:$CX$57,Points_MP!$C16,FALSE)=$V16,$AJ16,IF(HLOOKUP(AY$1,Monitoring_MP!$AM$1:$CX$57,Points_MP!$C16,FALSE)=$X16,$AK16,"ERROR")))))))))</f>
        <v>0</v>
      </c>
      <c r="AZ16" s="223">
        <f>IF(ISBLANK(HLOOKUP(AZ$1,Monitoring_MP!$AM$1:$CX$57,Points_MP!$C16,FALSE)),"",IF(HLOOKUP(AZ$1,Monitoring_MP!$AM$1:$CX$57,Points_MP!$C16,FALSE)=$J16,$AD16,IF(HLOOKUP(AZ$1,Monitoring_MP!$AM$1:$CX$57,Points_MP!$C16,FALSE)=$L16,$AE16,IF(HLOOKUP(AZ$1,Monitoring_MP!$AM$1:$CX$57,Points_MP!$C16,FALSE)=$N16,$AF16,IF(HLOOKUP(AZ$1,Monitoring_MP!$AM$1:$CX$57,Points_MP!$C16,FALSE)=$P16,$AG16,IF(HLOOKUP(AZ$1,Monitoring_MP!$AM$1:$CX$57,Points_MP!$C16,FALSE)=$R16,$AH16,IF(HLOOKUP(AZ$1,Monitoring_MP!$AM$1:$CX$57,Points_MP!$C16,FALSE)=$T16,$AI16,IF(HLOOKUP(AZ$1,Monitoring_MP!$AM$1:$CX$57,Points_MP!$C16,FALSE)=$V16,$AJ16,IF(HLOOKUP(AZ$1,Monitoring_MP!$AM$1:$CX$57,Points_MP!$C16,FALSE)=$X16,$AK16,"ERROR")))))))))</f>
        <v>0</v>
      </c>
      <c r="BA16" s="223">
        <f>IF(ISBLANK(HLOOKUP(BA$1,Monitoring_MP!$AM$1:$CX$57,Points_MP!$C16,FALSE)),"",IF(HLOOKUP(BA$1,Monitoring_MP!$AM$1:$CX$57,Points_MP!$C16,FALSE)=$J16,$AD16,IF(HLOOKUP(BA$1,Monitoring_MP!$AM$1:$CX$57,Points_MP!$C16,FALSE)=$L16,$AE16,IF(HLOOKUP(BA$1,Monitoring_MP!$AM$1:$CX$57,Points_MP!$C16,FALSE)=$N16,$AF16,IF(HLOOKUP(BA$1,Monitoring_MP!$AM$1:$CX$57,Points_MP!$C16,FALSE)=$P16,$AG16,IF(HLOOKUP(BA$1,Monitoring_MP!$AM$1:$CX$57,Points_MP!$C16,FALSE)=$R16,$AH16,IF(HLOOKUP(BA$1,Monitoring_MP!$AM$1:$CX$57,Points_MP!$C16,FALSE)=$T16,$AI16,IF(HLOOKUP(BA$1,Monitoring_MP!$AM$1:$CX$57,Points_MP!$C16,FALSE)=$V16,$AJ16,IF(HLOOKUP(BA$1,Monitoring_MP!$AM$1:$CX$57,Points_MP!$C16,FALSE)=$X16,$AK16,"ERROR")))))))))</f>
        <v>0</v>
      </c>
      <c r="BB16" s="223">
        <f>IF(ISBLANK(HLOOKUP(BB$1,Monitoring_MP!$AM$1:$CX$57,Points_MP!$C16,FALSE)),"",IF(HLOOKUP(BB$1,Monitoring_MP!$AM$1:$CX$57,Points_MP!$C16,FALSE)=$J16,$AD16,IF(HLOOKUP(BB$1,Monitoring_MP!$AM$1:$CX$57,Points_MP!$C16,FALSE)=$L16,$AE16,IF(HLOOKUP(BB$1,Monitoring_MP!$AM$1:$CX$57,Points_MP!$C16,FALSE)=$N16,$AF16,IF(HLOOKUP(BB$1,Monitoring_MP!$AM$1:$CX$57,Points_MP!$C16,FALSE)=$P16,$AG16,IF(HLOOKUP(BB$1,Monitoring_MP!$AM$1:$CX$57,Points_MP!$C16,FALSE)=$R16,$AH16,IF(HLOOKUP(BB$1,Monitoring_MP!$AM$1:$CX$57,Points_MP!$C16,FALSE)=$T16,$AI16,IF(HLOOKUP(BB$1,Monitoring_MP!$AM$1:$CX$57,Points_MP!$C16,FALSE)=$V16,$AJ16,IF(HLOOKUP(BB$1,Monitoring_MP!$AM$1:$CX$57,Points_MP!$C16,FALSE)=$X16,$AK16,"ERROR")))))))))</f>
        <v>0</v>
      </c>
      <c r="BC16" s="223">
        <f>IF(ISBLANK(HLOOKUP(BC$1,Monitoring_MP!$AM$1:$CX$57,Points_MP!$C16,FALSE)),"",IF(HLOOKUP(BC$1,Monitoring_MP!$AM$1:$CX$57,Points_MP!$C16,FALSE)=$J16,$AD16,IF(HLOOKUP(BC$1,Monitoring_MP!$AM$1:$CX$57,Points_MP!$C16,FALSE)=$L16,$AE16,IF(HLOOKUP(BC$1,Monitoring_MP!$AM$1:$CX$57,Points_MP!$C16,FALSE)=$N16,$AF16,IF(HLOOKUP(BC$1,Monitoring_MP!$AM$1:$CX$57,Points_MP!$C16,FALSE)=$P16,$AG16,IF(HLOOKUP(BC$1,Monitoring_MP!$AM$1:$CX$57,Points_MP!$C16,FALSE)=$R16,$AH16,IF(HLOOKUP(BC$1,Monitoring_MP!$AM$1:$CX$57,Points_MP!$C16,FALSE)=$T16,$AI16,IF(HLOOKUP(BC$1,Monitoring_MP!$AM$1:$CX$57,Points_MP!$C16,FALSE)=$V16,$AJ16,IF(HLOOKUP(BC$1,Monitoring_MP!$AM$1:$CX$57,Points_MP!$C16,FALSE)=$X16,$AK16,"ERROR")))))))))</f>
        <v>0</v>
      </c>
      <c r="BD16" s="223">
        <f>IF(ISBLANK(HLOOKUP(BD$1,Monitoring_MP!$AM$1:$CX$57,Points_MP!$C16,FALSE)),"",IF(HLOOKUP(BD$1,Monitoring_MP!$AM$1:$CX$57,Points_MP!$C16,FALSE)=$J16,$AD16,IF(HLOOKUP(BD$1,Monitoring_MP!$AM$1:$CX$57,Points_MP!$C16,FALSE)=$L16,$AE16,IF(HLOOKUP(BD$1,Monitoring_MP!$AM$1:$CX$57,Points_MP!$C16,FALSE)=$N16,$AF16,IF(HLOOKUP(BD$1,Monitoring_MP!$AM$1:$CX$57,Points_MP!$C16,FALSE)=$P16,$AG16,IF(HLOOKUP(BD$1,Monitoring_MP!$AM$1:$CX$57,Points_MP!$C16,FALSE)=$R16,$AH16,IF(HLOOKUP(BD$1,Monitoring_MP!$AM$1:$CX$57,Points_MP!$C16,FALSE)=$T16,$AI16,IF(HLOOKUP(BD$1,Monitoring_MP!$AM$1:$CX$57,Points_MP!$C16,FALSE)=$V16,$AJ16,IF(HLOOKUP(BD$1,Monitoring_MP!$AM$1:$CX$57,Points_MP!$C16,FALSE)=$X16,$AK16,"ERROR")))))))))</f>
        <v>0</v>
      </c>
      <c r="BE16" s="223">
        <f>IF(ISBLANK(HLOOKUP(BE$1,Monitoring_MP!$AM$1:$CX$57,Points_MP!$C16,FALSE)),"",IF(HLOOKUP(BE$1,Monitoring_MP!$AM$1:$CX$57,Points_MP!$C16,FALSE)=$J16,$AD16,IF(HLOOKUP(BE$1,Monitoring_MP!$AM$1:$CX$57,Points_MP!$C16,FALSE)=$L16,$AE16,IF(HLOOKUP(BE$1,Monitoring_MP!$AM$1:$CX$57,Points_MP!$C16,FALSE)=$N16,$AF16,IF(HLOOKUP(BE$1,Monitoring_MP!$AM$1:$CX$57,Points_MP!$C16,FALSE)=$P16,$AG16,IF(HLOOKUP(BE$1,Monitoring_MP!$AM$1:$CX$57,Points_MP!$C16,FALSE)=$R16,$AH16,IF(HLOOKUP(BE$1,Monitoring_MP!$AM$1:$CX$57,Points_MP!$C16,FALSE)=$T16,$AI16,IF(HLOOKUP(BE$1,Monitoring_MP!$AM$1:$CX$57,Points_MP!$C16,FALSE)=$V16,$AJ16,IF(HLOOKUP(BE$1,Monitoring_MP!$AM$1:$CX$57,Points_MP!$C16,FALSE)=$X16,$AK16,"ERROR")))))))))</f>
        <v>2</v>
      </c>
      <c r="BF16" s="223">
        <f>IF(ISBLANK(HLOOKUP(BF$1,Monitoring_MP!$AM$1:$CX$57,Points_MP!$C16,FALSE)),"",IF(HLOOKUP(BF$1,Monitoring_MP!$AM$1:$CX$57,Points_MP!$C16,FALSE)=$J16,$AD16,IF(HLOOKUP(BF$1,Monitoring_MP!$AM$1:$CX$57,Points_MP!$C16,FALSE)=$L16,$AE16,IF(HLOOKUP(BF$1,Monitoring_MP!$AM$1:$CX$57,Points_MP!$C16,FALSE)=$N16,$AF16,IF(HLOOKUP(BF$1,Monitoring_MP!$AM$1:$CX$57,Points_MP!$C16,FALSE)=$P16,$AG16,IF(HLOOKUP(BF$1,Monitoring_MP!$AM$1:$CX$57,Points_MP!$C16,FALSE)=$R16,$AH16,IF(HLOOKUP(BF$1,Monitoring_MP!$AM$1:$CX$57,Points_MP!$C16,FALSE)=$T16,$AI16,IF(HLOOKUP(BF$1,Monitoring_MP!$AM$1:$CX$57,Points_MP!$C16,FALSE)=$V16,$AJ16,IF(HLOOKUP(BF$1,Monitoring_MP!$AM$1:$CX$57,Points_MP!$C16,FALSE)=$X16,$AK16,"ERROR")))))))))</f>
        <v>0</v>
      </c>
      <c r="BG16" s="223">
        <f>IF(ISBLANK(HLOOKUP(BG$1,Monitoring_MP!$AM$1:$CX$57,Points_MP!$C16,FALSE)),"",IF(HLOOKUP(BG$1,Monitoring_MP!$AM$1:$CX$57,Points_MP!$C16,FALSE)=$J16,$AD16,IF(HLOOKUP(BG$1,Monitoring_MP!$AM$1:$CX$57,Points_MP!$C16,FALSE)=$L16,$AE16,IF(HLOOKUP(BG$1,Monitoring_MP!$AM$1:$CX$57,Points_MP!$C16,FALSE)=$N16,$AF16,IF(HLOOKUP(BG$1,Monitoring_MP!$AM$1:$CX$57,Points_MP!$C16,FALSE)=$P16,$AG16,IF(HLOOKUP(BG$1,Monitoring_MP!$AM$1:$CX$57,Points_MP!$C16,FALSE)=$R16,$AH16,IF(HLOOKUP(BG$1,Monitoring_MP!$AM$1:$CX$57,Points_MP!$C16,FALSE)=$T16,$AI16,IF(HLOOKUP(BG$1,Monitoring_MP!$AM$1:$CX$57,Points_MP!$C16,FALSE)=$V16,$AJ16,IF(HLOOKUP(BG$1,Monitoring_MP!$AM$1:$CX$57,Points_MP!$C16,FALSE)=$X16,$AK16,"ERROR")))))))))</f>
        <v>0</v>
      </c>
      <c r="BH16" s="223">
        <f>IF(ISBLANK(HLOOKUP(BH$1,Monitoring_MP!$AM$1:$CX$57,Points_MP!$C16,FALSE)),"",IF(HLOOKUP(BH$1,Monitoring_MP!$AM$1:$CX$57,Points_MP!$C16,FALSE)=$J16,$AD16,IF(HLOOKUP(BH$1,Monitoring_MP!$AM$1:$CX$57,Points_MP!$C16,FALSE)=$L16,$AE16,IF(HLOOKUP(BH$1,Monitoring_MP!$AM$1:$CX$57,Points_MP!$C16,FALSE)=$N16,$AF16,IF(HLOOKUP(BH$1,Monitoring_MP!$AM$1:$CX$57,Points_MP!$C16,FALSE)=$P16,$AG16,IF(HLOOKUP(BH$1,Monitoring_MP!$AM$1:$CX$57,Points_MP!$C16,FALSE)=$R16,$AH16,IF(HLOOKUP(BH$1,Monitoring_MP!$AM$1:$CX$57,Points_MP!$C16,FALSE)=$T16,$AI16,IF(HLOOKUP(BH$1,Monitoring_MP!$AM$1:$CX$57,Points_MP!$C16,FALSE)=$V16,$AJ16,IF(HLOOKUP(BH$1,Monitoring_MP!$AM$1:$CX$57,Points_MP!$C16,FALSE)=$X16,$AK16,"ERROR")))))))))</f>
        <v>0</v>
      </c>
      <c r="BI16" s="223">
        <f>IF(ISBLANK(HLOOKUP(BI$1,Monitoring_MP!$AM$1:$CX$57,Points_MP!$C16,FALSE)),"",IF(HLOOKUP(BI$1,Monitoring_MP!$AM$1:$CX$57,Points_MP!$C16,FALSE)=$J16,$AD16,IF(HLOOKUP(BI$1,Monitoring_MP!$AM$1:$CX$57,Points_MP!$C16,FALSE)=$L16,$AE16,IF(HLOOKUP(BI$1,Monitoring_MP!$AM$1:$CX$57,Points_MP!$C16,FALSE)=$N16,$AF16,IF(HLOOKUP(BI$1,Monitoring_MP!$AM$1:$CX$57,Points_MP!$C16,FALSE)=$P16,$AG16,IF(HLOOKUP(BI$1,Monitoring_MP!$AM$1:$CX$57,Points_MP!$C16,FALSE)=$R16,$AH16,IF(HLOOKUP(BI$1,Monitoring_MP!$AM$1:$CX$57,Points_MP!$C16,FALSE)=$T16,$AI16,IF(HLOOKUP(BI$1,Monitoring_MP!$AM$1:$CX$57,Points_MP!$C16,FALSE)=$V16,$AJ16,IF(HLOOKUP(BI$1,Monitoring_MP!$AM$1:$CX$57,Points_MP!$C16,FALSE)=$X16,$AK16,"ERROR")))))))))</f>
        <v>0</v>
      </c>
      <c r="BJ16" s="223">
        <f>IF(ISBLANK(HLOOKUP(BJ$1,Monitoring_MP!$AM$1:$CX$57,Points_MP!$C16,FALSE)),"",IF(HLOOKUP(BJ$1,Monitoring_MP!$AM$1:$CX$57,Points_MP!$C16,FALSE)=$J16,$AD16,IF(HLOOKUP(BJ$1,Monitoring_MP!$AM$1:$CX$57,Points_MP!$C16,FALSE)=$L16,$AE16,IF(HLOOKUP(BJ$1,Monitoring_MP!$AM$1:$CX$57,Points_MP!$C16,FALSE)=$N16,$AF16,IF(HLOOKUP(BJ$1,Monitoring_MP!$AM$1:$CX$57,Points_MP!$C16,FALSE)=$P16,$AG16,IF(HLOOKUP(BJ$1,Monitoring_MP!$AM$1:$CX$57,Points_MP!$C16,FALSE)=$R16,$AH16,IF(HLOOKUP(BJ$1,Monitoring_MP!$AM$1:$CX$57,Points_MP!$C16,FALSE)=$T16,$AI16,IF(HLOOKUP(BJ$1,Monitoring_MP!$AM$1:$CX$57,Points_MP!$C16,FALSE)=$V16,$AJ16,IF(HLOOKUP(BJ$1,Monitoring_MP!$AM$1:$CX$57,Points_MP!$C16,FALSE)=$X16,$AK16,"ERROR")))))))))</f>
        <v>2</v>
      </c>
      <c r="BK16" s="223">
        <f>IF(ISBLANK(HLOOKUP(BK$1,Monitoring_MP!$AM$1:$CX$57,Points_MP!$C16,FALSE)),"",IF(HLOOKUP(BK$1,Monitoring_MP!$AM$1:$CX$57,Points_MP!$C16,FALSE)=$J16,$AD16,IF(HLOOKUP(BK$1,Monitoring_MP!$AM$1:$CX$57,Points_MP!$C16,FALSE)=$L16,$AE16,IF(HLOOKUP(BK$1,Monitoring_MP!$AM$1:$CX$57,Points_MP!$C16,FALSE)=$N16,$AF16,IF(HLOOKUP(BK$1,Monitoring_MP!$AM$1:$CX$57,Points_MP!$C16,FALSE)=$P16,$AG16,IF(HLOOKUP(BK$1,Monitoring_MP!$AM$1:$CX$57,Points_MP!$C16,FALSE)=$R16,$AH16,IF(HLOOKUP(BK$1,Monitoring_MP!$AM$1:$CX$57,Points_MP!$C16,FALSE)=$T16,$AI16,IF(HLOOKUP(BK$1,Monitoring_MP!$AM$1:$CX$57,Points_MP!$C16,FALSE)=$V16,$AJ16,IF(HLOOKUP(BK$1,Monitoring_MP!$AM$1:$CX$57,Points_MP!$C16,FALSE)=$X16,$AK16,"ERROR")))))))))</f>
        <v>0</v>
      </c>
      <c r="BL16" s="223">
        <f>IF(ISBLANK(HLOOKUP(BL$1,Monitoring_MP!$AM$1:$CX$57,Points_MP!$C16,FALSE)),"",IF(HLOOKUP(BL$1,Monitoring_MP!$AM$1:$CX$57,Points_MP!$C16,FALSE)=$J16,$AD16,IF(HLOOKUP(BL$1,Monitoring_MP!$AM$1:$CX$57,Points_MP!$C16,FALSE)=$L16,$AE16,IF(HLOOKUP(BL$1,Monitoring_MP!$AM$1:$CX$57,Points_MP!$C16,FALSE)=$N16,$AF16,IF(HLOOKUP(BL$1,Monitoring_MP!$AM$1:$CX$57,Points_MP!$C16,FALSE)=$P16,$AG16,IF(HLOOKUP(BL$1,Monitoring_MP!$AM$1:$CX$57,Points_MP!$C16,FALSE)=$R16,$AH16,IF(HLOOKUP(BL$1,Monitoring_MP!$AM$1:$CX$57,Points_MP!$C16,FALSE)=$T16,$AI16,IF(HLOOKUP(BL$1,Monitoring_MP!$AM$1:$CX$57,Points_MP!$C16,FALSE)=$V16,$AJ16,IF(HLOOKUP(BL$1,Monitoring_MP!$AM$1:$CX$57,Points_MP!$C16,FALSE)=$X16,$AK16,"ERROR")))))))))</f>
        <v>0</v>
      </c>
      <c r="BM16" s="223">
        <f>IF(ISBLANK(HLOOKUP(BM$1,Monitoring_MP!$AM$1:$CX$57,Points_MP!$C16,FALSE)),"",IF(HLOOKUP(BM$1,Monitoring_MP!$AM$1:$CX$57,Points_MP!$C16,FALSE)=$J16,$AD16,IF(HLOOKUP(BM$1,Monitoring_MP!$AM$1:$CX$57,Points_MP!$C16,FALSE)=$L16,$AE16,IF(HLOOKUP(BM$1,Monitoring_MP!$AM$1:$CX$57,Points_MP!$C16,FALSE)=$N16,$AF16,IF(HLOOKUP(BM$1,Monitoring_MP!$AM$1:$CX$57,Points_MP!$C16,FALSE)=$P16,$AG16,IF(HLOOKUP(BM$1,Monitoring_MP!$AM$1:$CX$57,Points_MP!$C16,FALSE)=$R16,$AH16,IF(HLOOKUP(BM$1,Monitoring_MP!$AM$1:$CX$57,Points_MP!$C16,FALSE)=$T16,$AI16,IF(HLOOKUP(BM$1,Monitoring_MP!$AM$1:$CX$57,Points_MP!$C16,FALSE)=$V16,$AJ16,IF(HLOOKUP(BM$1,Monitoring_MP!$AM$1:$CX$57,Points_MP!$C16,FALSE)=$X16,$AK16,"ERROR")))))))))</f>
        <v>0</v>
      </c>
      <c r="BN16" s="223">
        <f>IF(ISBLANK(HLOOKUP(BN$1,Monitoring_MP!$AM$1:$CX$57,Points_MP!$C16,FALSE)),"",IF(HLOOKUP(BN$1,Monitoring_MP!$AM$1:$CX$57,Points_MP!$C16,FALSE)=$J16,$AD16,IF(HLOOKUP(BN$1,Monitoring_MP!$AM$1:$CX$57,Points_MP!$C16,FALSE)=$L16,$AE16,IF(HLOOKUP(BN$1,Monitoring_MP!$AM$1:$CX$57,Points_MP!$C16,FALSE)=$N16,$AF16,IF(HLOOKUP(BN$1,Monitoring_MP!$AM$1:$CX$57,Points_MP!$C16,FALSE)=$P16,$AG16,IF(HLOOKUP(BN$1,Monitoring_MP!$AM$1:$CX$57,Points_MP!$C16,FALSE)=$R16,$AH16,IF(HLOOKUP(BN$1,Monitoring_MP!$AM$1:$CX$57,Points_MP!$C16,FALSE)=$T16,$AI16,IF(HLOOKUP(BN$1,Monitoring_MP!$AM$1:$CX$57,Points_MP!$C16,FALSE)=$V16,$AJ16,IF(HLOOKUP(BN$1,Monitoring_MP!$AM$1:$CX$57,Points_MP!$C16,FALSE)=$X16,$AK16,"ERROR")))))))))</f>
        <v>0</v>
      </c>
      <c r="BO16" s="223">
        <f>IF(ISBLANK(HLOOKUP(BO$1,Monitoring_MP!$AM$1:$CX$57,Points_MP!$C16,FALSE)),"",IF(HLOOKUP(BO$1,Monitoring_MP!$AM$1:$CX$57,Points_MP!$C16,FALSE)=$J16,$AD16,IF(HLOOKUP(BO$1,Monitoring_MP!$AM$1:$CX$57,Points_MP!$C16,FALSE)=$L16,$AE16,IF(HLOOKUP(BO$1,Monitoring_MP!$AM$1:$CX$57,Points_MP!$C16,FALSE)=$N16,$AF16,IF(HLOOKUP(BO$1,Monitoring_MP!$AM$1:$CX$57,Points_MP!$C16,FALSE)=$P16,$AG16,IF(HLOOKUP(BO$1,Monitoring_MP!$AM$1:$CX$57,Points_MP!$C16,FALSE)=$R16,$AH16,IF(HLOOKUP(BO$1,Monitoring_MP!$AM$1:$CX$57,Points_MP!$C16,FALSE)=$T16,$AI16,IF(HLOOKUP(BO$1,Monitoring_MP!$AM$1:$CX$57,Points_MP!$C16,FALSE)=$V16,$AJ16,IF(HLOOKUP(BO$1,Monitoring_MP!$AM$1:$CX$57,Points_MP!$C16,FALSE)=$X16,$AK16,"ERROR")))))))))</f>
        <v>2</v>
      </c>
      <c r="BP16" s="223">
        <f>IF(ISBLANK(HLOOKUP(BP$1,Monitoring_MP!$AM$1:$CX$57,Points_MP!$C16,FALSE)),"",IF(HLOOKUP(BP$1,Monitoring_MP!$AM$1:$CX$57,Points_MP!$C16,FALSE)=$J16,$AD16,IF(HLOOKUP(BP$1,Monitoring_MP!$AM$1:$CX$57,Points_MP!$C16,FALSE)=$L16,$AE16,IF(HLOOKUP(BP$1,Monitoring_MP!$AM$1:$CX$57,Points_MP!$C16,FALSE)=$N16,$AF16,IF(HLOOKUP(BP$1,Monitoring_MP!$AM$1:$CX$57,Points_MP!$C16,FALSE)=$P16,$AG16,IF(HLOOKUP(BP$1,Monitoring_MP!$AM$1:$CX$57,Points_MP!$C16,FALSE)=$R16,$AH16,IF(HLOOKUP(BP$1,Monitoring_MP!$AM$1:$CX$57,Points_MP!$C16,FALSE)=$T16,$AI16,IF(HLOOKUP(BP$1,Monitoring_MP!$AM$1:$CX$57,Points_MP!$C16,FALSE)=$V16,$AJ16,IF(HLOOKUP(BP$1,Monitoring_MP!$AM$1:$CX$57,Points_MP!$C16,FALSE)=$X16,$AK16,"ERROR")))))))))</f>
        <v>0</v>
      </c>
      <c r="BQ16" s="223">
        <f>IF(ISBLANK(HLOOKUP(BQ$1,Monitoring_MP!$AM$1:$CX$57,Points_MP!$C16,FALSE)),"",IF(HLOOKUP(BQ$1,Monitoring_MP!$AM$1:$CX$57,Points_MP!$C16,FALSE)=$J16,$AD16,IF(HLOOKUP(BQ$1,Monitoring_MP!$AM$1:$CX$57,Points_MP!$C16,FALSE)=$L16,$AE16,IF(HLOOKUP(BQ$1,Monitoring_MP!$AM$1:$CX$57,Points_MP!$C16,FALSE)=$N16,$AF16,IF(HLOOKUP(BQ$1,Monitoring_MP!$AM$1:$CX$57,Points_MP!$C16,FALSE)=$P16,$AG16,IF(HLOOKUP(BQ$1,Monitoring_MP!$AM$1:$CX$57,Points_MP!$C16,FALSE)=$R16,$AH16,IF(HLOOKUP(BQ$1,Monitoring_MP!$AM$1:$CX$57,Points_MP!$C16,FALSE)=$T16,$AI16,IF(HLOOKUP(BQ$1,Monitoring_MP!$AM$1:$CX$57,Points_MP!$C16,FALSE)=$V16,$AJ16,IF(HLOOKUP(BQ$1,Monitoring_MP!$AM$1:$CX$57,Points_MP!$C16,FALSE)=$X16,$AK16,"ERROR")))))))))</f>
        <v>0</v>
      </c>
      <c r="BR16" s="223">
        <f>IF(ISBLANK(HLOOKUP(BR$1,Monitoring_MP!$AM$1:$CX$57,Points_MP!$C16,FALSE)),"",IF(HLOOKUP(BR$1,Monitoring_MP!$AM$1:$CX$57,Points_MP!$C16,FALSE)=$J16,$AD16,IF(HLOOKUP(BR$1,Monitoring_MP!$AM$1:$CX$57,Points_MP!$C16,FALSE)=$L16,$AE16,IF(HLOOKUP(BR$1,Monitoring_MP!$AM$1:$CX$57,Points_MP!$C16,FALSE)=$N16,$AF16,IF(HLOOKUP(BR$1,Monitoring_MP!$AM$1:$CX$57,Points_MP!$C16,FALSE)=$P16,$AG16,IF(HLOOKUP(BR$1,Monitoring_MP!$AM$1:$CX$57,Points_MP!$C16,FALSE)=$R16,$AH16,IF(HLOOKUP(BR$1,Monitoring_MP!$AM$1:$CX$57,Points_MP!$C16,FALSE)=$T16,$AI16,IF(HLOOKUP(BR$1,Monitoring_MP!$AM$1:$CX$57,Points_MP!$C16,FALSE)=$V16,$AJ16,IF(HLOOKUP(BR$1,Monitoring_MP!$AM$1:$CX$57,Points_MP!$C16,FALSE)=$X16,$AK16,"ERROR")))))))))</f>
        <v>0</v>
      </c>
    </row>
    <row r="17" spans="1:70" ht="15" customHeight="1" x14ac:dyDescent="0.35">
      <c r="A17" s="65" t="str">
        <f>IF(ISBLANK(Monitoring_MP!A17),"",Monitoring_MP!A17)</f>
        <v>Q15</v>
      </c>
      <c r="B17" s="245" t="str">
        <f>IF(ISBLANK(Monitoring_MP!B17),"",Monitoring_MP!B17)</f>
        <v>R20015</v>
      </c>
      <c r="C17" s="173">
        <f>IF(ISBLANK(Monitoring_MP!C17),"",Monitoring_MP!C17)</f>
        <v>17</v>
      </c>
      <c r="D17" s="173" t="str">
        <f>IF(ISBLANK(Monitoring_MP!D17),"",Monitoring_MP!D17)</f>
        <v>Sînt aduse la cunoștință informații despre coordonatorul procesului de consultare publică, responsabil de asigurarea transparenţei procesului decizional din autoritatea respectivă ?</v>
      </c>
      <c r="E17" s="173" t="str">
        <f>IF(ISBLANK(Monitoring_MP!E17),"",Monitoring_MP!E17)</f>
        <v>Is the information about the public consultation coordinator, responsible for ensuring the transparency of decision-making authority made public?</v>
      </c>
      <c r="F17" s="63" t="str">
        <f>IF(ISBLANK(Monitoring_MP!F17),"",Monitoring_MP!F17)</f>
        <v>par</v>
      </c>
      <c r="G17" s="63" t="str">
        <f>IF(ISBLANK(Monitoring_MP!G17),"",Monitoring_MP!G17)</f>
        <v>par6</v>
      </c>
      <c r="H17" s="63" t="str">
        <f>IF(ISBLANK(Monitoring_MP!H17),"",Monitoring_MP!H17)</f>
        <v>par6k</v>
      </c>
      <c r="I17" s="64">
        <f>IF(ISBLANK(Monitoring_MP!I17),"",Monitoring_MP!I17)</f>
        <v>2</v>
      </c>
      <c r="J17" s="63" t="str">
        <f>IF(ISBLANK(Monitoring_MP!J17),"",Monitoring_MP!J17)</f>
        <v>da</v>
      </c>
      <c r="K17" s="63" t="str">
        <f>IF(ISBLANK(Monitoring_MP!K17),"",Monitoring_MP!K17)</f>
        <v>yes</v>
      </c>
      <c r="L17" s="63" t="str">
        <f>IF(ISBLANK(Monitoring_MP!L17),"",Monitoring_MP!L17)</f>
        <v>nu</v>
      </c>
      <c r="M17" s="63" t="str">
        <f>IF(ISBLANK(Monitoring_MP!M17),"",Monitoring_MP!M17)</f>
        <v>no</v>
      </c>
      <c r="N17" s="63" t="str">
        <f>IF(ISBLANK(Monitoring_MP!N17),"",Monitoring_MP!N17)</f>
        <v>partial</v>
      </c>
      <c r="O17" s="63" t="str">
        <f>IF(ISBLANK(Monitoring_MP!O17),"",Monitoring_MP!O17)</f>
        <v>partially</v>
      </c>
      <c r="P17" s="63" t="str">
        <f>IF(ISBLANK(Monitoring_MP!P17),"",Monitoring_MP!P17)</f>
        <v>---</v>
      </c>
      <c r="Q17" s="63" t="str">
        <f>IF(ISBLANK(Monitoring_MP!Q17),"",Monitoring_MP!Q17)</f>
        <v>---</v>
      </c>
      <c r="R17" s="63" t="str">
        <f>IF(ISBLANK(Monitoring_MP!R17),"",Monitoring_MP!R17)</f>
        <v>---</v>
      </c>
      <c r="S17" s="63" t="str">
        <f>IF(ISBLANK(Monitoring_MP!S17),"",Monitoring_MP!S17)</f>
        <v>---</v>
      </c>
      <c r="T17" s="63" t="str">
        <f>IF(ISBLANK(Monitoring_MP!T17),"",Monitoring_MP!T17)</f>
        <v>---</v>
      </c>
      <c r="U17" s="63" t="str">
        <f>IF(ISBLANK(Monitoring_MP!U17),"",Monitoring_MP!U17)</f>
        <v>---</v>
      </c>
      <c r="V17" s="63" t="str">
        <f>IF(ISBLANK(Monitoring_MP!V17),"",Monitoring_MP!V17)</f>
        <v>---</v>
      </c>
      <c r="W17" s="63" t="str">
        <f>IF(ISBLANK(Monitoring_MP!W17),"",Monitoring_MP!W17)</f>
        <v>---</v>
      </c>
      <c r="X17" s="127" t="str">
        <f>IF(ISBLANK(Monitoring_MP!X17),"",Monitoring_MP!X17)</f>
        <v>N/A</v>
      </c>
      <c r="Y17" s="127" t="str">
        <f>IF(ISBLANK(Monitoring_MP!Y17),"",Monitoring_MP!Y17)</f>
        <v>N/A</v>
      </c>
      <c r="Z17" s="63" t="str">
        <f>IF(ISBLANK(Monitoring_MP!Z17),"",Monitoring_MP!Z17)</f>
        <v>---</v>
      </c>
      <c r="AA17" s="63" t="str">
        <f>IF(ISBLANK(Monitoring_MP!AA17),"",Monitoring_MP!AA17)</f>
        <v>---</v>
      </c>
      <c r="AB17" s="63" t="str">
        <f>IF(ISBLANK(Monitoring_MP!AB17),"",Monitoring_MP!AB17)</f>
        <v>da</v>
      </c>
      <c r="AC17" s="63" t="str">
        <f>IF(ISBLANK(Monitoring_MP!AC17),"",Monitoring_MP!AC17)</f>
        <v>nu</v>
      </c>
      <c r="AD17" s="64">
        <f>IF(ISBLANK(Monitoring_MP!AD17),"",Monitoring_MP!AD17)</f>
        <v>2</v>
      </c>
      <c r="AE17" s="63">
        <f>IF(ISBLANK(Monitoring_MP!AE17),"",Monitoring_MP!AE17)</f>
        <v>0</v>
      </c>
      <c r="AF17" s="63">
        <f>IF(ISBLANK(Monitoring_MP!AF17),"",Monitoring_MP!AF17)</f>
        <v>1</v>
      </c>
      <c r="AG17" s="63" t="str">
        <f>IF(ISBLANK(Monitoring_MP!AG17),"",Monitoring_MP!AG17)</f>
        <v>---</v>
      </c>
      <c r="AH17" s="63" t="str">
        <f>IF(ISBLANK(Monitoring_MP!AH17),"",Monitoring_MP!AH17)</f>
        <v>---</v>
      </c>
      <c r="AI17" s="63" t="str">
        <f>IF(ISBLANK(Monitoring_MP!AI17),"",Monitoring_MP!AI17)</f>
        <v>---</v>
      </c>
      <c r="AJ17" s="127" t="str">
        <f>IF(ISBLANK(Monitoring_MP!AJ17),"",Monitoring_MP!AJ17)</f>
        <v>---</v>
      </c>
      <c r="AK17" s="127" t="str">
        <f>IF(ISBLANK(Monitoring_MP!AK17),"",Monitoring_MP!AK17)</f>
        <v>N/A</v>
      </c>
      <c r="AL17" s="153" t="str">
        <f>IF(ISBLANK(Monitoring_MP!AL17),"",Monitoring_MP!AL17)</f>
        <v>---</v>
      </c>
      <c r="AM17" s="223">
        <f>IF(ISBLANK(HLOOKUP(AM$1,Monitoring_MP!$AM$1:$CX$57,Points_MP!$C17,FALSE)),"",IF(HLOOKUP(AM$1,Monitoring_MP!$AM$1:$CX$57,Points_MP!$C17,FALSE)=$J17,$AD17,IF(HLOOKUP(AM$1,Monitoring_MP!$AM$1:$CX$57,Points_MP!$C17,FALSE)=$L17,$AE17,IF(HLOOKUP(AM$1,Monitoring_MP!$AM$1:$CX$57,Points_MP!$C17,FALSE)=$N17,$AF17,IF(HLOOKUP(AM$1,Monitoring_MP!$AM$1:$CX$57,Points_MP!$C17,FALSE)=$P17,$AG17,IF(HLOOKUP(AM$1,Monitoring_MP!$AM$1:$CX$57,Points_MP!$C17,FALSE)=$R17,$AH17,IF(HLOOKUP(AM$1,Monitoring_MP!$AM$1:$CX$57,Points_MP!$C17,FALSE)=$T17,$AI17,IF(HLOOKUP(AM$1,Monitoring_MP!$AM$1:$CX$57,Points_MP!$C17,FALSE)=$V17,$AJ17,IF(HLOOKUP(AM$1,Monitoring_MP!$AM$1:$CX$57,Points_MP!$C17,FALSE)=$X17,$AK17,"ERROR")))))))))</f>
        <v>0</v>
      </c>
      <c r="AN17" s="223">
        <f>IF(ISBLANK(HLOOKUP(AN$1,Monitoring_MP!$AM$1:$CX$57,Points_MP!$C17,FALSE)),"",IF(HLOOKUP(AN$1,Monitoring_MP!$AM$1:$CX$57,Points_MP!$C17,FALSE)=$J17,$AD17,IF(HLOOKUP(AN$1,Monitoring_MP!$AM$1:$CX$57,Points_MP!$C17,FALSE)=$L17,$AE17,IF(HLOOKUP(AN$1,Monitoring_MP!$AM$1:$CX$57,Points_MP!$C17,FALSE)=$N17,$AF17,IF(HLOOKUP(AN$1,Monitoring_MP!$AM$1:$CX$57,Points_MP!$C17,FALSE)=$P17,$AG17,IF(HLOOKUP(AN$1,Monitoring_MP!$AM$1:$CX$57,Points_MP!$C17,FALSE)=$R17,$AH17,IF(HLOOKUP(AN$1,Monitoring_MP!$AM$1:$CX$57,Points_MP!$C17,FALSE)=$T17,$AI17,IF(HLOOKUP(AN$1,Monitoring_MP!$AM$1:$CX$57,Points_MP!$C17,FALSE)=$V17,$AJ17,IF(HLOOKUP(AN$1,Monitoring_MP!$AM$1:$CX$57,Points_MP!$C17,FALSE)=$X17,$AK17,"ERROR")))))))))</f>
        <v>0</v>
      </c>
      <c r="AO17" s="223">
        <f>IF(ISBLANK(HLOOKUP(AO$1,Monitoring_MP!$AM$1:$CX$57,Points_MP!$C17,FALSE)),"",IF(HLOOKUP(AO$1,Monitoring_MP!$AM$1:$CX$57,Points_MP!$C17,FALSE)=$J17,$AD17,IF(HLOOKUP(AO$1,Monitoring_MP!$AM$1:$CX$57,Points_MP!$C17,FALSE)=$L17,$AE17,IF(HLOOKUP(AO$1,Monitoring_MP!$AM$1:$CX$57,Points_MP!$C17,FALSE)=$N17,$AF17,IF(HLOOKUP(AO$1,Monitoring_MP!$AM$1:$CX$57,Points_MP!$C17,FALSE)=$P17,$AG17,IF(HLOOKUP(AO$1,Monitoring_MP!$AM$1:$CX$57,Points_MP!$C17,FALSE)=$R17,$AH17,IF(HLOOKUP(AO$1,Monitoring_MP!$AM$1:$CX$57,Points_MP!$C17,FALSE)=$T17,$AI17,IF(HLOOKUP(AO$1,Monitoring_MP!$AM$1:$CX$57,Points_MP!$C17,FALSE)=$V17,$AJ17,IF(HLOOKUP(AO$1,Monitoring_MP!$AM$1:$CX$57,Points_MP!$C17,FALSE)=$X17,$AK17,"ERROR")))))))))</f>
        <v>0</v>
      </c>
      <c r="AP17" s="223">
        <f>IF(ISBLANK(HLOOKUP(AP$1,Monitoring_MP!$AM$1:$CX$57,Points_MP!$C17,FALSE)),"",IF(HLOOKUP(AP$1,Monitoring_MP!$AM$1:$CX$57,Points_MP!$C17,FALSE)=$J17,$AD17,IF(HLOOKUP(AP$1,Monitoring_MP!$AM$1:$CX$57,Points_MP!$C17,FALSE)=$L17,$AE17,IF(HLOOKUP(AP$1,Monitoring_MP!$AM$1:$CX$57,Points_MP!$C17,FALSE)=$N17,$AF17,IF(HLOOKUP(AP$1,Monitoring_MP!$AM$1:$CX$57,Points_MP!$C17,FALSE)=$P17,$AG17,IF(HLOOKUP(AP$1,Monitoring_MP!$AM$1:$CX$57,Points_MP!$C17,FALSE)=$R17,$AH17,IF(HLOOKUP(AP$1,Monitoring_MP!$AM$1:$CX$57,Points_MP!$C17,FALSE)=$T17,$AI17,IF(HLOOKUP(AP$1,Monitoring_MP!$AM$1:$CX$57,Points_MP!$C17,FALSE)=$V17,$AJ17,IF(HLOOKUP(AP$1,Monitoring_MP!$AM$1:$CX$57,Points_MP!$C17,FALSE)=$X17,$AK17,"ERROR")))))))))</f>
        <v>2</v>
      </c>
      <c r="AQ17" s="223">
        <f>IF(ISBLANK(HLOOKUP(AQ$1,Monitoring_MP!$AM$1:$CX$57,Points_MP!$C17,FALSE)),"",IF(HLOOKUP(AQ$1,Monitoring_MP!$AM$1:$CX$57,Points_MP!$C17,FALSE)=$J17,$AD17,IF(HLOOKUP(AQ$1,Monitoring_MP!$AM$1:$CX$57,Points_MP!$C17,FALSE)=$L17,$AE17,IF(HLOOKUP(AQ$1,Monitoring_MP!$AM$1:$CX$57,Points_MP!$C17,FALSE)=$N17,$AF17,IF(HLOOKUP(AQ$1,Monitoring_MP!$AM$1:$CX$57,Points_MP!$C17,FALSE)=$P17,$AG17,IF(HLOOKUP(AQ$1,Monitoring_MP!$AM$1:$CX$57,Points_MP!$C17,FALSE)=$R17,$AH17,IF(HLOOKUP(AQ$1,Monitoring_MP!$AM$1:$CX$57,Points_MP!$C17,FALSE)=$T17,$AI17,IF(HLOOKUP(AQ$1,Monitoring_MP!$AM$1:$CX$57,Points_MP!$C17,FALSE)=$V17,$AJ17,IF(HLOOKUP(AQ$1,Monitoring_MP!$AM$1:$CX$57,Points_MP!$C17,FALSE)=$X17,$AK17,"ERROR")))))))))</f>
        <v>0</v>
      </c>
      <c r="AR17" s="223">
        <f>IF(ISBLANK(HLOOKUP(AR$1,Monitoring_MP!$AM$1:$CX$57,Points_MP!$C17,FALSE)),"",IF(HLOOKUP(AR$1,Monitoring_MP!$AM$1:$CX$57,Points_MP!$C17,FALSE)=$J17,$AD17,IF(HLOOKUP(AR$1,Monitoring_MP!$AM$1:$CX$57,Points_MP!$C17,FALSE)=$L17,$AE17,IF(HLOOKUP(AR$1,Monitoring_MP!$AM$1:$CX$57,Points_MP!$C17,FALSE)=$N17,$AF17,IF(HLOOKUP(AR$1,Monitoring_MP!$AM$1:$CX$57,Points_MP!$C17,FALSE)=$P17,$AG17,IF(HLOOKUP(AR$1,Monitoring_MP!$AM$1:$CX$57,Points_MP!$C17,FALSE)=$R17,$AH17,IF(HLOOKUP(AR$1,Monitoring_MP!$AM$1:$CX$57,Points_MP!$C17,FALSE)=$T17,$AI17,IF(HLOOKUP(AR$1,Monitoring_MP!$AM$1:$CX$57,Points_MP!$C17,FALSE)=$V17,$AJ17,IF(HLOOKUP(AR$1,Monitoring_MP!$AM$1:$CX$57,Points_MP!$C17,FALSE)=$X17,$AK17,"ERROR")))))))))</f>
        <v>0</v>
      </c>
      <c r="AS17" s="223">
        <f>IF(ISBLANK(HLOOKUP(AS$1,Monitoring_MP!$AM$1:$CX$57,Points_MP!$C17,FALSE)),"",IF(HLOOKUP(AS$1,Monitoring_MP!$AM$1:$CX$57,Points_MP!$C17,FALSE)=$J17,$AD17,IF(HLOOKUP(AS$1,Monitoring_MP!$AM$1:$CX$57,Points_MP!$C17,FALSE)=$L17,$AE17,IF(HLOOKUP(AS$1,Monitoring_MP!$AM$1:$CX$57,Points_MP!$C17,FALSE)=$N17,$AF17,IF(HLOOKUP(AS$1,Monitoring_MP!$AM$1:$CX$57,Points_MP!$C17,FALSE)=$P17,$AG17,IF(HLOOKUP(AS$1,Monitoring_MP!$AM$1:$CX$57,Points_MP!$C17,FALSE)=$R17,$AH17,IF(HLOOKUP(AS$1,Monitoring_MP!$AM$1:$CX$57,Points_MP!$C17,FALSE)=$T17,$AI17,IF(HLOOKUP(AS$1,Monitoring_MP!$AM$1:$CX$57,Points_MP!$C17,FALSE)=$V17,$AJ17,IF(HLOOKUP(AS$1,Monitoring_MP!$AM$1:$CX$57,Points_MP!$C17,FALSE)=$X17,$AK17,"ERROR")))))))))</f>
        <v>0</v>
      </c>
      <c r="AT17" s="223">
        <f>IF(ISBLANK(HLOOKUP(AT$1,Monitoring_MP!$AM$1:$CX$57,Points_MP!$C17,FALSE)),"",IF(HLOOKUP(AT$1,Monitoring_MP!$AM$1:$CX$57,Points_MP!$C17,FALSE)=$J17,$AD17,IF(HLOOKUP(AT$1,Monitoring_MP!$AM$1:$CX$57,Points_MP!$C17,FALSE)=$L17,$AE17,IF(HLOOKUP(AT$1,Monitoring_MP!$AM$1:$CX$57,Points_MP!$C17,FALSE)=$N17,$AF17,IF(HLOOKUP(AT$1,Monitoring_MP!$AM$1:$CX$57,Points_MP!$C17,FALSE)=$P17,$AG17,IF(HLOOKUP(AT$1,Monitoring_MP!$AM$1:$CX$57,Points_MP!$C17,FALSE)=$R17,$AH17,IF(HLOOKUP(AT$1,Monitoring_MP!$AM$1:$CX$57,Points_MP!$C17,FALSE)=$T17,$AI17,IF(HLOOKUP(AT$1,Monitoring_MP!$AM$1:$CX$57,Points_MP!$C17,FALSE)=$V17,$AJ17,IF(HLOOKUP(AT$1,Monitoring_MP!$AM$1:$CX$57,Points_MP!$C17,FALSE)=$X17,$AK17,"ERROR")))))))))</f>
        <v>0</v>
      </c>
      <c r="AU17" s="223">
        <f>IF(ISBLANK(HLOOKUP(AU$1,Monitoring_MP!$AM$1:$CX$57,Points_MP!$C17,FALSE)),"",IF(HLOOKUP(AU$1,Monitoring_MP!$AM$1:$CX$57,Points_MP!$C17,FALSE)=$J17,$AD17,IF(HLOOKUP(AU$1,Monitoring_MP!$AM$1:$CX$57,Points_MP!$C17,FALSE)=$L17,$AE17,IF(HLOOKUP(AU$1,Monitoring_MP!$AM$1:$CX$57,Points_MP!$C17,FALSE)=$N17,$AF17,IF(HLOOKUP(AU$1,Monitoring_MP!$AM$1:$CX$57,Points_MP!$C17,FALSE)=$P17,$AG17,IF(HLOOKUP(AU$1,Monitoring_MP!$AM$1:$CX$57,Points_MP!$C17,FALSE)=$R17,$AH17,IF(HLOOKUP(AU$1,Monitoring_MP!$AM$1:$CX$57,Points_MP!$C17,FALSE)=$T17,$AI17,IF(HLOOKUP(AU$1,Monitoring_MP!$AM$1:$CX$57,Points_MP!$C17,FALSE)=$V17,$AJ17,IF(HLOOKUP(AU$1,Monitoring_MP!$AM$1:$CX$57,Points_MP!$C17,FALSE)=$X17,$AK17,"ERROR")))))))))</f>
        <v>0</v>
      </c>
      <c r="AV17" s="223">
        <f>IF(ISBLANK(HLOOKUP(AV$1,Monitoring_MP!$AM$1:$CX$57,Points_MP!$C17,FALSE)),"",IF(HLOOKUP(AV$1,Monitoring_MP!$AM$1:$CX$57,Points_MP!$C17,FALSE)=$J17,$AD17,IF(HLOOKUP(AV$1,Monitoring_MP!$AM$1:$CX$57,Points_MP!$C17,FALSE)=$L17,$AE17,IF(HLOOKUP(AV$1,Monitoring_MP!$AM$1:$CX$57,Points_MP!$C17,FALSE)=$N17,$AF17,IF(HLOOKUP(AV$1,Monitoring_MP!$AM$1:$CX$57,Points_MP!$C17,FALSE)=$P17,$AG17,IF(HLOOKUP(AV$1,Monitoring_MP!$AM$1:$CX$57,Points_MP!$C17,FALSE)=$R17,$AH17,IF(HLOOKUP(AV$1,Monitoring_MP!$AM$1:$CX$57,Points_MP!$C17,FALSE)=$T17,$AI17,IF(HLOOKUP(AV$1,Monitoring_MP!$AM$1:$CX$57,Points_MP!$C17,FALSE)=$V17,$AJ17,IF(HLOOKUP(AV$1,Monitoring_MP!$AM$1:$CX$57,Points_MP!$C17,FALSE)=$X17,$AK17,"ERROR")))))))))</f>
        <v>0</v>
      </c>
      <c r="AW17" s="223">
        <f>IF(ISBLANK(HLOOKUP(AW$1,Monitoring_MP!$AM$1:$CX$57,Points_MP!$C17,FALSE)),"",IF(HLOOKUP(AW$1,Monitoring_MP!$AM$1:$CX$57,Points_MP!$C17,FALSE)=$J17,$AD17,IF(HLOOKUP(AW$1,Monitoring_MP!$AM$1:$CX$57,Points_MP!$C17,FALSE)=$L17,$AE17,IF(HLOOKUP(AW$1,Monitoring_MP!$AM$1:$CX$57,Points_MP!$C17,FALSE)=$N17,$AF17,IF(HLOOKUP(AW$1,Monitoring_MP!$AM$1:$CX$57,Points_MP!$C17,FALSE)=$P17,$AG17,IF(HLOOKUP(AW$1,Monitoring_MP!$AM$1:$CX$57,Points_MP!$C17,FALSE)=$R17,$AH17,IF(HLOOKUP(AW$1,Monitoring_MP!$AM$1:$CX$57,Points_MP!$C17,FALSE)=$T17,$AI17,IF(HLOOKUP(AW$1,Monitoring_MP!$AM$1:$CX$57,Points_MP!$C17,FALSE)=$V17,$AJ17,IF(HLOOKUP(AW$1,Monitoring_MP!$AM$1:$CX$57,Points_MP!$C17,FALSE)=$X17,$AK17,"ERROR")))))))))</f>
        <v>0</v>
      </c>
      <c r="AX17" s="223">
        <f>IF(ISBLANK(HLOOKUP(AX$1,Monitoring_MP!$AM$1:$CX$57,Points_MP!$C17,FALSE)),"",IF(HLOOKUP(AX$1,Monitoring_MP!$AM$1:$CX$57,Points_MP!$C17,FALSE)=$J17,$AD17,IF(HLOOKUP(AX$1,Monitoring_MP!$AM$1:$CX$57,Points_MP!$C17,FALSE)=$L17,$AE17,IF(HLOOKUP(AX$1,Monitoring_MP!$AM$1:$CX$57,Points_MP!$C17,FALSE)=$N17,$AF17,IF(HLOOKUP(AX$1,Monitoring_MP!$AM$1:$CX$57,Points_MP!$C17,FALSE)=$P17,$AG17,IF(HLOOKUP(AX$1,Monitoring_MP!$AM$1:$CX$57,Points_MP!$C17,FALSE)=$R17,$AH17,IF(HLOOKUP(AX$1,Monitoring_MP!$AM$1:$CX$57,Points_MP!$C17,FALSE)=$T17,$AI17,IF(HLOOKUP(AX$1,Monitoring_MP!$AM$1:$CX$57,Points_MP!$C17,FALSE)=$V17,$AJ17,IF(HLOOKUP(AX$1,Monitoring_MP!$AM$1:$CX$57,Points_MP!$C17,FALSE)=$X17,$AK17,"ERROR")))))))))</f>
        <v>0</v>
      </c>
      <c r="AY17" s="223">
        <f>IF(ISBLANK(HLOOKUP(AY$1,Monitoring_MP!$AM$1:$CX$57,Points_MP!$C17,FALSE)),"",IF(HLOOKUP(AY$1,Monitoring_MP!$AM$1:$CX$57,Points_MP!$C17,FALSE)=$J17,$AD17,IF(HLOOKUP(AY$1,Monitoring_MP!$AM$1:$CX$57,Points_MP!$C17,FALSE)=$L17,$AE17,IF(HLOOKUP(AY$1,Monitoring_MP!$AM$1:$CX$57,Points_MP!$C17,FALSE)=$N17,$AF17,IF(HLOOKUP(AY$1,Monitoring_MP!$AM$1:$CX$57,Points_MP!$C17,FALSE)=$P17,$AG17,IF(HLOOKUP(AY$1,Monitoring_MP!$AM$1:$CX$57,Points_MP!$C17,FALSE)=$R17,$AH17,IF(HLOOKUP(AY$1,Monitoring_MP!$AM$1:$CX$57,Points_MP!$C17,FALSE)=$T17,$AI17,IF(HLOOKUP(AY$1,Monitoring_MP!$AM$1:$CX$57,Points_MP!$C17,FALSE)=$V17,$AJ17,IF(HLOOKUP(AY$1,Monitoring_MP!$AM$1:$CX$57,Points_MP!$C17,FALSE)=$X17,$AK17,"ERROR")))))))))</f>
        <v>0</v>
      </c>
      <c r="AZ17" s="223">
        <f>IF(ISBLANK(HLOOKUP(AZ$1,Monitoring_MP!$AM$1:$CX$57,Points_MP!$C17,FALSE)),"",IF(HLOOKUP(AZ$1,Monitoring_MP!$AM$1:$CX$57,Points_MP!$C17,FALSE)=$J17,$AD17,IF(HLOOKUP(AZ$1,Monitoring_MP!$AM$1:$CX$57,Points_MP!$C17,FALSE)=$L17,$AE17,IF(HLOOKUP(AZ$1,Monitoring_MP!$AM$1:$CX$57,Points_MP!$C17,FALSE)=$N17,$AF17,IF(HLOOKUP(AZ$1,Monitoring_MP!$AM$1:$CX$57,Points_MP!$C17,FALSE)=$P17,$AG17,IF(HLOOKUP(AZ$1,Monitoring_MP!$AM$1:$CX$57,Points_MP!$C17,FALSE)=$R17,$AH17,IF(HLOOKUP(AZ$1,Monitoring_MP!$AM$1:$CX$57,Points_MP!$C17,FALSE)=$T17,$AI17,IF(HLOOKUP(AZ$1,Monitoring_MP!$AM$1:$CX$57,Points_MP!$C17,FALSE)=$V17,$AJ17,IF(HLOOKUP(AZ$1,Monitoring_MP!$AM$1:$CX$57,Points_MP!$C17,FALSE)=$X17,$AK17,"ERROR")))))))))</f>
        <v>0</v>
      </c>
      <c r="BA17" s="223">
        <f>IF(ISBLANK(HLOOKUP(BA$1,Monitoring_MP!$AM$1:$CX$57,Points_MP!$C17,FALSE)),"",IF(HLOOKUP(BA$1,Monitoring_MP!$AM$1:$CX$57,Points_MP!$C17,FALSE)=$J17,$AD17,IF(HLOOKUP(BA$1,Monitoring_MP!$AM$1:$CX$57,Points_MP!$C17,FALSE)=$L17,$AE17,IF(HLOOKUP(BA$1,Monitoring_MP!$AM$1:$CX$57,Points_MP!$C17,FALSE)=$N17,$AF17,IF(HLOOKUP(BA$1,Monitoring_MP!$AM$1:$CX$57,Points_MP!$C17,FALSE)=$P17,$AG17,IF(HLOOKUP(BA$1,Monitoring_MP!$AM$1:$CX$57,Points_MP!$C17,FALSE)=$R17,$AH17,IF(HLOOKUP(BA$1,Monitoring_MP!$AM$1:$CX$57,Points_MP!$C17,FALSE)=$T17,$AI17,IF(HLOOKUP(BA$1,Monitoring_MP!$AM$1:$CX$57,Points_MP!$C17,FALSE)=$V17,$AJ17,IF(HLOOKUP(BA$1,Monitoring_MP!$AM$1:$CX$57,Points_MP!$C17,FALSE)=$X17,$AK17,"ERROR")))))))))</f>
        <v>0</v>
      </c>
      <c r="BB17" s="223">
        <f>IF(ISBLANK(HLOOKUP(BB$1,Monitoring_MP!$AM$1:$CX$57,Points_MP!$C17,FALSE)),"",IF(HLOOKUP(BB$1,Monitoring_MP!$AM$1:$CX$57,Points_MP!$C17,FALSE)=$J17,$AD17,IF(HLOOKUP(BB$1,Monitoring_MP!$AM$1:$CX$57,Points_MP!$C17,FALSE)=$L17,$AE17,IF(HLOOKUP(BB$1,Monitoring_MP!$AM$1:$CX$57,Points_MP!$C17,FALSE)=$N17,$AF17,IF(HLOOKUP(BB$1,Monitoring_MP!$AM$1:$CX$57,Points_MP!$C17,FALSE)=$P17,$AG17,IF(HLOOKUP(BB$1,Monitoring_MP!$AM$1:$CX$57,Points_MP!$C17,FALSE)=$R17,$AH17,IF(HLOOKUP(BB$1,Monitoring_MP!$AM$1:$CX$57,Points_MP!$C17,FALSE)=$T17,$AI17,IF(HLOOKUP(BB$1,Monitoring_MP!$AM$1:$CX$57,Points_MP!$C17,FALSE)=$V17,$AJ17,IF(HLOOKUP(BB$1,Monitoring_MP!$AM$1:$CX$57,Points_MP!$C17,FALSE)=$X17,$AK17,"ERROR")))))))))</f>
        <v>0</v>
      </c>
      <c r="BC17" s="223">
        <f>IF(ISBLANK(HLOOKUP(BC$1,Monitoring_MP!$AM$1:$CX$57,Points_MP!$C17,FALSE)),"",IF(HLOOKUP(BC$1,Monitoring_MP!$AM$1:$CX$57,Points_MP!$C17,FALSE)=$J17,$AD17,IF(HLOOKUP(BC$1,Monitoring_MP!$AM$1:$CX$57,Points_MP!$C17,FALSE)=$L17,$AE17,IF(HLOOKUP(BC$1,Monitoring_MP!$AM$1:$CX$57,Points_MP!$C17,FALSE)=$N17,$AF17,IF(HLOOKUP(BC$1,Monitoring_MP!$AM$1:$CX$57,Points_MP!$C17,FALSE)=$P17,$AG17,IF(HLOOKUP(BC$1,Monitoring_MP!$AM$1:$CX$57,Points_MP!$C17,FALSE)=$R17,$AH17,IF(HLOOKUP(BC$1,Monitoring_MP!$AM$1:$CX$57,Points_MP!$C17,FALSE)=$T17,$AI17,IF(HLOOKUP(BC$1,Monitoring_MP!$AM$1:$CX$57,Points_MP!$C17,FALSE)=$V17,$AJ17,IF(HLOOKUP(BC$1,Monitoring_MP!$AM$1:$CX$57,Points_MP!$C17,FALSE)=$X17,$AK17,"ERROR")))))))))</f>
        <v>0</v>
      </c>
      <c r="BD17" s="223">
        <f>IF(ISBLANK(HLOOKUP(BD$1,Monitoring_MP!$AM$1:$CX$57,Points_MP!$C17,FALSE)),"",IF(HLOOKUP(BD$1,Monitoring_MP!$AM$1:$CX$57,Points_MP!$C17,FALSE)=$J17,$AD17,IF(HLOOKUP(BD$1,Monitoring_MP!$AM$1:$CX$57,Points_MP!$C17,FALSE)=$L17,$AE17,IF(HLOOKUP(BD$1,Monitoring_MP!$AM$1:$CX$57,Points_MP!$C17,FALSE)=$N17,$AF17,IF(HLOOKUP(BD$1,Monitoring_MP!$AM$1:$CX$57,Points_MP!$C17,FALSE)=$P17,$AG17,IF(HLOOKUP(BD$1,Monitoring_MP!$AM$1:$CX$57,Points_MP!$C17,FALSE)=$R17,$AH17,IF(HLOOKUP(BD$1,Monitoring_MP!$AM$1:$CX$57,Points_MP!$C17,FALSE)=$T17,$AI17,IF(HLOOKUP(BD$1,Monitoring_MP!$AM$1:$CX$57,Points_MP!$C17,FALSE)=$V17,$AJ17,IF(HLOOKUP(BD$1,Monitoring_MP!$AM$1:$CX$57,Points_MP!$C17,FALSE)=$X17,$AK17,"ERROR")))))))))</f>
        <v>0</v>
      </c>
      <c r="BE17" s="223">
        <f>IF(ISBLANK(HLOOKUP(BE$1,Monitoring_MP!$AM$1:$CX$57,Points_MP!$C17,FALSE)),"",IF(HLOOKUP(BE$1,Monitoring_MP!$AM$1:$CX$57,Points_MP!$C17,FALSE)=$J17,$AD17,IF(HLOOKUP(BE$1,Monitoring_MP!$AM$1:$CX$57,Points_MP!$C17,FALSE)=$L17,$AE17,IF(HLOOKUP(BE$1,Monitoring_MP!$AM$1:$CX$57,Points_MP!$C17,FALSE)=$N17,$AF17,IF(HLOOKUP(BE$1,Monitoring_MP!$AM$1:$CX$57,Points_MP!$C17,FALSE)=$P17,$AG17,IF(HLOOKUP(BE$1,Monitoring_MP!$AM$1:$CX$57,Points_MP!$C17,FALSE)=$R17,$AH17,IF(HLOOKUP(BE$1,Monitoring_MP!$AM$1:$CX$57,Points_MP!$C17,FALSE)=$T17,$AI17,IF(HLOOKUP(BE$1,Monitoring_MP!$AM$1:$CX$57,Points_MP!$C17,FALSE)=$V17,$AJ17,IF(HLOOKUP(BE$1,Monitoring_MP!$AM$1:$CX$57,Points_MP!$C17,FALSE)=$X17,$AK17,"ERROR")))))))))</f>
        <v>0</v>
      </c>
      <c r="BF17" s="223">
        <f>IF(ISBLANK(HLOOKUP(BF$1,Monitoring_MP!$AM$1:$CX$57,Points_MP!$C17,FALSE)),"",IF(HLOOKUP(BF$1,Monitoring_MP!$AM$1:$CX$57,Points_MP!$C17,FALSE)=$J17,$AD17,IF(HLOOKUP(BF$1,Monitoring_MP!$AM$1:$CX$57,Points_MP!$C17,FALSE)=$L17,$AE17,IF(HLOOKUP(BF$1,Monitoring_MP!$AM$1:$CX$57,Points_MP!$C17,FALSE)=$N17,$AF17,IF(HLOOKUP(BF$1,Monitoring_MP!$AM$1:$CX$57,Points_MP!$C17,FALSE)=$P17,$AG17,IF(HLOOKUP(BF$1,Monitoring_MP!$AM$1:$CX$57,Points_MP!$C17,FALSE)=$R17,$AH17,IF(HLOOKUP(BF$1,Monitoring_MP!$AM$1:$CX$57,Points_MP!$C17,FALSE)=$T17,$AI17,IF(HLOOKUP(BF$1,Monitoring_MP!$AM$1:$CX$57,Points_MP!$C17,FALSE)=$V17,$AJ17,IF(HLOOKUP(BF$1,Monitoring_MP!$AM$1:$CX$57,Points_MP!$C17,FALSE)=$X17,$AK17,"ERROR")))))))))</f>
        <v>0</v>
      </c>
      <c r="BG17" s="223">
        <f>IF(ISBLANK(HLOOKUP(BG$1,Monitoring_MP!$AM$1:$CX$57,Points_MP!$C17,FALSE)),"",IF(HLOOKUP(BG$1,Monitoring_MP!$AM$1:$CX$57,Points_MP!$C17,FALSE)=$J17,$AD17,IF(HLOOKUP(BG$1,Monitoring_MP!$AM$1:$CX$57,Points_MP!$C17,FALSE)=$L17,$AE17,IF(HLOOKUP(BG$1,Monitoring_MP!$AM$1:$CX$57,Points_MP!$C17,FALSE)=$N17,$AF17,IF(HLOOKUP(BG$1,Monitoring_MP!$AM$1:$CX$57,Points_MP!$C17,FALSE)=$P17,$AG17,IF(HLOOKUP(BG$1,Monitoring_MP!$AM$1:$CX$57,Points_MP!$C17,FALSE)=$R17,$AH17,IF(HLOOKUP(BG$1,Monitoring_MP!$AM$1:$CX$57,Points_MP!$C17,FALSE)=$T17,$AI17,IF(HLOOKUP(BG$1,Monitoring_MP!$AM$1:$CX$57,Points_MP!$C17,FALSE)=$V17,$AJ17,IF(HLOOKUP(BG$1,Monitoring_MP!$AM$1:$CX$57,Points_MP!$C17,FALSE)=$X17,$AK17,"ERROR")))))))))</f>
        <v>0</v>
      </c>
      <c r="BH17" s="223">
        <f>IF(ISBLANK(HLOOKUP(BH$1,Monitoring_MP!$AM$1:$CX$57,Points_MP!$C17,FALSE)),"",IF(HLOOKUP(BH$1,Monitoring_MP!$AM$1:$CX$57,Points_MP!$C17,FALSE)=$J17,$AD17,IF(HLOOKUP(BH$1,Monitoring_MP!$AM$1:$CX$57,Points_MP!$C17,FALSE)=$L17,$AE17,IF(HLOOKUP(BH$1,Monitoring_MP!$AM$1:$CX$57,Points_MP!$C17,FALSE)=$N17,$AF17,IF(HLOOKUP(BH$1,Monitoring_MP!$AM$1:$CX$57,Points_MP!$C17,FALSE)=$P17,$AG17,IF(HLOOKUP(BH$1,Monitoring_MP!$AM$1:$CX$57,Points_MP!$C17,FALSE)=$R17,$AH17,IF(HLOOKUP(BH$1,Monitoring_MP!$AM$1:$CX$57,Points_MP!$C17,FALSE)=$T17,$AI17,IF(HLOOKUP(BH$1,Monitoring_MP!$AM$1:$CX$57,Points_MP!$C17,FALSE)=$V17,$AJ17,IF(HLOOKUP(BH$1,Monitoring_MP!$AM$1:$CX$57,Points_MP!$C17,FALSE)=$X17,$AK17,"ERROR")))))))))</f>
        <v>2</v>
      </c>
      <c r="BI17" s="223">
        <f>IF(ISBLANK(HLOOKUP(BI$1,Monitoring_MP!$AM$1:$CX$57,Points_MP!$C17,FALSE)),"",IF(HLOOKUP(BI$1,Monitoring_MP!$AM$1:$CX$57,Points_MP!$C17,FALSE)=$J17,$AD17,IF(HLOOKUP(BI$1,Monitoring_MP!$AM$1:$CX$57,Points_MP!$C17,FALSE)=$L17,$AE17,IF(HLOOKUP(BI$1,Monitoring_MP!$AM$1:$CX$57,Points_MP!$C17,FALSE)=$N17,$AF17,IF(HLOOKUP(BI$1,Monitoring_MP!$AM$1:$CX$57,Points_MP!$C17,FALSE)=$P17,$AG17,IF(HLOOKUP(BI$1,Monitoring_MP!$AM$1:$CX$57,Points_MP!$C17,FALSE)=$R17,$AH17,IF(HLOOKUP(BI$1,Monitoring_MP!$AM$1:$CX$57,Points_MP!$C17,FALSE)=$T17,$AI17,IF(HLOOKUP(BI$1,Monitoring_MP!$AM$1:$CX$57,Points_MP!$C17,FALSE)=$V17,$AJ17,IF(HLOOKUP(BI$1,Monitoring_MP!$AM$1:$CX$57,Points_MP!$C17,FALSE)=$X17,$AK17,"ERROR")))))))))</f>
        <v>0</v>
      </c>
      <c r="BJ17" s="223">
        <f>IF(ISBLANK(HLOOKUP(BJ$1,Monitoring_MP!$AM$1:$CX$57,Points_MP!$C17,FALSE)),"",IF(HLOOKUP(BJ$1,Monitoring_MP!$AM$1:$CX$57,Points_MP!$C17,FALSE)=$J17,$AD17,IF(HLOOKUP(BJ$1,Monitoring_MP!$AM$1:$CX$57,Points_MP!$C17,FALSE)=$L17,$AE17,IF(HLOOKUP(BJ$1,Monitoring_MP!$AM$1:$CX$57,Points_MP!$C17,FALSE)=$N17,$AF17,IF(HLOOKUP(BJ$1,Monitoring_MP!$AM$1:$CX$57,Points_MP!$C17,FALSE)=$P17,$AG17,IF(HLOOKUP(BJ$1,Monitoring_MP!$AM$1:$CX$57,Points_MP!$C17,FALSE)=$R17,$AH17,IF(HLOOKUP(BJ$1,Monitoring_MP!$AM$1:$CX$57,Points_MP!$C17,FALSE)=$T17,$AI17,IF(HLOOKUP(BJ$1,Monitoring_MP!$AM$1:$CX$57,Points_MP!$C17,FALSE)=$V17,$AJ17,IF(HLOOKUP(BJ$1,Monitoring_MP!$AM$1:$CX$57,Points_MP!$C17,FALSE)=$X17,$AK17,"ERROR")))))))))</f>
        <v>0</v>
      </c>
      <c r="BK17" s="223">
        <f>IF(ISBLANK(HLOOKUP(BK$1,Monitoring_MP!$AM$1:$CX$57,Points_MP!$C17,FALSE)),"",IF(HLOOKUP(BK$1,Monitoring_MP!$AM$1:$CX$57,Points_MP!$C17,FALSE)=$J17,$AD17,IF(HLOOKUP(BK$1,Monitoring_MP!$AM$1:$CX$57,Points_MP!$C17,FALSE)=$L17,$AE17,IF(HLOOKUP(BK$1,Monitoring_MP!$AM$1:$CX$57,Points_MP!$C17,FALSE)=$N17,$AF17,IF(HLOOKUP(BK$1,Monitoring_MP!$AM$1:$CX$57,Points_MP!$C17,FALSE)=$P17,$AG17,IF(HLOOKUP(BK$1,Monitoring_MP!$AM$1:$CX$57,Points_MP!$C17,FALSE)=$R17,$AH17,IF(HLOOKUP(BK$1,Monitoring_MP!$AM$1:$CX$57,Points_MP!$C17,FALSE)=$T17,$AI17,IF(HLOOKUP(BK$1,Monitoring_MP!$AM$1:$CX$57,Points_MP!$C17,FALSE)=$V17,$AJ17,IF(HLOOKUP(BK$1,Monitoring_MP!$AM$1:$CX$57,Points_MP!$C17,FALSE)=$X17,$AK17,"ERROR")))))))))</f>
        <v>0</v>
      </c>
      <c r="BL17" s="223">
        <f>IF(ISBLANK(HLOOKUP(BL$1,Monitoring_MP!$AM$1:$CX$57,Points_MP!$C17,FALSE)),"",IF(HLOOKUP(BL$1,Monitoring_MP!$AM$1:$CX$57,Points_MP!$C17,FALSE)=$J17,$AD17,IF(HLOOKUP(BL$1,Monitoring_MP!$AM$1:$CX$57,Points_MP!$C17,FALSE)=$L17,$AE17,IF(HLOOKUP(BL$1,Monitoring_MP!$AM$1:$CX$57,Points_MP!$C17,FALSE)=$N17,$AF17,IF(HLOOKUP(BL$1,Monitoring_MP!$AM$1:$CX$57,Points_MP!$C17,FALSE)=$P17,$AG17,IF(HLOOKUP(BL$1,Monitoring_MP!$AM$1:$CX$57,Points_MP!$C17,FALSE)=$R17,$AH17,IF(HLOOKUP(BL$1,Monitoring_MP!$AM$1:$CX$57,Points_MP!$C17,FALSE)=$T17,$AI17,IF(HLOOKUP(BL$1,Monitoring_MP!$AM$1:$CX$57,Points_MP!$C17,FALSE)=$V17,$AJ17,IF(HLOOKUP(BL$1,Monitoring_MP!$AM$1:$CX$57,Points_MP!$C17,FALSE)=$X17,$AK17,"ERROR")))))))))</f>
        <v>0</v>
      </c>
      <c r="BM17" s="223">
        <f>IF(ISBLANK(HLOOKUP(BM$1,Monitoring_MP!$AM$1:$CX$57,Points_MP!$C17,FALSE)),"",IF(HLOOKUP(BM$1,Monitoring_MP!$AM$1:$CX$57,Points_MP!$C17,FALSE)=$J17,$AD17,IF(HLOOKUP(BM$1,Monitoring_MP!$AM$1:$CX$57,Points_MP!$C17,FALSE)=$L17,$AE17,IF(HLOOKUP(BM$1,Monitoring_MP!$AM$1:$CX$57,Points_MP!$C17,FALSE)=$N17,$AF17,IF(HLOOKUP(BM$1,Monitoring_MP!$AM$1:$CX$57,Points_MP!$C17,FALSE)=$P17,$AG17,IF(HLOOKUP(BM$1,Monitoring_MP!$AM$1:$CX$57,Points_MP!$C17,FALSE)=$R17,$AH17,IF(HLOOKUP(BM$1,Monitoring_MP!$AM$1:$CX$57,Points_MP!$C17,FALSE)=$T17,$AI17,IF(HLOOKUP(BM$1,Monitoring_MP!$AM$1:$CX$57,Points_MP!$C17,FALSE)=$V17,$AJ17,IF(HLOOKUP(BM$1,Monitoring_MP!$AM$1:$CX$57,Points_MP!$C17,FALSE)=$X17,$AK17,"ERROR")))))))))</f>
        <v>0</v>
      </c>
      <c r="BN17" s="223">
        <f>IF(ISBLANK(HLOOKUP(BN$1,Monitoring_MP!$AM$1:$CX$57,Points_MP!$C17,FALSE)),"",IF(HLOOKUP(BN$1,Monitoring_MP!$AM$1:$CX$57,Points_MP!$C17,FALSE)=$J17,$AD17,IF(HLOOKUP(BN$1,Monitoring_MP!$AM$1:$CX$57,Points_MP!$C17,FALSE)=$L17,$AE17,IF(HLOOKUP(BN$1,Monitoring_MP!$AM$1:$CX$57,Points_MP!$C17,FALSE)=$N17,$AF17,IF(HLOOKUP(BN$1,Monitoring_MP!$AM$1:$CX$57,Points_MP!$C17,FALSE)=$P17,$AG17,IF(HLOOKUP(BN$1,Monitoring_MP!$AM$1:$CX$57,Points_MP!$C17,FALSE)=$R17,$AH17,IF(HLOOKUP(BN$1,Monitoring_MP!$AM$1:$CX$57,Points_MP!$C17,FALSE)=$T17,$AI17,IF(HLOOKUP(BN$1,Monitoring_MP!$AM$1:$CX$57,Points_MP!$C17,FALSE)=$V17,$AJ17,IF(HLOOKUP(BN$1,Monitoring_MP!$AM$1:$CX$57,Points_MP!$C17,FALSE)=$X17,$AK17,"ERROR")))))))))</f>
        <v>0</v>
      </c>
      <c r="BO17" s="223">
        <f>IF(ISBLANK(HLOOKUP(BO$1,Monitoring_MP!$AM$1:$CX$57,Points_MP!$C17,FALSE)),"",IF(HLOOKUP(BO$1,Monitoring_MP!$AM$1:$CX$57,Points_MP!$C17,FALSE)=$J17,$AD17,IF(HLOOKUP(BO$1,Monitoring_MP!$AM$1:$CX$57,Points_MP!$C17,FALSE)=$L17,$AE17,IF(HLOOKUP(BO$1,Monitoring_MP!$AM$1:$CX$57,Points_MP!$C17,FALSE)=$N17,$AF17,IF(HLOOKUP(BO$1,Monitoring_MP!$AM$1:$CX$57,Points_MP!$C17,FALSE)=$P17,$AG17,IF(HLOOKUP(BO$1,Monitoring_MP!$AM$1:$CX$57,Points_MP!$C17,FALSE)=$R17,$AH17,IF(HLOOKUP(BO$1,Monitoring_MP!$AM$1:$CX$57,Points_MP!$C17,FALSE)=$T17,$AI17,IF(HLOOKUP(BO$1,Monitoring_MP!$AM$1:$CX$57,Points_MP!$C17,FALSE)=$V17,$AJ17,IF(HLOOKUP(BO$1,Monitoring_MP!$AM$1:$CX$57,Points_MP!$C17,FALSE)=$X17,$AK17,"ERROR")))))))))</f>
        <v>2</v>
      </c>
      <c r="BP17" s="223">
        <f>IF(ISBLANK(HLOOKUP(BP$1,Monitoring_MP!$AM$1:$CX$57,Points_MP!$C17,FALSE)),"",IF(HLOOKUP(BP$1,Monitoring_MP!$AM$1:$CX$57,Points_MP!$C17,FALSE)=$J17,$AD17,IF(HLOOKUP(BP$1,Monitoring_MP!$AM$1:$CX$57,Points_MP!$C17,FALSE)=$L17,$AE17,IF(HLOOKUP(BP$1,Monitoring_MP!$AM$1:$CX$57,Points_MP!$C17,FALSE)=$N17,$AF17,IF(HLOOKUP(BP$1,Monitoring_MP!$AM$1:$CX$57,Points_MP!$C17,FALSE)=$P17,$AG17,IF(HLOOKUP(BP$1,Monitoring_MP!$AM$1:$CX$57,Points_MP!$C17,FALSE)=$R17,$AH17,IF(HLOOKUP(BP$1,Monitoring_MP!$AM$1:$CX$57,Points_MP!$C17,FALSE)=$T17,$AI17,IF(HLOOKUP(BP$1,Monitoring_MP!$AM$1:$CX$57,Points_MP!$C17,FALSE)=$V17,$AJ17,IF(HLOOKUP(BP$1,Monitoring_MP!$AM$1:$CX$57,Points_MP!$C17,FALSE)=$X17,$AK17,"ERROR")))))))))</f>
        <v>0</v>
      </c>
      <c r="BQ17" s="223">
        <f>IF(ISBLANK(HLOOKUP(BQ$1,Monitoring_MP!$AM$1:$CX$57,Points_MP!$C17,FALSE)),"",IF(HLOOKUP(BQ$1,Monitoring_MP!$AM$1:$CX$57,Points_MP!$C17,FALSE)=$J17,$AD17,IF(HLOOKUP(BQ$1,Monitoring_MP!$AM$1:$CX$57,Points_MP!$C17,FALSE)=$L17,$AE17,IF(HLOOKUP(BQ$1,Monitoring_MP!$AM$1:$CX$57,Points_MP!$C17,FALSE)=$N17,$AF17,IF(HLOOKUP(BQ$1,Monitoring_MP!$AM$1:$CX$57,Points_MP!$C17,FALSE)=$P17,$AG17,IF(HLOOKUP(BQ$1,Monitoring_MP!$AM$1:$CX$57,Points_MP!$C17,FALSE)=$R17,$AH17,IF(HLOOKUP(BQ$1,Monitoring_MP!$AM$1:$CX$57,Points_MP!$C17,FALSE)=$T17,$AI17,IF(HLOOKUP(BQ$1,Monitoring_MP!$AM$1:$CX$57,Points_MP!$C17,FALSE)=$V17,$AJ17,IF(HLOOKUP(BQ$1,Monitoring_MP!$AM$1:$CX$57,Points_MP!$C17,FALSE)=$X17,$AK17,"ERROR")))))))))</f>
        <v>0</v>
      </c>
      <c r="BR17" s="223">
        <f>IF(ISBLANK(HLOOKUP(BR$1,Monitoring_MP!$AM$1:$CX$57,Points_MP!$C17,FALSE)),"",IF(HLOOKUP(BR$1,Monitoring_MP!$AM$1:$CX$57,Points_MP!$C17,FALSE)=$J17,$AD17,IF(HLOOKUP(BR$1,Monitoring_MP!$AM$1:$CX$57,Points_MP!$C17,FALSE)=$L17,$AE17,IF(HLOOKUP(BR$1,Monitoring_MP!$AM$1:$CX$57,Points_MP!$C17,FALSE)=$N17,$AF17,IF(HLOOKUP(BR$1,Monitoring_MP!$AM$1:$CX$57,Points_MP!$C17,FALSE)=$P17,$AG17,IF(HLOOKUP(BR$1,Monitoring_MP!$AM$1:$CX$57,Points_MP!$C17,FALSE)=$R17,$AH17,IF(HLOOKUP(BR$1,Monitoring_MP!$AM$1:$CX$57,Points_MP!$C17,FALSE)=$T17,$AI17,IF(HLOOKUP(BR$1,Monitoring_MP!$AM$1:$CX$57,Points_MP!$C17,FALSE)=$V17,$AJ17,IF(HLOOKUP(BR$1,Monitoring_MP!$AM$1:$CX$57,Points_MP!$C17,FALSE)=$X17,$AK17,"ERROR")))))))))</f>
        <v>0</v>
      </c>
    </row>
    <row r="18" spans="1:70" ht="15" customHeight="1" x14ac:dyDescent="0.35">
      <c r="A18" s="65" t="str">
        <f>IF(ISBLANK(Monitoring_MP!A18),"",Monitoring_MP!A18)</f>
        <v>Q16</v>
      </c>
      <c r="B18" s="245" t="str">
        <f>IF(ISBLANK(Monitoring_MP!B18),"",Monitoring_MP!B18)</f>
        <v>R20016</v>
      </c>
      <c r="C18" s="173">
        <f>IF(ISBLANK(Monitoring_MP!C18),"",Monitoring_MP!C18)</f>
        <v>18</v>
      </c>
      <c r="D18" s="173" t="str">
        <f>IF(ISBLANK(Monitoring_MP!D18),"",Monitoring_MP!D18)</f>
        <v>În cazul organizării consultărilor publice şi recepţionării recomandărilor din partea părţilor interesate, autoritatea publică locală a întocmit și publicat sinteze a recomandărilor?</v>
      </c>
      <c r="E18" s="173" t="str">
        <f>IF(ISBLANK(Monitoring_MP!E18),"",Monitoring_MP!E18)</f>
        <v>After public consultations, does  the local authority compiled and published summaries of the recommendations received from stakeholders?</v>
      </c>
      <c r="F18" s="63" t="str">
        <f>IF(ISBLANK(Monitoring_MP!F18),"",Monitoring_MP!F18)</f>
        <v>par</v>
      </c>
      <c r="G18" s="63" t="str">
        <f>IF(ISBLANK(Monitoring_MP!G18),"",Monitoring_MP!G18)</f>
        <v>par7</v>
      </c>
      <c r="H18" s="63" t="str">
        <f>IF(ISBLANK(Monitoring_MP!H18),"",Monitoring_MP!H18)</f>
        <v>par7k</v>
      </c>
      <c r="I18" s="64">
        <f>IF(ISBLANK(Monitoring_MP!I18),"",Monitoring_MP!I18)</f>
        <v>2</v>
      </c>
      <c r="J18" s="63" t="str">
        <f>IF(ISBLANK(Monitoring_MP!J18),"",Monitoring_MP!J18)</f>
        <v>da</v>
      </c>
      <c r="K18" s="63" t="str">
        <f>IF(ISBLANK(Monitoring_MP!K18),"",Monitoring_MP!K18)</f>
        <v>yes</v>
      </c>
      <c r="L18" s="63" t="str">
        <f>IF(ISBLANK(Monitoring_MP!L18),"",Monitoring_MP!L18)</f>
        <v>nu</v>
      </c>
      <c r="M18" s="63" t="str">
        <f>IF(ISBLANK(Monitoring_MP!M18),"",Monitoring_MP!M18)</f>
        <v>no</v>
      </c>
      <c r="N18" s="63" t="str">
        <f>IF(ISBLANK(Monitoring_MP!N18),"",Monitoring_MP!N18)</f>
        <v>partial/panou informativ</v>
      </c>
      <c r="O18" s="63" t="str">
        <f>IF(ISBLANK(Monitoring_MP!O18),"",Monitoring_MP!O18)</f>
        <v>partially/bilboard</v>
      </c>
      <c r="P18" s="63" t="str">
        <f>IF(ISBLANK(Monitoring_MP!P18),"",Monitoring_MP!P18)</f>
        <v>0-10%</v>
      </c>
      <c r="Q18" s="63" t="str">
        <f>IF(ISBLANK(Monitoring_MP!Q18),"",Monitoring_MP!Q18)</f>
        <v>0-10%</v>
      </c>
      <c r="R18" s="63" t="str">
        <f>IF(ISBLANK(Monitoring_MP!R18),"",Monitoring_MP!R18)</f>
        <v>10-30%</v>
      </c>
      <c r="S18" s="63" t="str">
        <f>IF(ISBLANK(Monitoring_MP!S18),"",Monitoring_MP!S18)</f>
        <v>10-30%</v>
      </c>
      <c r="T18" s="63" t="str">
        <f>IF(ISBLANK(Monitoring_MP!T18),"",Monitoring_MP!T18)</f>
        <v>30-60%</v>
      </c>
      <c r="U18" s="63" t="str">
        <f>IF(ISBLANK(Monitoring_MP!U18),"",Monitoring_MP!U18)</f>
        <v>30-60%</v>
      </c>
      <c r="V18" s="63" t="str">
        <f>IF(ISBLANK(Monitoring_MP!V18),"",Monitoring_MP!V18)</f>
        <v>60-90%</v>
      </c>
      <c r="W18" s="63" t="str">
        <f>IF(ISBLANK(Monitoring_MP!W18),"",Monitoring_MP!W18)</f>
        <v>60-90%</v>
      </c>
      <c r="X18" s="127" t="str">
        <f>IF(ISBLANK(Monitoring_MP!X18),"",Monitoring_MP!X18)</f>
        <v>N/A</v>
      </c>
      <c r="Y18" s="127" t="str">
        <f>IF(ISBLANK(Monitoring_MP!Y18),"",Monitoring_MP!Y18)</f>
        <v>N/A</v>
      </c>
      <c r="Z18" s="63" t="str">
        <f>IF(ISBLANK(Monitoring_MP!Z18),"",Monitoring_MP!Z18)</f>
        <v>---</v>
      </c>
      <c r="AA18" s="63" t="str">
        <f>IF(ISBLANK(Monitoring_MP!AA18),"",Monitoring_MP!AA18)</f>
        <v>---</v>
      </c>
      <c r="AB18" s="63" t="str">
        <f>IF(ISBLANK(Monitoring_MP!AB18),"",Monitoring_MP!AB18)</f>
        <v>da</v>
      </c>
      <c r="AC18" s="63" t="str">
        <f>IF(ISBLANK(Monitoring_MP!AC18),"",Monitoring_MP!AC18)</f>
        <v>nu</v>
      </c>
      <c r="AD18" s="64">
        <f>IF(ISBLANK(Monitoring_MP!AD18),"",Monitoring_MP!AD18)</f>
        <v>2</v>
      </c>
      <c r="AE18" s="63">
        <f>IF(ISBLANK(Monitoring_MP!AE18),"",Monitoring_MP!AE18)</f>
        <v>0</v>
      </c>
      <c r="AF18" s="63">
        <f>IF(ISBLANK(Monitoring_MP!AF18),"",Monitoring_MP!AF18)</f>
        <v>1</v>
      </c>
      <c r="AG18" s="11">
        <f>IF(ISBLANK(Monitoring_MP!AG18),"",Monitoring_MP!AG18)</f>
        <v>0.4</v>
      </c>
      <c r="AH18" s="11">
        <f>IF(ISBLANK(Monitoring_MP!AH18),"",Monitoring_MP!AH18)</f>
        <v>0.8</v>
      </c>
      <c r="AI18" s="11">
        <f>IF(ISBLANK(Monitoring_MP!AI18),"",Monitoring_MP!AI18)</f>
        <v>1.2</v>
      </c>
      <c r="AJ18" s="11">
        <f>IF(ISBLANK(Monitoring_MP!AJ18),"",Monitoring_MP!AJ18)</f>
        <v>1.6</v>
      </c>
      <c r="AK18" s="127" t="str">
        <f>IF(ISBLANK(Monitoring_MP!AK18),"",Monitoring_MP!AK18)</f>
        <v>N/A</v>
      </c>
      <c r="AL18" s="153" t="str">
        <f>IF(ISBLANK(Monitoring_MP!AL18),"",Monitoring_MP!AL18)</f>
        <v>---</v>
      </c>
      <c r="AM18" s="223">
        <f>IF(ISBLANK(HLOOKUP(AM$1,Monitoring_MP!$AM$1:$CX$57,Points_MP!$C18,FALSE)),"",IF(HLOOKUP(AM$1,Monitoring_MP!$AM$1:$CX$57,Points_MP!$C18,FALSE)=$J18,$AD18,IF(HLOOKUP(AM$1,Monitoring_MP!$AM$1:$CX$57,Points_MP!$C18,FALSE)=$L18,$AE18,IF(HLOOKUP(AM$1,Monitoring_MP!$AM$1:$CX$57,Points_MP!$C18,FALSE)=$N18,$AF18,IF(HLOOKUP(AM$1,Monitoring_MP!$AM$1:$CX$57,Points_MP!$C18,FALSE)=$P18,$AG18,IF(HLOOKUP(AM$1,Monitoring_MP!$AM$1:$CX$57,Points_MP!$C18,FALSE)=$R18,$AH18,IF(HLOOKUP(AM$1,Monitoring_MP!$AM$1:$CX$57,Points_MP!$C18,FALSE)=$T18,$AI18,IF(HLOOKUP(AM$1,Monitoring_MP!$AM$1:$CX$57,Points_MP!$C18,FALSE)=$V18,$AJ18,IF(HLOOKUP(AM$1,Monitoring_MP!$AM$1:$CX$57,Points_MP!$C18,FALSE)=$X18,$AK18,"ERROR")))))))))</f>
        <v>0</v>
      </c>
      <c r="AN18" s="223">
        <f>IF(ISBLANK(HLOOKUP(AN$1,Monitoring_MP!$AM$1:$CX$57,Points_MP!$C18,FALSE)),"",IF(HLOOKUP(AN$1,Monitoring_MP!$AM$1:$CX$57,Points_MP!$C18,FALSE)=$J18,$AD18,IF(HLOOKUP(AN$1,Monitoring_MP!$AM$1:$CX$57,Points_MP!$C18,FALSE)=$L18,$AE18,IF(HLOOKUP(AN$1,Monitoring_MP!$AM$1:$CX$57,Points_MP!$C18,FALSE)=$N18,$AF18,IF(HLOOKUP(AN$1,Monitoring_MP!$AM$1:$CX$57,Points_MP!$C18,FALSE)=$P18,$AG18,IF(HLOOKUP(AN$1,Monitoring_MP!$AM$1:$CX$57,Points_MP!$C18,FALSE)=$R18,$AH18,IF(HLOOKUP(AN$1,Monitoring_MP!$AM$1:$CX$57,Points_MP!$C18,FALSE)=$T18,$AI18,IF(HLOOKUP(AN$1,Monitoring_MP!$AM$1:$CX$57,Points_MP!$C18,FALSE)=$V18,$AJ18,IF(HLOOKUP(AN$1,Monitoring_MP!$AM$1:$CX$57,Points_MP!$C18,FALSE)=$X18,$AK18,"ERROR")))))))))</f>
        <v>0</v>
      </c>
      <c r="AO18" s="223">
        <f>IF(ISBLANK(HLOOKUP(AO$1,Monitoring_MP!$AM$1:$CX$57,Points_MP!$C18,FALSE)),"",IF(HLOOKUP(AO$1,Monitoring_MP!$AM$1:$CX$57,Points_MP!$C18,FALSE)=$J18,$AD18,IF(HLOOKUP(AO$1,Monitoring_MP!$AM$1:$CX$57,Points_MP!$C18,FALSE)=$L18,$AE18,IF(HLOOKUP(AO$1,Monitoring_MP!$AM$1:$CX$57,Points_MP!$C18,FALSE)=$N18,$AF18,IF(HLOOKUP(AO$1,Monitoring_MP!$AM$1:$CX$57,Points_MP!$C18,FALSE)=$P18,$AG18,IF(HLOOKUP(AO$1,Monitoring_MP!$AM$1:$CX$57,Points_MP!$C18,FALSE)=$R18,$AH18,IF(HLOOKUP(AO$1,Monitoring_MP!$AM$1:$CX$57,Points_MP!$C18,FALSE)=$T18,$AI18,IF(HLOOKUP(AO$1,Monitoring_MP!$AM$1:$CX$57,Points_MP!$C18,FALSE)=$V18,$AJ18,IF(HLOOKUP(AO$1,Monitoring_MP!$AM$1:$CX$57,Points_MP!$C18,FALSE)=$X18,$AK18,"ERROR")))))))))</f>
        <v>0</v>
      </c>
      <c r="AP18" s="223">
        <f>IF(ISBLANK(HLOOKUP(AP$1,Monitoring_MP!$AM$1:$CX$57,Points_MP!$C18,FALSE)),"",IF(HLOOKUP(AP$1,Monitoring_MP!$AM$1:$CX$57,Points_MP!$C18,FALSE)=$J18,$AD18,IF(HLOOKUP(AP$1,Monitoring_MP!$AM$1:$CX$57,Points_MP!$C18,FALSE)=$L18,$AE18,IF(HLOOKUP(AP$1,Monitoring_MP!$AM$1:$CX$57,Points_MP!$C18,FALSE)=$N18,$AF18,IF(HLOOKUP(AP$1,Monitoring_MP!$AM$1:$CX$57,Points_MP!$C18,FALSE)=$P18,$AG18,IF(HLOOKUP(AP$1,Monitoring_MP!$AM$1:$CX$57,Points_MP!$C18,FALSE)=$R18,$AH18,IF(HLOOKUP(AP$1,Monitoring_MP!$AM$1:$CX$57,Points_MP!$C18,FALSE)=$T18,$AI18,IF(HLOOKUP(AP$1,Monitoring_MP!$AM$1:$CX$57,Points_MP!$C18,FALSE)=$V18,$AJ18,IF(HLOOKUP(AP$1,Monitoring_MP!$AM$1:$CX$57,Points_MP!$C18,FALSE)=$X18,$AK18,"ERROR")))))))))</f>
        <v>0</v>
      </c>
      <c r="AQ18" s="223">
        <f>IF(ISBLANK(HLOOKUP(AQ$1,Monitoring_MP!$AM$1:$CX$57,Points_MP!$C18,FALSE)),"",IF(HLOOKUP(AQ$1,Monitoring_MP!$AM$1:$CX$57,Points_MP!$C18,FALSE)=$J18,$AD18,IF(HLOOKUP(AQ$1,Monitoring_MP!$AM$1:$CX$57,Points_MP!$C18,FALSE)=$L18,$AE18,IF(HLOOKUP(AQ$1,Monitoring_MP!$AM$1:$CX$57,Points_MP!$C18,FALSE)=$N18,$AF18,IF(HLOOKUP(AQ$1,Monitoring_MP!$AM$1:$CX$57,Points_MP!$C18,FALSE)=$P18,$AG18,IF(HLOOKUP(AQ$1,Monitoring_MP!$AM$1:$CX$57,Points_MP!$C18,FALSE)=$R18,$AH18,IF(HLOOKUP(AQ$1,Monitoring_MP!$AM$1:$CX$57,Points_MP!$C18,FALSE)=$T18,$AI18,IF(HLOOKUP(AQ$1,Monitoring_MP!$AM$1:$CX$57,Points_MP!$C18,FALSE)=$V18,$AJ18,IF(HLOOKUP(AQ$1,Monitoring_MP!$AM$1:$CX$57,Points_MP!$C18,FALSE)=$X18,$AK18,"ERROR")))))))))</f>
        <v>0</v>
      </c>
      <c r="AR18" s="223">
        <f>IF(ISBLANK(HLOOKUP(AR$1,Monitoring_MP!$AM$1:$CX$57,Points_MP!$C18,FALSE)),"",IF(HLOOKUP(AR$1,Monitoring_MP!$AM$1:$CX$57,Points_MP!$C18,FALSE)=$J18,$AD18,IF(HLOOKUP(AR$1,Monitoring_MP!$AM$1:$CX$57,Points_MP!$C18,FALSE)=$L18,$AE18,IF(HLOOKUP(AR$1,Monitoring_MP!$AM$1:$CX$57,Points_MP!$C18,FALSE)=$N18,$AF18,IF(HLOOKUP(AR$1,Monitoring_MP!$AM$1:$CX$57,Points_MP!$C18,FALSE)=$P18,$AG18,IF(HLOOKUP(AR$1,Monitoring_MP!$AM$1:$CX$57,Points_MP!$C18,FALSE)=$R18,$AH18,IF(HLOOKUP(AR$1,Monitoring_MP!$AM$1:$CX$57,Points_MP!$C18,FALSE)=$T18,$AI18,IF(HLOOKUP(AR$1,Monitoring_MP!$AM$1:$CX$57,Points_MP!$C18,FALSE)=$V18,$AJ18,IF(HLOOKUP(AR$1,Monitoring_MP!$AM$1:$CX$57,Points_MP!$C18,FALSE)=$X18,$AK18,"ERROR")))))))))</f>
        <v>0</v>
      </c>
      <c r="AS18" s="223">
        <f>IF(ISBLANK(HLOOKUP(AS$1,Monitoring_MP!$AM$1:$CX$57,Points_MP!$C18,FALSE)),"",IF(HLOOKUP(AS$1,Monitoring_MP!$AM$1:$CX$57,Points_MP!$C18,FALSE)=$J18,$AD18,IF(HLOOKUP(AS$1,Monitoring_MP!$AM$1:$CX$57,Points_MP!$C18,FALSE)=$L18,$AE18,IF(HLOOKUP(AS$1,Monitoring_MP!$AM$1:$CX$57,Points_MP!$C18,FALSE)=$N18,$AF18,IF(HLOOKUP(AS$1,Monitoring_MP!$AM$1:$CX$57,Points_MP!$C18,FALSE)=$P18,$AG18,IF(HLOOKUP(AS$1,Monitoring_MP!$AM$1:$CX$57,Points_MP!$C18,FALSE)=$R18,$AH18,IF(HLOOKUP(AS$1,Monitoring_MP!$AM$1:$CX$57,Points_MP!$C18,FALSE)=$T18,$AI18,IF(HLOOKUP(AS$1,Monitoring_MP!$AM$1:$CX$57,Points_MP!$C18,FALSE)=$V18,$AJ18,IF(HLOOKUP(AS$1,Monitoring_MP!$AM$1:$CX$57,Points_MP!$C18,FALSE)=$X18,$AK18,"ERROR")))))))))</f>
        <v>0</v>
      </c>
      <c r="AT18" s="223">
        <f>IF(ISBLANK(HLOOKUP(AT$1,Monitoring_MP!$AM$1:$CX$57,Points_MP!$C18,FALSE)),"",IF(HLOOKUP(AT$1,Monitoring_MP!$AM$1:$CX$57,Points_MP!$C18,FALSE)=$J18,$AD18,IF(HLOOKUP(AT$1,Monitoring_MP!$AM$1:$CX$57,Points_MP!$C18,FALSE)=$L18,$AE18,IF(HLOOKUP(AT$1,Monitoring_MP!$AM$1:$CX$57,Points_MP!$C18,FALSE)=$N18,$AF18,IF(HLOOKUP(AT$1,Monitoring_MP!$AM$1:$CX$57,Points_MP!$C18,FALSE)=$P18,$AG18,IF(HLOOKUP(AT$1,Monitoring_MP!$AM$1:$CX$57,Points_MP!$C18,FALSE)=$R18,$AH18,IF(HLOOKUP(AT$1,Monitoring_MP!$AM$1:$CX$57,Points_MP!$C18,FALSE)=$T18,$AI18,IF(HLOOKUP(AT$1,Monitoring_MP!$AM$1:$CX$57,Points_MP!$C18,FALSE)=$V18,$AJ18,IF(HLOOKUP(AT$1,Monitoring_MP!$AM$1:$CX$57,Points_MP!$C18,FALSE)=$X18,$AK18,"ERROR")))))))))</f>
        <v>0</v>
      </c>
      <c r="AU18" s="223">
        <f>IF(ISBLANK(HLOOKUP(AU$1,Monitoring_MP!$AM$1:$CX$57,Points_MP!$C18,FALSE)),"",IF(HLOOKUP(AU$1,Monitoring_MP!$AM$1:$CX$57,Points_MP!$C18,FALSE)=$J18,$AD18,IF(HLOOKUP(AU$1,Monitoring_MP!$AM$1:$CX$57,Points_MP!$C18,FALSE)=$L18,$AE18,IF(HLOOKUP(AU$1,Monitoring_MP!$AM$1:$CX$57,Points_MP!$C18,FALSE)=$N18,$AF18,IF(HLOOKUP(AU$1,Monitoring_MP!$AM$1:$CX$57,Points_MP!$C18,FALSE)=$P18,$AG18,IF(HLOOKUP(AU$1,Monitoring_MP!$AM$1:$CX$57,Points_MP!$C18,FALSE)=$R18,$AH18,IF(HLOOKUP(AU$1,Monitoring_MP!$AM$1:$CX$57,Points_MP!$C18,FALSE)=$T18,$AI18,IF(HLOOKUP(AU$1,Monitoring_MP!$AM$1:$CX$57,Points_MP!$C18,FALSE)=$V18,$AJ18,IF(HLOOKUP(AU$1,Monitoring_MP!$AM$1:$CX$57,Points_MP!$C18,FALSE)=$X18,$AK18,"ERROR")))))))))</f>
        <v>1</v>
      </c>
      <c r="AV18" s="223">
        <f>IF(ISBLANK(HLOOKUP(AV$1,Monitoring_MP!$AM$1:$CX$57,Points_MP!$C18,FALSE)),"",IF(HLOOKUP(AV$1,Monitoring_MP!$AM$1:$CX$57,Points_MP!$C18,FALSE)=$J18,$AD18,IF(HLOOKUP(AV$1,Monitoring_MP!$AM$1:$CX$57,Points_MP!$C18,FALSE)=$L18,$AE18,IF(HLOOKUP(AV$1,Monitoring_MP!$AM$1:$CX$57,Points_MP!$C18,FALSE)=$N18,$AF18,IF(HLOOKUP(AV$1,Monitoring_MP!$AM$1:$CX$57,Points_MP!$C18,FALSE)=$P18,$AG18,IF(HLOOKUP(AV$1,Monitoring_MP!$AM$1:$CX$57,Points_MP!$C18,FALSE)=$R18,$AH18,IF(HLOOKUP(AV$1,Monitoring_MP!$AM$1:$CX$57,Points_MP!$C18,FALSE)=$T18,$AI18,IF(HLOOKUP(AV$1,Monitoring_MP!$AM$1:$CX$57,Points_MP!$C18,FALSE)=$V18,$AJ18,IF(HLOOKUP(AV$1,Monitoring_MP!$AM$1:$CX$57,Points_MP!$C18,FALSE)=$X18,$AK18,"ERROR")))))))))</f>
        <v>0</v>
      </c>
      <c r="AW18" s="223">
        <f>IF(ISBLANK(HLOOKUP(AW$1,Monitoring_MP!$AM$1:$CX$57,Points_MP!$C18,FALSE)),"",IF(HLOOKUP(AW$1,Monitoring_MP!$AM$1:$CX$57,Points_MP!$C18,FALSE)=$J18,$AD18,IF(HLOOKUP(AW$1,Monitoring_MP!$AM$1:$CX$57,Points_MP!$C18,FALSE)=$L18,$AE18,IF(HLOOKUP(AW$1,Monitoring_MP!$AM$1:$CX$57,Points_MP!$C18,FALSE)=$N18,$AF18,IF(HLOOKUP(AW$1,Monitoring_MP!$AM$1:$CX$57,Points_MP!$C18,FALSE)=$P18,$AG18,IF(HLOOKUP(AW$1,Monitoring_MP!$AM$1:$CX$57,Points_MP!$C18,FALSE)=$R18,$AH18,IF(HLOOKUP(AW$1,Monitoring_MP!$AM$1:$CX$57,Points_MP!$C18,FALSE)=$T18,$AI18,IF(HLOOKUP(AW$1,Monitoring_MP!$AM$1:$CX$57,Points_MP!$C18,FALSE)=$V18,$AJ18,IF(HLOOKUP(AW$1,Monitoring_MP!$AM$1:$CX$57,Points_MP!$C18,FALSE)=$X18,$AK18,"ERROR")))))))))</f>
        <v>0</v>
      </c>
      <c r="AX18" s="223">
        <f>IF(ISBLANK(HLOOKUP(AX$1,Monitoring_MP!$AM$1:$CX$57,Points_MP!$C18,FALSE)),"",IF(HLOOKUP(AX$1,Monitoring_MP!$AM$1:$CX$57,Points_MP!$C18,FALSE)=$J18,$AD18,IF(HLOOKUP(AX$1,Monitoring_MP!$AM$1:$CX$57,Points_MP!$C18,FALSE)=$L18,$AE18,IF(HLOOKUP(AX$1,Monitoring_MP!$AM$1:$CX$57,Points_MP!$C18,FALSE)=$N18,$AF18,IF(HLOOKUP(AX$1,Monitoring_MP!$AM$1:$CX$57,Points_MP!$C18,FALSE)=$P18,$AG18,IF(HLOOKUP(AX$1,Monitoring_MP!$AM$1:$CX$57,Points_MP!$C18,FALSE)=$R18,$AH18,IF(HLOOKUP(AX$1,Monitoring_MP!$AM$1:$CX$57,Points_MP!$C18,FALSE)=$T18,$AI18,IF(HLOOKUP(AX$1,Monitoring_MP!$AM$1:$CX$57,Points_MP!$C18,FALSE)=$V18,$AJ18,IF(HLOOKUP(AX$1,Monitoring_MP!$AM$1:$CX$57,Points_MP!$C18,FALSE)=$X18,$AK18,"ERROR")))))))))</f>
        <v>0</v>
      </c>
      <c r="AY18" s="223">
        <f>IF(ISBLANK(HLOOKUP(AY$1,Monitoring_MP!$AM$1:$CX$57,Points_MP!$C18,FALSE)),"",IF(HLOOKUP(AY$1,Monitoring_MP!$AM$1:$CX$57,Points_MP!$C18,FALSE)=$J18,$AD18,IF(HLOOKUP(AY$1,Monitoring_MP!$AM$1:$CX$57,Points_MP!$C18,FALSE)=$L18,$AE18,IF(HLOOKUP(AY$1,Monitoring_MP!$AM$1:$CX$57,Points_MP!$C18,FALSE)=$N18,$AF18,IF(HLOOKUP(AY$1,Monitoring_MP!$AM$1:$CX$57,Points_MP!$C18,FALSE)=$P18,$AG18,IF(HLOOKUP(AY$1,Monitoring_MP!$AM$1:$CX$57,Points_MP!$C18,FALSE)=$R18,$AH18,IF(HLOOKUP(AY$1,Monitoring_MP!$AM$1:$CX$57,Points_MP!$C18,FALSE)=$T18,$AI18,IF(HLOOKUP(AY$1,Monitoring_MP!$AM$1:$CX$57,Points_MP!$C18,FALSE)=$V18,$AJ18,IF(HLOOKUP(AY$1,Monitoring_MP!$AM$1:$CX$57,Points_MP!$C18,FALSE)=$X18,$AK18,"ERROR")))))))))</f>
        <v>0</v>
      </c>
      <c r="AZ18" s="223">
        <f>IF(ISBLANK(HLOOKUP(AZ$1,Monitoring_MP!$AM$1:$CX$57,Points_MP!$C18,FALSE)),"",IF(HLOOKUP(AZ$1,Monitoring_MP!$AM$1:$CX$57,Points_MP!$C18,FALSE)=$J18,$AD18,IF(HLOOKUP(AZ$1,Monitoring_MP!$AM$1:$CX$57,Points_MP!$C18,FALSE)=$L18,$AE18,IF(HLOOKUP(AZ$1,Monitoring_MP!$AM$1:$CX$57,Points_MP!$C18,FALSE)=$N18,$AF18,IF(HLOOKUP(AZ$1,Monitoring_MP!$AM$1:$CX$57,Points_MP!$C18,FALSE)=$P18,$AG18,IF(HLOOKUP(AZ$1,Monitoring_MP!$AM$1:$CX$57,Points_MP!$C18,FALSE)=$R18,$AH18,IF(HLOOKUP(AZ$1,Monitoring_MP!$AM$1:$CX$57,Points_MP!$C18,FALSE)=$T18,$AI18,IF(HLOOKUP(AZ$1,Monitoring_MP!$AM$1:$CX$57,Points_MP!$C18,FALSE)=$V18,$AJ18,IF(HLOOKUP(AZ$1,Monitoring_MP!$AM$1:$CX$57,Points_MP!$C18,FALSE)=$X18,$AK18,"ERROR")))))))))</f>
        <v>0</v>
      </c>
      <c r="BA18" s="223">
        <f>IF(ISBLANK(HLOOKUP(BA$1,Monitoring_MP!$AM$1:$CX$57,Points_MP!$C18,FALSE)),"",IF(HLOOKUP(BA$1,Monitoring_MP!$AM$1:$CX$57,Points_MP!$C18,FALSE)=$J18,$AD18,IF(HLOOKUP(BA$1,Monitoring_MP!$AM$1:$CX$57,Points_MP!$C18,FALSE)=$L18,$AE18,IF(HLOOKUP(BA$1,Monitoring_MP!$AM$1:$CX$57,Points_MP!$C18,FALSE)=$N18,$AF18,IF(HLOOKUP(BA$1,Monitoring_MP!$AM$1:$CX$57,Points_MP!$C18,FALSE)=$P18,$AG18,IF(HLOOKUP(BA$1,Monitoring_MP!$AM$1:$CX$57,Points_MP!$C18,FALSE)=$R18,$AH18,IF(HLOOKUP(BA$1,Monitoring_MP!$AM$1:$CX$57,Points_MP!$C18,FALSE)=$T18,$AI18,IF(HLOOKUP(BA$1,Monitoring_MP!$AM$1:$CX$57,Points_MP!$C18,FALSE)=$V18,$AJ18,IF(HLOOKUP(BA$1,Monitoring_MP!$AM$1:$CX$57,Points_MP!$C18,FALSE)=$X18,$AK18,"ERROR")))))))))</f>
        <v>0</v>
      </c>
      <c r="BB18" s="223">
        <f>IF(ISBLANK(HLOOKUP(BB$1,Monitoring_MP!$AM$1:$CX$57,Points_MP!$C18,FALSE)),"",IF(HLOOKUP(BB$1,Monitoring_MP!$AM$1:$CX$57,Points_MP!$C18,FALSE)=$J18,$AD18,IF(HLOOKUP(BB$1,Monitoring_MP!$AM$1:$CX$57,Points_MP!$C18,FALSE)=$L18,$AE18,IF(HLOOKUP(BB$1,Monitoring_MP!$AM$1:$CX$57,Points_MP!$C18,FALSE)=$N18,$AF18,IF(HLOOKUP(BB$1,Monitoring_MP!$AM$1:$CX$57,Points_MP!$C18,FALSE)=$P18,$AG18,IF(HLOOKUP(BB$1,Monitoring_MP!$AM$1:$CX$57,Points_MP!$C18,FALSE)=$R18,$AH18,IF(HLOOKUP(BB$1,Monitoring_MP!$AM$1:$CX$57,Points_MP!$C18,FALSE)=$T18,$AI18,IF(HLOOKUP(BB$1,Monitoring_MP!$AM$1:$CX$57,Points_MP!$C18,FALSE)=$V18,$AJ18,IF(HLOOKUP(BB$1,Monitoring_MP!$AM$1:$CX$57,Points_MP!$C18,FALSE)=$X18,$AK18,"ERROR")))))))))</f>
        <v>0</v>
      </c>
      <c r="BC18" s="223">
        <f>IF(ISBLANK(HLOOKUP(BC$1,Monitoring_MP!$AM$1:$CX$57,Points_MP!$C18,FALSE)),"",IF(HLOOKUP(BC$1,Monitoring_MP!$AM$1:$CX$57,Points_MP!$C18,FALSE)=$J18,$AD18,IF(HLOOKUP(BC$1,Monitoring_MP!$AM$1:$CX$57,Points_MP!$C18,FALSE)=$L18,$AE18,IF(HLOOKUP(BC$1,Monitoring_MP!$AM$1:$CX$57,Points_MP!$C18,FALSE)=$N18,$AF18,IF(HLOOKUP(BC$1,Monitoring_MP!$AM$1:$CX$57,Points_MP!$C18,FALSE)=$P18,$AG18,IF(HLOOKUP(BC$1,Monitoring_MP!$AM$1:$CX$57,Points_MP!$C18,FALSE)=$R18,$AH18,IF(HLOOKUP(BC$1,Monitoring_MP!$AM$1:$CX$57,Points_MP!$C18,FALSE)=$T18,$AI18,IF(HLOOKUP(BC$1,Monitoring_MP!$AM$1:$CX$57,Points_MP!$C18,FALSE)=$V18,$AJ18,IF(HLOOKUP(BC$1,Monitoring_MP!$AM$1:$CX$57,Points_MP!$C18,FALSE)=$X18,$AK18,"ERROR")))))))))</f>
        <v>0</v>
      </c>
      <c r="BD18" s="223">
        <f>IF(ISBLANK(HLOOKUP(BD$1,Monitoring_MP!$AM$1:$CX$57,Points_MP!$C18,FALSE)),"",IF(HLOOKUP(BD$1,Monitoring_MP!$AM$1:$CX$57,Points_MP!$C18,FALSE)=$J18,$AD18,IF(HLOOKUP(BD$1,Monitoring_MP!$AM$1:$CX$57,Points_MP!$C18,FALSE)=$L18,$AE18,IF(HLOOKUP(BD$1,Monitoring_MP!$AM$1:$CX$57,Points_MP!$C18,FALSE)=$N18,$AF18,IF(HLOOKUP(BD$1,Monitoring_MP!$AM$1:$CX$57,Points_MP!$C18,FALSE)=$P18,$AG18,IF(HLOOKUP(BD$1,Monitoring_MP!$AM$1:$CX$57,Points_MP!$C18,FALSE)=$R18,$AH18,IF(HLOOKUP(BD$1,Monitoring_MP!$AM$1:$CX$57,Points_MP!$C18,FALSE)=$T18,$AI18,IF(HLOOKUP(BD$1,Monitoring_MP!$AM$1:$CX$57,Points_MP!$C18,FALSE)=$V18,$AJ18,IF(HLOOKUP(BD$1,Monitoring_MP!$AM$1:$CX$57,Points_MP!$C18,FALSE)=$X18,$AK18,"ERROR")))))))))</f>
        <v>0</v>
      </c>
      <c r="BE18" s="223">
        <f>IF(ISBLANK(HLOOKUP(BE$1,Monitoring_MP!$AM$1:$CX$57,Points_MP!$C18,FALSE)),"",IF(HLOOKUP(BE$1,Monitoring_MP!$AM$1:$CX$57,Points_MP!$C18,FALSE)=$J18,$AD18,IF(HLOOKUP(BE$1,Monitoring_MP!$AM$1:$CX$57,Points_MP!$C18,FALSE)=$L18,$AE18,IF(HLOOKUP(BE$1,Monitoring_MP!$AM$1:$CX$57,Points_MP!$C18,FALSE)=$N18,$AF18,IF(HLOOKUP(BE$1,Monitoring_MP!$AM$1:$CX$57,Points_MP!$C18,FALSE)=$P18,$AG18,IF(HLOOKUP(BE$1,Monitoring_MP!$AM$1:$CX$57,Points_MP!$C18,FALSE)=$R18,$AH18,IF(HLOOKUP(BE$1,Monitoring_MP!$AM$1:$CX$57,Points_MP!$C18,FALSE)=$T18,$AI18,IF(HLOOKUP(BE$1,Monitoring_MP!$AM$1:$CX$57,Points_MP!$C18,FALSE)=$V18,$AJ18,IF(HLOOKUP(BE$1,Monitoring_MP!$AM$1:$CX$57,Points_MP!$C18,FALSE)=$X18,$AK18,"ERROR")))))))))</f>
        <v>0</v>
      </c>
      <c r="BF18" s="223">
        <f>IF(ISBLANK(HLOOKUP(BF$1,Monitoring_MP!$AM$1:$CX$57,Points_MP!$C18,FALSE)),"",IF(HLOOKUP(BF$1,Monitoring_MP!$AM$1:$CX$57,Points_MP!$C18,FALSE)=$J18,$AD18,IF(HLOOKUP(BF$1,Monitoring_MP!$AM$1:$CX$57,Points_MP!$C18,FALSE)=$L18,$AE18,IF(HLOOKUP(BF$1,Monitoring_MP!$AM$1:$CX$57,Points_MP!$C18,FALSE)=$N18,$AF18,IF(HLOOKUP(BF$1,Monitoring_MP!$AM$1:$CX$57,Points_MP!$C18,FALSE)=$P18,$AG18,IF(HLOOKUP(BF$1,Monitoring_MP!$AM$1:$CX$57,Points_MP!$C18,FALSE)=$R18,$AH18,IF(HLOOKUP(BF$1,Monitoring_MP!$AM$1:$CX$57,Points_MP!$C18,FALSE)=$T18,$AI18,IF(HLOOKUP(BF$1,Monitoring_MP!$AM$1:$CX$57,Points_MP!$C18,FALSE)=$V18,$AJ18,IF(HLOOKUP(BF$1,Monitoring_MP!$AM$1:$CX$57,Points_MP!$C18,FALSE)=$X18,$AK18,"ERROR")))))))))</f>
        <v>0</v>
      </c>
      <c r="BG18" s="223">
        <f>IF(ISBLANK(HLOOKUP(BG$1,Monitoring_MP!$AM$1:$CX$57,Points_MP!$C18,FALSE)),"",IF(HLOOKUP(BG$1,Monitoring_MP!$AM$1:$CX$57,Points_MP!$C18,FALSE)=$J18,$AD18,IF(HLOOKUP(BG$1,Monitoring_MP!$AM$1:$CX$57,Points_MP!$C18,FALSE)=$L18,$AE18,IF(HLOOKUP(BG$1,Monitoring_MP!$AM$1:$CX$57,Points_MP!$C18,FALSE)=$N18,$AF18,IF(HLOOKUP(BG$1,Monitoring_MP!$AM$1:$CX$57,Points_MP!$C18,FALSE)=$P18,$AG18,IF(HLOOKUP(BG$1,Monitoring_MP!$AM$1:$CX$57,Points_MP!$C18,FALSE)=$R18,$AH18,IF(HLOOKUP(BG$1,Monitoring_MP!$AM$1:$CX$57,Points_MP!$C18,FALSE)=$T18,$AI18,IF(HLOOKUP(BG$1,Monitoring_MP!$AM$1:$CX$57,Points_MP!$C18,FALSE)=$V18,$AJ18,IF(HLOOKUP(BG$1,Monitoring_MP!$AM$1:$CX$57,Points_MP!$C18,FALSE)=$X18,$AK18,"ERROR")))))))))</f>
        <v>0</v>
      </c>
      <c r="BH18" s="223">
        <f>IF(ISBLANK(HLOOKUP(BH$1,Monitoring_MP!$AM$1:$CX$57,Points_MP!$C18,FALSE)),"",IF(HLOOKUP(BH$1,Monitoring_MP!$AM$1:$CX$57,Points_MP!$C18,FALSE)=$J18,$AD18,IF(HLOOKUP(BH$1,Monitoring_MP!$AM$1:$CX$57,Points_MP!$C18,FALSE)=$L18,$AE18,IF(HLOOKUP(BH$1,Monitoring_MP!$AM$1:$CX$57,Points_MP!$C18,FALSE)=$N18,$AF18,IF(HLOOKUP(BH$1,Monitoring_MP!$AM$1:$CX$57,Points_MP!$C18,FALSE)=$P18,$AG18,IF(HLOOKUP(BH$1,Monitoring_MP!$AM$1:$CX$57,Points_MP!$C18,FALSE)=$R18,$AH18,IF(HLOOKUP(BH$1,Monitoring_MP!$AM$1:$CX$57,Points_MP!$C18,FALSE)=$T18,$AI18,IF(HLOOKUP(BH$1,Monitoring_MP!$AM$1:$CX$57,Points_MP!$C18,FALSE)=$V18,$AJ18,IF(HLOOKUP(BH$1,Monitoring_MP!$AM$1:$CX$57,Points_MP!$C18,FALSE)=$X18,$AK18,"ERROR")))))))))</f>
        <v>0</v>
      </c>
      <c r="BI18" s="223">
        <f>IF(ISBLANK(HLOOKUP(BI$1,Monitoring_MP!$AM$1:$CX$57,Points_MP!$C18,FALSE)),"",IF(HLOOKUP(BI$1,Monitoring_MP!$AM$1:$CX$57,Points_MP!$C18,FALSE)=$J18,$AD18,IF(HLOOKUP(BI$1,Monitoring_MP!$AM$1:$CX$57,Points_MP!$C18,FALSE)=$L18,$AE18,IF(HLOOKUP(BI$1,Monitoring_MP!$AM$1:$CX$57,Points_MP!$C18,FALSE)=$N18,$AF18,IF(HLOOKUP(BI$1,Monitoring_MP!$AM$1:$CX$57,Points_MP!$C18,FALSE)=$P18,$AG18,IF(HLOOKUP(BI$1,Monitoring_MP!$AM$1:$CX$57,Points_MP!$C18,FALSE)=$R18,$AH18,IF(HLOOKUP(BI$1,Monitoring_MP!$AM$1:$CX$57,Points_MP!$C18,FALSE)=$T18,$AI18,IF(HLOOKUP(BI$1,Monitoring_MP!$AM$1:$CX$57,Points_MP!$C18,FALSE)=$V18,$AJ18,IF(HLOOKUP(BI$1,Monitoring_MP!$AM$1:$CX$57,Points_MP!$C18,FALSE)=$X18,$AK18,"ERROR")))))))))</f>
        <v>0</v>
      </c>
      <c r="BJ18" s="223">
        <f>IF(ISBLANK(HLOOKUP(BJ$1,Monitoring_MP!$AM$1:$CX$57,Points_MP!$C18,FALSE)),"",IF(HLOOKUP(BJ$1,Monitoring_MP!$AM$1:$CX$57,Points_MP!$C18,FALSE)=$J18,$AD18,IF(HLOOKUP(BJ$1,Monitoring_MP!$AM$1:$CX$57,Points_MP!$C18,FALSE)=$L18,$AE18,IF(HLOOKUP(BJ$1,Monitoring_MP!$AM$1:$CX$57,Points_MP!$C18,FALSE)=$N18,$AF18,IF(HLOOKUP(BJ$1,Monitoring_MP!$AM$1:$CX$57,Points_MP!$C18,FALSE)=$P18,$AG18,IF(HLOOKUP(BJ$1,Monitoring_MP!$AM$1:$CX$57,Points_MP!$C18,FALSE)=$R18,$AH18,IF(HLOOKUP(BJ$1,Monitoring_MP!$AM$1:$CX$57,Points_MP!$C18,FALSE)=$T18,$AI18,IF(HLOOKUP(BJ$1,Monitoring_MP!$AM$1:$CX$57,Points_MP!$C18,FALSE)=$V18,$AJ18,IF(HLOOKUP(BJ$1,Monitoring_MP!$AM$1:$CX$57,Points_MP!$C18,FALSE)=$X18,$AK18,"ERROR")))))))))</f>
        <v>0</v>
      </c>
      <c r="BK18" s="223">
        <f>IF(ISBLANK(HLOOKUP(BK$1,Monitoring_MP!$AM$1:$CX$57,Points_MP!$C18,FALSE)),"",IF(HLOOKUP(BK$1,Monitoring_MP!$AM$1:$CX$57,Points_MP!$C18,FALSE)=$J18,$AD18,IF(HLOOKUP(BK$1,Monitoring_MP!$AM$1:$CX$57,Points_MP!$C18,FALSE)=$L18,$AE18,IF(HLOOKUP(BK$1,Monitoring_MP!$AM$1:$CX$57,Points_MP!$C18,FALSE)=$N18,$AF18,IF(HLOOKUP(BK$1,Monitoring_MP!$AM$1:$CX$57,Points_MP!$C18,FALSE)=$P18,$AG18,IF(HLOOKUP(BK$1,Monitoring_MP!$AM$1:$CX$57,Points_MP!$C18,FALSE)=$R18,$AH18,IF(HLOOKUP(BK$1,Monitoring_MP!$AM$1:$CX$57,Points_MP!$C18,FALSE)=$T18,$AI18,IF(HLOOKUP(BK$1,Monitoring_MP!$AM$1:$CX$57,Points_MP!$C18,FALSE)=$V18,$AJ18,IF(HLOOKUP(BK$1,Monitoring_MP!$AM$1:$CX$57,Points_MP!$C18,FALSE)=$X18,$AK18,"ERROR")))))))))</f>
        <v>0</v>
      </c>
      <c r="BL18" s="223">
        <f>IF(ISBLANK(HLOOKUP(BL$1,Monitoring_MP!$AM$1:$CX$57,Points_MP!$C18,FALSE)),"",IF(HLOOKUP(BL$1,Monitoring_MP!$AM$1:$CX$57,Points_MP!$C18,FALSE)=$J18,$AD18,IF(HLOOKUP(BL$1,Monitoring_MP!$AM$1:$CX$57,Points_MP!$C18,FALSE)=$L18,$AE18,IF(HLOOKUP(BL$1,Monitoring_MP!$AM$1:$CX$57,Points_MP!$C18,FALSE)=$N18,$AF18,IF(HLOOKUP(BL$1,Monitoring_MP!$AM$1:$CX$57,Points_MP!$C18,FALSE)=$P18,$AG18,IF(HLOOKUP(BL$1,Monitoring_MP!$AM$1:$CX$57,Points_MP!$C18,FALSE)=$R18,$AH18,IF(HLOOKUP(BL$1,Monitoring_MP!$AM$1:$CX$57,Points_MP!$C18,FALSE)=$T18,$AI18,IF(HLOOKUP(BL$1,Monitoring_MP!$AM$1:$CX$57,Points_MP!$C18,FALSE)=$V18,$AJ18,IF(HLOOKUP(BL$1,Monitoring_MP!$AM$1:$CX$57,Points_MP!$C18,FALSE)=$X18,$AK18,"ERROR")))))))))</f>
        <v>0</v>
      </c>
      <c r="BM18" s="223">
        <f>IF(ISBLANK(HLOOKUP(BM$1,Monitoring_MP!$AM$1:$CX$57,Points_MP!$C18,FALSE)),"",IF(HLOOKUP(BM$1,Monitoring_MP!$AM$1:$CX$57,Points_MP!$C18,FALSE)=$J18,$AD18,IF(HLOOKUP(BM$1,Monitoring_MP!$AM$1:$CX$57,Points_MP!$C18,FALSE)=$L18,$AE18,IF(HLOOKUP(BM$1,Monitoring_MP!$AM$1:$CX$57,Points_MP!$C18,FALSE)=$N18,$AF18,IF(HLOOKUP(BM$1,Monitoring_MP!$AM$1:$CX$57,Points_MP!$C18,FALSE)=$P18,$AG18,IF(HLOOKUP(BM$1,Monitoring_MP!$AM$1:$CX$57,Points_MP!$C18,FALSE)=$R18,$AH18,IF(HLOOKUP(BM$1,Monitoring_MP!$AM$1:$CX$57,Points_MP!$C18,FALSE)=$T18,$AI18,IF(HLOOKUP(BM$1,Monitoring_MP!$AM$1:$CX$57,Points_MP!$C18,FALSE)=$V18,$AJ18,IF(HLOOKUP(BM$1,Monitoring_MP!$AM$1:$CX$57,Points_MP!$C18,FALSE)=$X18,$AK18,"ERROR")))))))))</f>
        <v>1</v>
      </c>
      <c r="BN18" s="223">
        <f>IF(ISBLANK(HLOOKUP(BN$1,Monitoring_MP!$AM$1:$CX$57,Points_MP!$C18,FALSE)),"",IF(HLOOKUP(BN$1,Monitoring_MP!$AM$1:$CX$57,Points_MP!$C18,FALSE)=$J18,$AD18,IF(HLOOKUP(BN$1,Monitoring_MP!$AM$1:$CX$57,Points_MP!$C18,FALSE)=$L18,$AE18,IF(HLOOKUP(BN$1,Monitoring_MP!$AM$1:$CX$57,Points_MP!$C18,FALSE)=$N18,$AF18,IF(HLOOKUP(BN$1,Monitoring_MP!$AM$1:$CX$57,Points_MP!$C18,FALSE)=$P18,$AG18,IF(HLOOKUP(BN$1,Monitoring_MP!$AM$1:$CX$57,Points_MP!$C18,FALSE)=$R18,$AH18,IF(HLOOKUP(BN$1,Monitoring_MP!$AM$1:$CX$57,Points_MP!$C18,FALSE)=$T18,$AI18,IF(HLOOKUP(BN$1,Monitoring_MP!$AM$1:$CX$57,Points_MP!$C18,FALSE)=$V18,$AJ18,IF(HLOOKUP(BN$1,Monitoring_MP!$AM$1:$CX$57,Points_MP!$C18,FALSE)=$X18,$AK18,"ERROR")))))))))</f>
        <v>0</v>
      </c>
      <c r="BO18" s="223">
        <f>IF(ISBLANK(HLOOKUP(BO$1,Monitoring_MP!$AM$1:$CX$57,Points_MP!$C18,FALSE)),"",IF(HLOOKUP(BO$1,Monitoring_MP!$AM$1:$CX$57,Points_MP!$C18,FALSE)=$J18,$AD18,IF(HLOOKUP(BO$1,Monitoring_MP!$AM$1:$CX$57,Points_MP!$C18,FALSE)=$L18,$AE18,IF(HLOOKUP(BO$1,Monitoring_MP!$AM$1:$CX$57,Points_MP!$C18,FALSE)=$N18,$AF18,IF(HLOOKUP(BO$1,Monitoring_MP!$AM$1:$CX$57,Points_MP!$C18,FALSE)=$P18,$AG18,IF(HLOOKUP(BO$1,Monitoring_MP!$AM$1:$CX$57,Points_MP!$C18,FALSE)=$R18,$AH18,IF(HLOOKUP(BO$1,Monitoring_MP!$AM$1:$CX$57,Points_MP!$C18,FALSE)=$T18,$AI18,IF(HLOOKUP(BO$1,Monitoring_MP!$AM$1:$CX$57,Points_MP!$C18,FALSE)=$V18,$AJ18,IF(HLOOKUP(BO$1,Monitoring_MP!$AM$1:$CX$57,Points_MP!$C18,FALSE)=$X18,$AK18,"ERROR")))))))))</f>
        <v>0.8</v>
      </c>
      <c r="BP18" s="223">
        <f>IF(ISBLANK(HLOOKUP(BP$1,Monitoring_MP!$AM$1:$CX$57,Points_MP!$C18,FALSE)),"",IF(HLOOKUP(BP$1,Monitoring_MP!$AM$1:$CX$57,Points_MP!$C18,FALSE)=$J18,$AD18,IF(HLOOKUP(BP$1,Monitoring_MP!$AM$1:$CX$57,Points_MP!$C18,FALSE)=$L18,$AE18,IF(HLOOKUP(BP$1,Monitoring_MP!$AM$1:$CX$57,Points_MP!$C18,FALSE)=$N18,$AF18,IF(HLOOKUP(BP$1,Monitoring_MP!$AM$1:$CX$57,Points_MP!$C18,FALSE)=$P18,$AG18,IF(HLOOKUP(BP$1,Monitoring_MP!$AM$1:$CX$57,Points_MP!$C18,FALSE)=$R18,$AH18,IF(HLOOKUP(BP$1,Monitoring_MP!$AM$1:$CX$57,Points_MP!$C18,FALSE)=$T18,$AI18,IF(HLOOKUP(BP$1,Monitoring_MP!$AM$1:$CX$57,Points_MP!$C18,FALSE)=$V18,$AJ18,IF(HLOOKUP(BP$1,Monitoring_MP!$AM$1:$CX$57,Points_MP!$C18,FALSE)=$X18,$AK18,"ERROR")))))))))</f>
        <v>0</v>
      </c>
      <c r="BQ18" s="223">
        <f>IF(ISBLANK(HLOOKUP(BQ$1,Monitoring_MP!$AM$1:$CX$57,Points_MP!$C18,FALSE)),"",IF(HLOOKUP(BQ$1,Monitoring_MP!$AM$1:$CX$57,Points_MP!$C18,FALSE)=$J18,$AD18,IF(HLOOKUP(BQ$1,Monitoring_MP!$AM$1:$CX$57,Points_MP!$C18,FALSE)=$L18,$AE18,IF(HLOOKUP(BQ$1,Monitoring_MP!$AM$1:$CX$57,Points_MP!$C18,FALSE)=$N18,$AF18,IF(HLOOKUP(BQ$1,Monitoring_MP!$AM$1:$CX$57,Points_MP!$C18,FALSE)=$P18,$AG18,IF(HLOOKUP(BQ$1,Monitoring_MP!$AM$1:$CX$57,Points_MP!$C18,FALSE)=$R18,$AH18,IF(HLOOKUP(BQ$1,Monitoring_MP!$AM$1:$CX$57,Points_MP!$C18,FALSE)=$T18,$AI18,IF(HLOOKUP(BQ$1,Monitoring_MP!$AM$1:$CX$57,Points_MP!$C18,FALSE)=$V18,$AJ18,IF(HLOOKUP(BQ$1,Monitoring_MP!$AM$1:$CX$57,Points_MP!$C18,FALSE)=$X18,$AK18,"ERROR")))))))))</f>
        <v>0</v>
      </c>
      <c r="BR18" s="223">
        <f>IF(ISBLANK(HLOOKUP(BR$1,Monitoring_MP!$AM$1:$CX$57,Points_MP!$C18,FALSE)),"",IF(HLOOKUP(BR$1,Monitoring_MP!$AM$1:$CX$57,Points_MP!$C18,FALSE)=$J18,$AD18,IF(HLOOKUP(BR$1,Monitoring_MP!$AM$1:$CX$57,Points_MP!$C18,FALSE)=$L18,$AE18,IF(HLOOKUP(BR$1,Monitoring_MP!$AM$1:$CX$57,Points_MP!$C18,FALSE)=$N18,$AF18,IF(HLOOKUP(BR$1,Monitoring_MP!$AM$1:$CX$57,Points_MP!$C18,FALSE)=$P18,$AG18,IF(HLOOKUP(BR$1,Monitoring_MP!$AM$1:$CX$57,Points_MP!$C18,FALSE)=$R18,$AH18,IF(HLOOKUP(BR$1,Monitoring_MP!$AM$1:$CX$57,Points_MP!$C18,FALSE)=$T18,$AI18,IF(HLOOKUP(BR$1,Monitoring_MP!$AM$1:$CX$57,Points_MP!$C18,FALSE)=$V18,$AJ18,IF(HLOOKUP(BR$1,Monitoring_MP!$AM$1:$CX$57,Points_MP!$C18,FALSE)=$X18,$AK18,"ERROR")))))))))</f>
        <v>0</v>
      </c>
    </row>
    <row r="19" spans="1:70" ht="15" customHeight="1" x14ac:dyDescent="0.35">
      <c r="A19" s="65" t="str">
        <f>IF(ISBLANK(Monitoring_MP!A19),"",Monitoring_MP!A19)</f>
        <v>Q17</v>
      </c>
      <c r="B19" s="245" t="str">
        <f>IF(ISBLANK(Monitoring_MP!B19),"",Monitoring_MP!B19)</f>
        <v>R20017</v>
      </c>
      <c r="C19" s="173">
        <f>IF(ISBLANK(Monitoring_MP!C19),"",Monitoring_MP!C19)</f>
        <v>19</v>
      </c>
      <c r="D19" s="173" t="str">
        <f>IF(ISBLANK(Monitoring_MP!D19),"",Monitoring_MP!D19)</f>
        <v>Sinteza recomandărilor parvenite cuprinde motivația autorităților publice de acceptare sau respingere a recomandărilor ?</v>
      </c>
      <c r="E19" s="173" t="str">
        <f>IF(ISBLANK(Monitoring_MP!E19),"",Monitoring_MP!E19)</f>
        <v>Does the summary of recommendations includes public authorities' motivation of accepting or rejecting the recommendations?</v>
      </c>
      <c r="F19" s="63" t="str">
        <f>IF(ISBLANK(Monitoring_MP!F19),"",Monitoring_MP!F19)</f>
        <v>par</v>
      </c>
      <c r="G19" s="63" t="str">
        <f>IF(ISBLANK(Monitoring_MP!G19),"",Monitoring_MP!G19)</f>
        <v>par8</v>
      </c>
      <c r="H19" s="63" t="str">
        <f>IF(ISBLANK(Monitoring_MP!H19),"",Monitoring_MP!H19)</f>
        <v>par8k</v>
      </c>
      <c r="I19" s="64">
        <f>IF(ISBLANK(Monitoring_MP!I19),"",Monitoring_MP!I19)</f>
        <v>2</v>
      </c>
      <c r="J19" s="63" t="str">
        <f>IF(ISBLANK(Monitoring_MP!J19),"",Monitoring_MP!J19)</f>
        <v>da</v>
      </c>
      <c r="K19" s="63" t="str">
        <f>IF(ISBLANK(Monitoring_MP!K19),"",Monitoring_MP!K19)</f>
        <v>yes</v>
      </c>
      <c r="L19" s="63" t="str">
        <f>IF(ISBLANK(Monitoring_MP!L19),"",Monitoring_MP!L19)</f>
        <v>nu</v>
      </c>
      <c r="M19" s="63" t="str">
        <f>IF(ISBLANK(Monitoring_MP!M19),"",Monitoring_MP!M19)</f>
        <v>no</v>
      </c>
      <c r="N19" s="63" t="str">
        <f>IF(ISBLANK(Monitoring_MP!N19),"",Monitoring_MP!N19)</f>
        <v>partial</v>
      </c>
      <c r="O19" s="63" t="str">
        <f>IF(ISBLANK(Monitoring_MP!O19),"",Monitoring_MP!O19)</f>
        <v>partially</v>
      </c>
      <c r="P19" s="63" t="str">
        <f>IF(ISBLANK(Monitoring_MP!P19),"",Monitoring_MP!P19)</f>
        <v>0-10%</v>
      </c>
      <c r="Q19" s="63" t="str">
        <f>IF(ISBLANK(Monitoring_MP!Q19),"",Monitoring_MP!Q19)</f>
        <v>0-10%</v>
      </c>
      <c r="R19" s="63" t="str">
        <f>IF(ISBLANK(Monitoring_MP!R19),"",Monitoring_MP!R19)</f>
        <v>10-30%</v>
      </c>
      <c r="S19" s="63" t="str">
        <f>IF(ISBLANK(Monitoring_MP!S19),"",Monitoring_MP!S19)</f>
        <v>10-30%</v>
      </c>
      <c r="T19" s="63" t="str">
        <f>IF(ISBLANK(Monitoring_MP!T19),"",Monitoring_MP!T19)</f>
        <v>30-60%</v>
      </c>
      <c r="U19" s="63" t="str">
        <f>IF(ISBLANK(Monitoring_MP!U19),"",Monitoring_MP!U19)</f>
        <v>30-60%</v>
      </c>
      <c r="V19" s="63" t="str">
        <f>IF(ISBLANK(Monitoring_MP!V19),"",Monitoring_MP!V19)</f>
        <v>60-90%</v>
      </c>
      <c r="W19" s="63" t="str">
        <f>IF(ISBLANK(Monitoring_MP!W19),"",Monitoring_MP!W19)</f>
        <v>60-90%</v>
      </c>
      <c r="X19" s="127" t="str">
        <f>IF(ISBLANK(Monitoring_MP!X19),"",Monitoring_MP!X19)</f>
        <v>N/A</v>
      </c>
      <c r="Y19" s="127" t="str">
        <f>IF(ISBLANK(Monitoring_MP!Y19),"",Monitoring_MP!Y19)</f>
        <v>N/A</v>
      </c>
      <c r="Z19" s="63" t="str">
        <f>IF(ISBLANK(Monitoring_MP!Z19),"",Monitoring_MP!Z19)</f>
        <v>---</v>
      </c>
      <c r="AA19" s="63" t="str">
        <f>IF(ISBLANK(Monitoring_MP!AA19),"",Monitoring_MP!AA19)</f>
        <v>---</v>
      </c>
      <c r="AB19" s="63" t="str">
        <f>IF(ISBLANK(Monitoring_MP!AB19),"",Monitoring_MP!AB19)</f>
        <v>da</v>
      </c>
      <c r="AC19" s="63" t="str">
        <f>IF(ISBLANK(Monitoring_MP!AC19),"",Monitoring_MP!AC19)</f>
        <v>nu</v>
      </c>
      <c r="AD19" s="64">
        <f>IF(ISBLANK(Monitoring_MP!AD19),"",Monitoring_MP!AD19)</f>
        <v>2</v>
      </c>
      <c r="AE19" s="63">
        <f>IF(ISBLANK(Monitoring_MP!AE19),"",Monitoring_MP!AE19)</f>
        <v>0</v>
      </c>
      <c r="AF19" s="63">
        <f>IF(ISBLANK(Monitoring_MP!AF19),"",Monitoring_MP!AF19)</f>
        <v>1</v>
      </c>
      <c r="AG19" s="11">
        <f>IF(ISBLANK(Monitoring_MP!AG19),"",Monitoring_MP!AG19)</f>
        <v>0.4</v>
      </c>
      <c r="AH19" s="11">
        <f>IF(ISBLANK(Monitoring_MP!AH19),"",Monitoring_MP!AH19)</f>
        <v>0.8</v>
      </c>
      <c r="AI19" s="11">
        <f>IF(ISBLANK(Monitoring_MP!AI19),"",Monitoring_MP!AI19)</f>
        <v>1.2</v>
      </c>
      <c r="AJ19" s="11">
        <f>IF(ISBLANK(Monitoring_MP!AJ19),"",Monitoring_MP!AJ19)</f>
        <v>1.6</v>
      </c>
      <c r="AK19" s="127" t="str">
        <f>IF(ISBLANK(Monitoring_MP!AK19),"",Monitoring_MP!AK19)</f>
        <v>N/A</v>
      </c>
      <c r="AL19" s="153" t="str">
        <f>IF(ISBLANK(Monitoring_MP!AL19),"",Monitoring_MP!AL19)</f>
        <v>---</v>
      </c>
      <c r="AM19" s="223">
        <f>IF(ISBLANK(HLOOKUP(AM$1,Monitoring_MP!$AM$1:$CX$57,Points_MP!$C19,FALSE)),"",IF(HLOOKUP(AM$1,Monitoring_MP!$AM$1:$CX$57,Points_MP!$C19,FALSE)=$J19,$AD19,IF(HLOOKUP(AM$1,Monitoring_MP!$AM$1:$CX$57,Points_MP!$C19,FALSE)=$L19,$AE19,IF(HLOOKUP(AM$1,Monitoring_MP!$AM$1:$CX$57,Points_MP!$C19,FALSE)=$N19,$AF19,IF(HLOOKUP(AM$1,Monitoring_MP!$AM$1:$CX$57,Points_MP!$C19,FALSE)=$P19,$AG19,IF(HLOOKUP(AM$1,Monitoring_MP!$AM$1:$CX$57,Points_MP!$C19,FALSE)=$R19,$AH19,IF(HLOOKUP(AM$1,Monitoring_MP!$AM$1:$CX$57,Points_MP!$C19,FALSE)=$T19,$AI19,IF(HLOOKUP(AM$1,Monitoring_MP!$AM$1:$CX$57,Points_MP!$C19,FALSE)=$V19,$AJ19,IF(HLOOKUP(AM$1,Monitoring_MP!$AM$1:$CX$57,Points_MP!$C19,FALSE)=$X19,$AK19,"ERROR")))))))))</f>
        <v>0</v>
      </c>
      <c r="AN19" s="223">
        <f>IF(ISBLANK(HLOOKUP(AN$1,Monitoring_MP!$AM$1:$CX$57,Points_MP!$C19,FALSE)),"",IF(HLOOKUP(AN$1,Monitoring_MP!$AM$1:$CX$57,Points_MP!$C19,FALSE)=$J19,$AD19,IF(HLOOKUP(AN$1,Monitoring_MP!$AM$1:$CX$57,Points_MP!$C19,FALSE)=$L19,$AE19,IF(HLOOKUP(AN$1,Monitoring_MP!$AM$1:$CX$57,Points_MP!$C19,FALSE)=$N19,$AF19,IF(HLOOKUP(AN$1,Monitoring_MP!$AM$1:$CX$57,Points_MP!$C19,FALSE)=$P19,$AG19,IF(HLOOKUP(AN$1,Monitoring_MP!$AM$1:$CX$57,Points_MP!$C19,FALSE)=$R19,$AH19,IF(HLOOKUP(AN$1,Monitoring_MP!$AM$1:$CX$57,Points_MP!$C19,FALSE)=$T19,$AI19,IF(HLOOKUP(AN$1,Monitoring_MP!$AM$1:$CX$57,Points_MP!$C19,FALSE)=$V19,$AJ19,IF(HLOOKUP(AN$1,Monitoring_MP!$AM$1:$CX$57,Points_MP!$C19,FALSE)=$X19,$AK19,"ERROR")))))))))</f>
        <v>0</v>
      </c>
      <c r="AO19" s="223">
        <f>IF(ISBLANK(HLOOKUP(AO$1,Monitoring_MP!$AM$1:$CX$57,Points_MP!$C19,FALSE)),"",IF(HLOOKUP(AO$1,Monitoring_MP!$AM$1:$CX$57,Points_MP!$C19,FALSE)=$J19,$AD19,IF(HLOOKUP(AO$1,Monitoring_MP!$AM$1:$CX$57,Points_MP!$C19,FALSE)=$L19,$AE19,IF(HLOOKUP(AO$1,Monitoring_MP!$AM$1:$CX$57,Points_MP!$C19,FALSE)=$N19,$AF19,IF(HLOOKUP(AO$1,Monitoring_MP!$AM$1:$CX$57,Points_MP!$C19,FALSE)=$P19,$AG19,IF(HLOOKUP(AO$1,Monitoring_MP!$AM$1:$CX$57,Points_MP!$C19,FALSE)=$R19,$AH19,IF(HLOOKUP(AO$1,Monitoring_MP!$AM$1:$CX$57,Points_MP!$C19,FALSE)=$T19,$AI19,IF(HLOOKUP(AO$1,Monitoring_MP!$AM$1:$CX$57,Points_MP!$C19,FALSE)=$V19,$AJ19,IF(HLOOKUP(AO$1,Monitoring_MP!$AM$1:$CX$57,Points_MP!$C19,FALSE)=$X19,$AK19,"ERROR")))))))))</f>
        <v>0</v>
      </c>
      <c r="AP19" s="223">
        <f>IF(ISBLANK(HLOOKUP(AP$1,Monitoring_MP!$AM$1:$CX$57,Points_MP!$C19,FALSE)),"",IF(HLOOKUP(AP$1,Monitoring_MP!$AM$1:$CX$57,Points_MP!$C19,FALSE)=$J19,$AD19,IF(HLOOKUP(AP$1,Monitoring_MP!$AM$1:$CX$57,Points_MP!$C19,FALSE)=$L19,$AE19,IF(HLOOKUP(AP$1,Monitoring_MP!$AM$1:$CX$57,Points_MP!$C19,FALSE)=$N19,$AF19,IF(HLOOKUP(AP$1,Monitoring_MP!$AM$1:$CX$57,Points_MP!$C19,FALSE)=$P19,$AG19,IF(HLOOKUP(AP$1,Monitoring_MP!$AM$1:$CX$57,Points_MP!$C19,FALSE)=$R19,$AH19,IF(HLOOKUP(AP$1,Monitoring_MP!$AM$1:$CX$57,Points_MP!$C19,FALSE)=$T19,$AI19,IF(HLOOKUP(AP$1,Monitoring_MP!$AM$1:$CX$57,Points_MP!$C19,FALSE)=$V19,$AJ19,IF(HLOOKUP(AP$1,Monitoring_MP!$AM$1:$CX$57,Points_MP!$C19,FALSE)=$X19,$AK19,"ERROR")))))))))</f>
        <v>0</v>
      </c>
      <c r="AQ19" s="223">
        <f>IF(ISBLANK(HLOOKUP(AQ$1,Monitoring_MP!$AM$1:$CX$57,Points_MP!$C19,FALSE)),"",IF(HLOOKUP(AQ$1,Monitoring_MP!$AM$1:$CX$57,Points_MP!$C19,FALSE)=$J19,$AD19,IF(HLOOKUP(AQ$1,Monitoring_MP!$AM$1:$CX$57,Points_MP!$C19,FALSE)=$L19,$AE19,IF(HLOOKUP(AQ$1,Monitoring_MP!$AM$1:$CX$57,Points_MP!$C19,FALSE)=$N19,$AF19,IF(HLOOKUP(AQ$1,Monitoring_MP!$AM$1:$CX$57,Points_MP!$C19,FALSE)=$P19,$AG19,IF(HLOOKUP(AQ$1,Monitoring_MP!$AM$1:$CX$57,Points_MP!$C19,FALSE)=$R19,$AH19,IF(HLOOKUP(AQ$1,Monitoring_MP!$AM$1:$CX$57,Points_MP!$C19,FALSE)=$T19,$AI19,IF(HLOOKUP(AQ$1,Monitoring_MP!$AM$1:$CX$57,Points_MP!$C19,FALSE)=$V19,$AJ19,IF(HLOOKUP(AQ$1,Monitoring_MP!$AM$1:$CX$57,Points_MP!$C19,FALSE)=$X19,$AK19,"ERROR")))))))))</f>
        <v>0</v>
      </c>
      <c r="AR19" s="223">
        <f>IF(ISBLANK(HLOOKUP(AR$1,Monitoring_MP!$AM$1:$CX$57,Points_MP!$C19,FALSE)),"",IF(HLOOKUP(AR$1,Monitoring_MP!$AM$1:$CX$57,Points_MP!$C19,FALSE)=$J19,$AD19,IF(HLOOKUP(AR$1,Monitoring_MP!$AM$1:$CX$57,Points_MP!$C19,FALSE)=$L19,$AE19,IF(HLOOKUP(AR$1,Monitoring_MP!$AM$1:$CX$57,Points_MP!$C19,FALSE)=$N19,$AF19,IF(HLOOKUP(AR$1,Monitoring_MP!$AM$1:$CX$57,Points_MP!$C19,FALSE)=$P19,$AG19,IF(HLOOKUP(AR$1,Monitoring_MP!$AM$1:$CX$57,Points_MP!$C19,FALSE)=$R19,$AH19,IF(HLOOKUP(AR$1,Monitoring_MP!$AM$1:$CX$57,Points_MP!$C19,FALSE)=$T19,$AI19,IF(HLOOKUP(AR$1,Monitoring_MP!$AM$1:$CX$57,Points_MP!$C19,FALSE)=$V19,$AJ19,IF(HLOOKUP(AR$1,Monitoring_MP!$AM$1:$CX$57,Points_MP!$C19,FALSE)=$X19,$AK19,"ERROR")))))))))</f>
        <v>0</v>
      </c>
      <c r="AS19" s="223">
        <f>IF(ISBLANK(HLOOKUP(AS$1,Monitoring_MP!$AM$1:$CX$57,Points_MP!$C19,FALSE)),"",IF(HLOOKUP(AS$1,Monitoring_MP!$AM$1:$CX$57,Points_MP!$C19,FALSE)=$J19,$AD19,IF(HLOOKUP(AS$1,Monitoring_MP!$AM$1:$CX$57,Points_MP!$C19,FALSE)=$L19,$AE19,IF(HLOOKUP(AS$1,Monitoring_MP!$AM$1:$CX$57,Points_MP!$C19,FALSE)=$N19,$AF19,IF(HLOOKUP(AS$1,Monitoring_MP!$AM$1:$CX$57,Points_MP!$C19,FALSE)=$P19,$AG19,IF(HLOOKUP(AS$1,Monitoring_MP!$AM$1:$CX$57,Points_MP!$C19,FALSE)=$R19,$AH19,IF(HLOOKUP(AS$1,Monitoring_MP!$AM$1:$CX$57,Points_MP!$C19,FALSE)=$T19,$AI19,IF(HLOOKUP(AS$1,Monitoring_MP!$AM$1:$CX$57,Points_MP!$C19,FALSE)=$V19,$AJ19,IF(HLOOKUP(AS$1,Monitoring_MP!$AM$1:$CX$57,Points_MP!$C19,FALSE)=$X19,$AK19,"ERROR")))))))))</f>
        <v>0</v>
      </c>
      <c r="AT19" s="223">
        <f>IF(ISBLANK(HLOOKUP(AT$1,Monitoring_MP!$AM$1:$CX$57,Points_MP!$C19,FALSE)),"",IF(HLOOKUP(AT$1,Monitoring_MP!$AM$1:$CX$57,Points_MP!$C19,FALSE)=$J19,$AD19,IF(HLOOKUP(AT$1,Monitoring_MP!$AM$1:$CX$57,Points_MP!$C19,FALSE)=$L19,$AE19,IF(HLOOKUP(AT$1,Monitoring_MP!$AM$1:$CX$57,Points_MP!$C19,FALSE)=$N19,$AF19,IF(HLOOKUP(AT$1,Monitoring_MP!$AM$1:$CX$57,Points_MP!$C19,FALSE)=$P19,$AG19,IF(HLOOKUP(AT$1,Monitoring_MP!$AM$1:$CX$57,Points_MP!$C19,FALSE)=$R19,$AH19,IF(HLOOKUP(AT$1,Monitoring_MP!$AM$1:$CX$57,Points_MP!$C19,FALSE)=$T19,$AI19,IF(HLOOKUP(AT$1,Monitoring_MP!$AM$1:$CX$57,Points_MP!$C19,FALSE)=$V19,$AJ19,IF(HLOOKUP(AT$1,Monitoring_MP!$AM$1:$CX$57,Points_MP!$C19,FALSE)=$X19,$AK19,"ERROR")))))))))</f>
        <v>0</v>
      </c>
      <c r="AU19" s="223">
        <f>IF(ISBLANK(HLOOKUP(AU$1,Monitoring_MP!$AM$1:$CX$57,Points_MP!$C19,FALSE)),"",IF(HLOOKUP(AU$1,Monitoring_MP!$AM$1:$CX$57,Points_MP!$C19,FALSE)=$J19,$AD19,IF(HLOOKUP(AU$1,Monitoring_MP!$AM$1:$CX$57,Points_MP!$C19,FALSE)=$L19,$AE19,IF(HLOOKUP(AU$1,Monitoring_MP!$AM$1:$CX$57,Points_MP!$C19,FALSE)=$N19,$AF19,IF(HLOOKUP(AU$1,Monitoring_MP!$AM$1:$CX$57,Points_MP!$C19,FALSE)=$P19,$AG19,IF(HLOOKUP(AU$1,Monitoring_MP!$AM$1:$CX$57,Points_MP!$C19,FALSE)=$R19,$AH19,IF(HLOOKUP(AU$1,Monitoring_MP!$AM$1:$CX$57,Points_MP!$C19,FALSE)=$T19,$AI19,IF(HLOOKUP(AU$1,Monitoring_MP!$AM$1:$CX$57,Points_MP!$C19,FALSE)=$V19,$AJ19,IF(HLOOKUP(AU$1,Monitoring_MP!$AM$1:$CX$57,Points_MP!$C19,FALSE)=$X19,$AK19,"ERROR")))))))))</f>
        <v>1</v>
      </c>
      <c r="AV19" s="223">
        <f>IF(ISBLANK(HLOOKUP(AV$1,Monitoring_MP!$AM$1:$CX$57,Points_MP!$C19,FALSE)),"",IF(HLOOKUP(AV$1,Monitoring_MP!$AM$1:$CX$57,Points_MP!$C19,FALSE)=$J19,$AD19,IF(HLOOKUP(AV$1,Monitoring_MP!$AM$1:$CX$57,Points_MP!$C19,FALSE)=$L19,$AE19,IF(HLOOKUP(AV$1,Monitoring_MP!$AM$1:$CX$57,Points_MP!$C19,FALSE)=$N19,$AF19,IF(HLOOKUP(AV$1,Monitoring_MP!$AM$1:$CX$57,Points_MP!$C19,FALSE)=$P19,$AG19,IF(HLOOKUP(AV$1,Monitoring_MP!$AM$1:$CX$57,Points_MP!$C19,FALSE)=$R19,$AH19,IF(HLOOKUP(AV$1,Monitoring_MP!$AM$1:$CX$57,Points_MP!$C19,FALSE)=$T19,$AI19,IF(HLOOKUP(AV$1,Monitoring_MP!$AM$1:$CX$57,Points_MP!$C19,FALSE)=$V19,$AJ19,IF(HLOOKUP(AV$1,Monitoring_MP!$AM$1:$CX$57,Points_MP!$C19,FALSE)=$X19,$AK19,"ERROR")))))))))</f>
        <v>0</v>
      </c>
      <c r="AW19" s="223">
        <f>IF(ISBLANK(HLOOKUP(AW$1,Monitoring_MP!$AM$1:$CX$57,Points_MP!$C19,FALSE)),"",IF(HLOOKUP(AW$1,Monitoring_MP!$AM$1:$CX$57,Points_MP!$C19,FALSE)=$J19,$AD19,IF(HLOOKUP(AW$1,Monitoring_MP!$AM$1:$CX$57,Points_MP!$C19,FALSE)=$L19,$AE19,IF(HLOOKUP(AW$1,Monitoring_MP!$AM$1:$CX$57,Points_MP!$C19,FALSE)=$N19,$AF19,IF(HLOOKUP(AW$1,Monitoring_MP!$AM$1:$CX$57,Points_MP!$C19,FALSE)=$P19,$AG19,IF(HLOOKUP(AW$1,Monitoring_MP!$AM$1:$CX$57,Points_MP!$C19,FALSE)=$R19,$AH19,IF(HLOOKUP(AW$1,Monitoring_MP!$AM$1:$CX$57,Points_MP!$C19,FALSE)=$T19,$AI19,IF(HLOOKUP(AW$1,Monitoring_MP!$AM$1:$CX$57,Points_MP!$C19,FALSE)=$V19,$AJ19,IF(HLOOKUP(AW$1,Monitoring_MP!$AM$1:$CX$57,Points_MP!$C19,FALSE)=$X19,$AK19,"ERROR")))))))))</f>
        <v>0</v>
      </c>
      <c r="AX19" s="223">
        <f>IF(ISBLANK(HLOOKUP(AX$1,Monitoring_MP!$AM$1:$CX$57,Points_MP!$C19,FALSE)),"",IF(HLOOKUP(AX$1,Monitoring_MP!$AM$1:$CX$57,Points_MP!$C19,FALSE)=$J19,$AD19,IF(HLOOKUP(AX$1,Monitoring_MP!$AM$1:$CX$57,Points_MP!$C19,FALSE)=$L19,$AE19,IF(HLOOKUP(AX$1,Monitoring_MP!$AM$1:$CX$57,Points_MP!$C19,FALSE)=$N19,$AF19,IF(HLOOKUP(AX$1,Monitoring_MP!$AM$1:$CX$57,Points_MP!$C19,FALSE)=$P19,$AG19,IF(HLOOKUP(AX$1,Monitoring_MP!$AM$1:$CX$57,Points_MP!$C19,FALSE)=$R19,$AH19,IF(HLOOKUP(AX$1,Monitoring_MP!$AM$1:$CX$57,Points_MP!$C19,FALSE)=$T19,$AI19,IF(HLOOKUP(AX$1,Monitoring_MP!$AM$1:$CX$57,Points_MP!$C19,FALSE)=$V19,$AJ19,IF(HLOOKUP(AX$1,Monitoring_MP!$AM$1:$CX$57,Points_MP!$C19,FALSE)=$X19,$AK19,"ERROR")))))))))</f>
        <v>0</v>
      </c>
      <c r="AY19" s="223">
        <f>IF(ISBLANK(HLOOKUP(AY$1,Monitoring_MP!$AM$1:$CX$57,Points_MP!$C19,FALSE)),"",IF(HLOOKUP(AY$1,Monitoring_MP!$AM$1:$CX$57,Points_MP!$C19,FALSE)=$J19,$AD19,IF(HLOOKUP(AY$1,Monitoring_MP!$AM$1:$CX$57,Points_MP!$C19,FALSE)=$L19,$AE19,IF(HLOOKUP(AY$1,Monitoring_MP!$AM$1:$CX$57,Points_MP!$C19,FALSE)=$N19,$AF19,IF(HLOOKUP(AY$1,Monitoring_MP!$AM$1:$CX$57,Points_MP!$C19,FALSE)=$P19,$AG19,IF(HLOOKUP(AY$1,Monitoring_MP!$AM$1:$CX$57,Points_MP!$C19,FALSE)=$R19,$AH19,IF(HLOOKUP(AY$1,Monitoring_MP!$AM$1:$CX$57,Points_MP!$C19,FALSE)=$T19,$AI19,IF(HLOOKUP(AY$1,Monitoring_MP!$AM$1:$CX$57,Points_MP!$C19,FALSE)=$V19,$AJ19,IF(HLOOKUP(AY$1,Monitoring_MP!$AM$1:$CX$57,Points_MP!$C19,FALSE)=$X19,$AK19,"ERROR")))))))))</f>
        <v>0</v>
      </c>
      <c r="AZ19" s="223">
        <f>IF(ISBLANK(HLOOKUP(AZ$1,Monitoring_MP!$AM$1:$CX$57,Points_MP!$C19,FALSE)),"",IF(HLOOKUP(AZ$1,Monitoring_MP!$AM$1:$CX$57,Points_MP!$C19,FALSE)=$J19,$AD19,IF(HLOOKUP(AZ$1,Monitoring_MP!$AM$1:$CX$57,Points_MP!$C19,FALSE)=$L19,$AE19,IF(HLOOKUP(AZ$1,Monitoring_MP!$AM$1:$CX$57,Points_MP!$C19,FALSE)=$N19,$AF19,IF(HLOOKUP(AZ$1,Monitoring_MP!$AM$1:$CX$57,Points_MP!$C19,FALSE)=$P19,$AG19,IF(HLOOKUP(AZ$1,Monitoring_MP!$AM$1:$CX$57,Points_MP!$C19,FALSE)=$R19,$AH19,IF(HLOOKUP(AZ$1,Monitoring_MP!$AM$1:$CX$57,Points_MP!$C19,FALSE)=$T19,$AI19,IF(HLOOKUP(AZ$1,Monitoring_MP!$AM$1:$CX$57,Points_MP!$C19,FALSE)=$V19,$AJ19,IF(HLOOKUP(AZ$1,Monitoring_MP!$AM$1:$CX$57,Points_MP!$C19,FALSE)=$X19,$AK19,"ERROR")))))))))</f>
        <v>0</v>
      </c>
      <c r="BA19" s="223">
        <f>IF(ISBLANK(HLOOKUP(BA$1,Monitoring_MP!$AM$1:$CX$57,Points_MP!$C19,FALSE)),"",IF(HLOOKUP(BA$1,Monitoring_MP!$AM$1:$CX$57,Points_MP!$C19,FALSE)=$J19,$AD19,IF(HLOOKUP(BA$1,Monitoring_MP!$AM$1:$CX$57,Points_MP!$C19,FALSE)=$L19,$AE19,IF(HLOOKUP(BA$1,Monitoring_MP!$AM$1:$CX$57,Points_MP!$C19,FALSE)=$N19,$AF19,IF(HLOOKUP(BA$1,Monitoring_MP!$AM$1:$CX$57,Points_MP!$C19,FALSE)=$P19,$AG19,IF(HLOOKUP(BA$1,Monitoring_MP!$AM$1:$CX$57,Points_MP!$C19,FALSE)=$R19,$AH19,IF(HLOOKUP(BA$1,Monitoring_MP!$AM$1:$CX$57,Points_MP!$C19,FALSE)=$T19,$AI19,IF(HLOOKUP(BA$1,Monitoring_MP!$AM$1:$CX$57,Points_MP!$C19,FALSE)=$V19,$AJ19,IF(HLOOKUP(BA$1,Monitoring_MP!$AM$1:$CX$57,Points_MP!$C19,FALSE)=$X19,$AK19,"ERROR")))))))))</f>
        <v>0</v>
      </c>
      <c r="BB19" s="223">
        <f>IF(ISBLANK(HLOOKUP(BB$1,Monitoring_MP!$AM$1:$CX$57,Points_MP!$C19,FALSE)),"",IF(HLOOKUP(BB$1,Monitoring_MP!$AM$1:$CX$57,Points_MP!$C19,FALSE)=$J19,$AD19,IF(HLOOKUP(BB$1,Monitoring_MP!$AM$1:$CX$57,Points_MP!$C19,FALSE)=$L19,$AE19,IF(HLOOKUP(BB$1,Monitoring_MP!$AM$1:$CX$57,Points_MP!$C19,FALSE)=$N19,$AF19,IF(HLOOKUP(BB$1,Monitoring_MP!$AM$1:$CX$57,Points_MP!$C19,FALSE)=$P19,$AG19,IF(HLOOKUP(BB$1,Monitoring_MP!$AM$1:$CX$57,Points_MP!$C19,FALSE)=$R19,$AH19,IF(HLOOKUP(BB$1,Monitoring_MP!$AM$1:$CX$57,Points_MP!$C19,FALSE)=$T19,$AI19,IF(HLOOKUP(BB$1,Monitoring_MP!$AM$1:$CX$57,Points_MP!$C19,FALSE)=$V19,$AJ19,IF(HLOOKUP(BB$1,Monitoring_MP!$AM$1:$CX$57,Points_MP!$C19,FALSE)=$X19,$AK19,"ERROR")))))))))</f>
        <v>0</v>
      </c>
      <c r="BC19" s="223">
        <f>IF(ISBLANK(HLOOKUP(BC$1,Monitoring_MP!$AM$1:$CX$57,Points_MP!$C19,FALSE)),"",IF(HLOOKUP(BC$1,Monitoring_MP!$AM$1:$CX$57,Points_MP!$C19,FALSE)=$J19,$AD19,IF(HLOOKUP(BC$1,Monitoring_MP!$AM$1:$CX$57,Points_MP!$C19,FALSE)=$L19,$AE19,IF(HLOOKUP(BC$1,Monitoring_MP!$AM$1:$CX$57,Points_MP!$C19,FALSE)=$N19,$AF19,IF(HLOOKUP(BC$1,Monitoring_MP!$AM$1:$CX$57,Points_MP!$C19,FALSE)=$P19,$AG19,IF(HLOOKUP(BC$1,Monitoring_MP!$AM$1:$CX$57,Points_MP!$C19,FALSE)=$R19,$AH19,IF(HLOOKUP(BC$1,Monitoring_MP!$AM$1:$CX$57,Points_MP!$C19,FALSE)=$T19,$AI19,IF(HLOOKUP(BC$1,Monitoring_MP!$AM$1:$CX$57,Points_MP!$C19,FALSE)=$V19,$AJ19,IF(HLOOKUP(BC$1,Monitoring_MP!$AM$1:$CX$57,Points_MP!$C19,FALSE)=$X19,$AK19,"ERROR")))))))))</f>
        <v>0</v>
      </c>
      <c r="BD19" s="223">
        <f>IF(ISBLANK(HLOOKUP(BD$1,Monitoring_MP!$AM$1:$CX$57,Points_MP!$C19,FALSE)),"",IF(HLOOKUP(BD$1,Monitoring_MP!$AM$1:$CX$57,Points_MP!$C19,FALSE)=$J19,$AD19,IF(HLOOKUP(BD$1,Monitoring_MP!$AM$1:$CX$57,Points_MP!$C19,FALSE)=$L19,$AE19,IF(HLOOKUP(BD$1,Monitoring_MP!$AM$1:$CX$57,Points_MP!$C19,FALSE)=$N19,$AF19,IF(HLOOKUP(BD$1,Monitoring_MP!$AM$1:$CX$57,Points_MP!$C19,FALSE)=$P19,$AG19,IF(HLOOKUP(BD$1,Monitoring_MP!$AM$1:$CX$57,Points_MP!$C19,FALSE)=$R19,$AH19,IF(HLOOKUP(BD$1,Monitoring_MP!$AM$1:$CX$57,Points_MP!$C19,FALSE)=$T19,$AI19,IF(HLOOKUP(BD$1,Monitoring_MP!$AM$1:$CX$57,Points_MP!$C19,FALSE)=$V19,$AJ19,IF(HLOOKUP(BD$1,Monitoring_MP!$AM$1:$CX$57,Points_MP!$C19,FALSE)=$X19,$AK19,"ERROR")))))))))</f>
        <v>0</v>
      </c>
      <c r="BE19" s="223">
        <f>IF(ISBLANK(HLOOKUP(BE$1,Monitoring_MP!$AM$1:$CX$57,Points_MP!$C19,FALSE)),"",IF(HLOOKUP(BE$1,Monitoring_MP!$AM$1:$CX$57,Points_MP!$C19,FALSE)=$J19,$AD19,IF(HLOOKUP(BE$1,Monitoring_MP!$AM$1:$CX$57,Points_MP!$C19,FALSE)=$L19,$AE19,IF(HLOOKUP(BE$1,Monitoring_MP!$AM$1:$CX$57,Points_MP!$C19,FALSE)=$N19,$AF19,IF(HLOOKUP(BE$1,Monitoring_MP!$AM$1:$CX$57,Points_MP!$C19,FALSE)=$P19,$AG19,IF(HLOOKUP(BE$1,Monitoring_MP!$AM$1:$CX$57,Points_MP!$C19,FALSE)=$R19,$AH19,IF(HLOOKUP(BE$1,Monitoring_MP!$AM$1:$CX$57,Points_MP!$C19,FALSE)=$T19,$AI19,IF(HLOOKUP(BE$1,Monitoring_MP!$AM$1:$CX$57,Points_MP!$C19,FALSE)=$V19,$AJ19,IF(HLOOKUP(BE$1,Monitoring_MP!$AM$1:$CX$57,Points_MP!$C19,FALSE)=$X19,$AK19,"ERROR")))))))))</f>
        <v>0</v>
      </c>
      <c r="BF19" s="223">
        <f>IF(ISBLANK(HLOOKUP(BF$1,Monitoring_MP!$AM$1:$CX$57,Points_MP!$C19,FALSE)),"",IF(HLOOKUP(BF$1,Monitoring_MP!$AM$1:$CX$57,Points_MP!$C19,FALSE)=$J19,$AD19,IF(HLOOKUP(BF$1,Monitoring_MP!$AM$1:$CX$57,Points_MP!$C19,FALSE)=$L19,$AE19,IF(HLOOKUP(BF$1,Monitoring_MP!$AM$1:$CX$57,Points_MP!$C19,FALSE)=$N19,$AF19,IF(HLOOKUP(BF$1,Monitoring_MP!$AM$1:$CX$57,Points_MP!$C19,FALSE)=$P19,$AG19,IF(HLOOKUP(BF$1,Monitoring_MP!$AM$1:$CX$57,Points_MP!$C19,FALSE)=$R19,$AH19,IF(HLOOKUP(BF$1,Monitoring_MP!$AM$1:$CX$57,Points_MP!$C19,FALSE)=$T19,$AI19,IF(HLOOKUP(BF$1,Monitoring_MP!$AM$1:$CX$57,Points_MP!$C19,FALSE)=$V19,$AJ19,IF(HLOOKUP(BF$1,Monitoring_MP!$AM$1:$CX$57,Points_MP!$C19,FALSE)=$X19,$AK19,"ERROR")))))))))</f>
        <v>0</v>
      </c>
      <c r="BG19" s="223">
        <f>IF(ISBLANK(HLOOKUP(BG$1,Monitoring_MP!$AM$1:$CX$57,Points_MP!$C19,FALSE)),"",IF(HLOOKUP(BG$1,Monitoring_MP!$AM$1:$CX$57,Points_MP!$C19,FALSE)=$J19,$AD19,IF(HLOOKUP(BG$1,Monitoring_MP!$AM$1:$CX$57,Points_MP!$C19,FALSE)=$L19,$AE19,IF(HLOOKUP(BG$1,Monitoring_MP!$AM$1:$CX$57,Points_MP!$C19,FALSE)=$N19,$AF19,IF(HLOOKUP(BG$1,Monitoring_MP!$AM$1:$CX$57,Points_MP!$C19,FALSE)=$P19,$AG19,IF(HLOOKUP(BG$1,Monitoring_MP!$AM$1:$CX$57,Points_MP!$C19,FALSE)=$R19,$AH19,IF(HLOOKUP(BG$1,Monitoring_MP!$AM$1:$CX$57,Points_MP!$C19,FALSE)=$T19,$AI19,IF(HLOOKUP(BG$1,Monitoring_MP!$AM$1:$CX$57,Points_MP!$C19,FALSE)=$V19,$AJ19,IF(HLOOKUP(BG$1,Monitoring_MP!$AM$1:$CX$57,Points_MP!$C19,FALSE)=$X19,$AK19,"ERROR")))))))))</f>
        <v>0</v>
      </c>
      <c r="BH19" s="223">
        <f>IF(ISBLANK(HLOOKUP(BH$1,Monitoring_MP!$AM$1:$CX$57,Points_MP!$C19,FALSE)),"",IF(HLOOKUP(BH$1,Monitoring_MP!$AM$1:$CX$57,Points_MP!$C19,FALSE)=$J19,$AD19,IF(HLOOKUP(BH$1,Monitoring_MP!$AM$1:$CX$57,Points_MP!$C19,FALSE)=$L19,$AE19,IF(HLOOKUP(BH$1,Monitoring_MP!$AM$1:$CX$57,Points_MP!$C19,FALSE)=$N19,$AF19,IF(HLOOKUP(BH$1,Monitoring_MP!$AM$1:$CX$57,Points_MP!$C19,FALSE)=$P19,$AG19,IF(HLOOKUP(BH$1,Monitoring_MP!$AM$1:$CX$57,Points_MP!$C19,FALSE)=$R19,$AH19,IF(HLOOKUP(BH$1,Monitoring_MP!$AM$1:$CX$57,Points_MP!$C19,FALSE)=$T19,$AI19,IF(HLOOKUP(BH$1,Monitoring_MP!$AM$1:$CX$57,Points_MP!$C19,FALSE)=$V19,$AJ19,IF(HLOOKUP(BH$1,Monitoring_MP!$AM$1:$CX$57,Points_MP!$C19,FALSE)=$X19,$AK19,"ERROR")))))))))</f>
        <v>0</v>
      </c>
      <c r="BI19" s="223">
        <f>IF(ISBLANK(HLOOKUP(BI$1,Monitoring_MP!$AM$1:$CX$57,Points_MP!$C19,FALSE)),"",IF(HLOOKUP(BI$1,Monitoring_MP!$AM$1:$CX$57,Points_MP!$C19,FALSE)=$J19,$AD19,IF(HLOOKUP(BI$1,Monitoring_MP!$AM$1:$CX$57,Points_MP!$C19,FALSE)=$L19,$AE19,IF(HLOOKUP(BI$1,Monitoring_MP!$AM$1:$CX$57,Points_MP!$C19,FALSE)=$N19,$AF19,IF(HLOOKUP(BI$1,Monitoring_MP!$AM$1:$CX$57,Points_MP!$C19,FALSE)=$P19,$AG19,IF(HLOOKUP(BI$1,Monitoring_MP!$AM$1:$CX$57,Points_MP!$C19,FALSE)=$R19,$AH19,IF(HLOOKUP(BI$1,Monitoring_MP!$AM$1:$CX$57,Points_MP!$C19,FALSE)=$T19,$AI19,IF(HLOOKUP(BI$1,Monitoring_MP!$AM$1:$CX$57,Points_MP!$C19,FALSE)=$V19,$AJ19,IF(HLOOKUP(BI$1,Monitoring_MP!$AM$1:$CX$57,Points_MP!$C19,FALSE)=$X19,$AK19,"ERROR")))))))))</f>
        <v>0</v>
      </c>
      <c r="BJ19" s="223">
        <f>IF(ISBLANK(HLOOKUP(BJ$1,Monitoring_MP!$AM$1:$CX$57,Points_MP!$C19,FALSE)),"",IF(HLOOKUP(BJ$1,Monitoring_MP!$AM$1:$CX$57,Points_MP!$C19,FALSE)=$J19,$AD19,IF(HLOOKUP(BJ$1,Monitoring_MP!$AM$1:$CX$57,Points_MP!$C19,FALSE)=$L19,$AE19,IF(HLOOKUP(BJ$1,Monitoring_MP!$AM$1:$CX$57,Points_MP!$C19,FALSE)=$N19,$AF19,IF(HLOOKUP(BJ$1,Monitoring_MP!$AM$1:$CX$57,Points_MP!$C19,FALSE)=$P19,$AG19,IF(HLOOKUP(BJ$1,Monitoring_MP!$AM$1:$CX$57,Points_MP!$C19,FALSE)=$R19,$AH19,IF(HLOOKUP(BJ$1,Monitoring_MP!$AM$1:$CX$57,Points_MP!$C19,FALSE)=$T19,$AI19,IF(HLOOKUP(BJ$1,Monitoring_MP!$AM$1:$CX$57,Points_MP!$C19,FALSE)=$V19,$AJ19,IF(HLOOKUP(BJ$1,Monitoring_MP!$AM$1:$CX$57,Points_MP!$C19,FALSE)=$X19,$AK19,"ERROR")))))))))</f>
        <v>0</v>
      </c>
      <c r="BK19" s="223">
        <f>IF(ISBLANK(HLOOKUP(BK$1,Monitoring_MP!$AM$1:$CX$57,Points_MP!$C19,FALSE)),"",IF(HLOOKUP(BK$1,Monitoring_MP!$AM$1:$CX$57,Points_MP!$C19,FALSE)=$J19,$AD19,IF(HLOOKUP(BK$1,Monitoring_MP!$AM$1:$CX$57,Points_MP!$C19,FALSE)=$L19,$AE19,IF(HLOOKUP(BK$1,Monitoring_MP!$AM$1:$CX$57,Points_MP!$C19,FALSE)=$N19,$AF19,IF(HLOOKUP(BK$1,Monitoring_MP!$AM$1:$CX$57,Points_MP!$C19,FALSE)=$P19,$AG19,IF(HLOOKUP(BK$1,Monitoring_MP!$AM$1:$CX$57,Points_MP!$C19,FALSE)=$R19,$AH19,IF(HLOOKUP(BK$1,Monitoring_MP!$AM$1:$CX$57,Points_MP!$C19,FALSE)=$T19,$AI19,IF(HLOOKUP(BK$1,Monitoring_MP!$AM$1:$CX$57,Points_MP!$C19,FALSE)=$V19,$AJ19,IF(HLOOKUP(BK$1,Monitoring_MP!$AM$1:$CX$57,Points_MP!$C19,FALSE)=$X19,$AK19,"ERROR")))))))))</f>
        <v>0</v>
      </c>
      <c r="BL19" s="223">
        <f>IF(ISBLANK(HLOOKUP(BL$1,Monitoring_MP!$AM$1:$CX$57,Points_MP!$C19,FALSE)),"",IF(HLOOKUP(BL$1,Monitoring_MP!$AM$1:$CX$57,Points_MP!$C19,FALSE)=$J19,$AD19,IF(HLOOKUP(BL$1,Monitoring_MP!$AM$1:$CX$57,Points_MP!$C19,FALSE)=$L19,$AE19,IF(HLOOKUP(BL$1,Monitoring_MP!$AM$1:$CX$57,Points_MP!$C19,FALSE)=$N19,$AF19,IF(HLOOKUP(BL$1,Monitoring_MP!$AM$1:$CX$57,Points_MP!$C19,FALSE)=$P19,$AG19,IF(HLOOKUP(BL$1,Monitoring_MP!$AM$1:$CX$57,Points_MP!$C19,FALSE)=$R19,$AH19,IF(HLOOKUP(BL$1,Monitoring_MP!$AM$1:$CX$57,Points_MP!$C19,FALSE)=$T19,$AI19,IF(HLOOKUP(BL$1,Monitoring_MP!$AM$1:$CX$57,Points_MP!$C19,FALSE)=$V19,$AJ19,IF(HLOOKUP(BL$1,Monitoring_MP!$AM$1:$CX$57,Points_MP!$C19,FALSE)=$X19,$AK19,"ERROR")))))))))</f>
        <v>0</v>
      </c>
      <c r="BM19" s="223">
        <f>IF(ISBLANK(HLOOKUP(BM$1,Monitoring_MP!$AM$1:$CX$57,Points_MP!$C19,FALSE)),"",IF(HLOOKUP(BM$1,Monitoring_MP!$AM$1:$CX$57,Points_MP!$C19,FALSE)=$J19,$AD19,IF(HLOOKUP(BM$1,Monitoring_MP!$AM$1:$CX$57,Points_MP!$C19,FALSE)=$L19,$AE19,IF(HLOOKUP(BM$1,Monitoring_MP!$AM$1:$CX$57,Points_MP!$C19,FALSE)=$N19,$AF19,IF(HLOOKUP(BM$1,Monitoring_MP!$AM$1:$CX$57,Points_MP!$C19,FALSE)=$P19,$AG19,IF(HLOOKUP(BM$1,Monitoring_MP!$AM$1:$CX$57,Points_MP!$C19,FALSE)=$R19,$AH19,IF(HLOOKUP(BM$1,Monitoring_MP!$AM$1:$CX$57,Points_MP!$C19,FALSE)=$T19,$AI19,IF(HLOOKUP(BM$1,Monitoring_MP!$AM$1:$CX$57,Points_MP!$C19,FALSE)=$V19,$AJ19,IF(HLOOKUP(BM$1,Monitoring_MP!$AM$1:$CX$57,Points_MP!$C19,FALSE)=$X19,$AK19,"ERROR")))))))))</f>
        <v>1</v>
      </c>
      <c r="BN19" s="223">
        <f>IF(ISBLANK(HLOOKUP(BN$1,Monitoring_MP!$AM$1:$CX$57,Points_MP!$C19,FALSE)),"",IF(HLOOKUP(BN$1,Monitoring_MP!$AM$1:$CX$57,Points_MP!$C19,FALSE)=$J19,$AD19,IF(HLOOKUP(BN$1,Monitoring_MP!$AM$1:$CX$57,Points_MP!$C19,FALSE)=$L19,$AE19,IF(HLOOKUP(BN$1,Monitoring_MP!$AM$1:$CX$57,Points_MP!$C19,FALSE)=$N19,$AF19,IF(HLOOKUP(BN$1,Monitoring_MP!$AM$1:$CX$57,Points_MP!$C19,FALSE)=$P19,$AG19,IF(HLOOKUP(BN$1,Monitoring_MP!$AM$1:$CX$57,Points_MP!$C19,FALSE)=$R19,$AH19,IF(HLOOKUP(BN$1,Monitoring_MP!$AM$1:$CX$57,Points_MP!$C19,FALSE)=$T19,$AI19,IF(HLOOKUP(BN$1,Monitoring_MP!$AM$1:$CX$57,Points_MP!$C19,FALSE)=$V19,$AJ19,IF(HLOOKUP(BN$1,Monitoring_MP!$AM$1:$CX$57,Points_MP!$C19,FALSE)=$X19,$AK19,"ERROR")))))))))</f>
        <v>0</v>
      </c>
      <c r="BO19" s="223">
        <f>IF(ISBLANK(HLOOKUP(BO$1,Monitoring_MP!$AM$1:$CX$57,Points_MP!$C19,FALSE)),"",IF(HLOOKUP(BO$1,Monitoring_MP!$AM$1:$CX$57,Points_MP!$C19,FALSE)=$J19,$AD19,IF(HLOOKUP(BO$1,Monitoring_MP!$AM$1:$CX$57,Points_MP!$C19,FALSE)=$L19,$AE19,IF(HLOOKUP(BO$1,Monitoring_MP!$AM$1:$CX$57,Points_MP!$C19,FALSE)=$N19,$AF19,IF(HLOOKUP(BO$1,Monitoring_MP!$AM$1:$CX$57,Points_MP!$C19,FALSE)=$P19,$AG19,IF(HLOOKUP(BO$1,Monitoring_MP!$AM$1:$CX$57,Points_MP!$C19,FALSE)=$R19,$AH19,IF(HLOOKUP(BO$1,Monitoring_MP!$AM$1:$CX$57,Points_MP!$C19,FALSE)=$T19,$AI19,IF(HLOOKUP(BO$1,Monitoring_MP!$AM$1:$CX$57,Points_MP!$C19,FALSE)=$V19,$AJ19,IF(HLOOKUP(BO$1,Monitoring_MP!$AM$1:$CX$57,Points_MP!$C19,FALSE)=$X19,$AK19,"ERROR")))))))))</f>
        <v>0.8</v>
      </c>
      <c r="BP19" s="223">
        <f>IF(ISBLANK(HLOOKUP(BP$1,Monitoring_MP!$AM$1:$CX$57,Points_MP!$C19,FALSE)),"",IF(HLOOKUP(BP$1,Monitoring_MP!$AM$1:$CX$57,Points_MP!$C19,FALSE)=$J19,$AD19,IF(HLOOKUP(BP$1,Monitoring_MP!$AM$1:$CX$57,Points_MP!$C19,FALSE)=$L19,$AE19,IF(HLOOKUP(BP$1,Monitoring_MP!$AM$1:$CX$57,Points_MP!$C19,FALSE)=$N19,$AF19,IF(HLOOKUP(BP$1,Monitoring_MP!$AM$1:$CX$57,Points_MP!$C19,FALSE)=$P19,$AG19,IF(HLOOKUP(BP$1,Monitoring_MP!$AM$1:$CX$57,Points_MP!$C19,FALSE)=$R19,$AH19,IF(HLOOKUP(BP$1,Monitoring_MP!$AM$1:$CX$57,Points_MP!$C19,FALSE)=$T19,$AI19,IF(HLOOKUP(BP$1,Monitoring_MP!$AM$1:$CX$57,Points_MP!$C19,FALSE)=$V19,$AJ19,IF(HLOOKUP(BP$1,Monitoring_MP!$AM$1:$CX$57,Points_MP!$C19,FALSE)=$X19,$AK19,"ERROR")))))))))</f>
        <v>0</v>
      </c>
      <c r="BQ19" s="223">
        <f>IF(ISBLANK(HLOOKUP(BQ$1,Monitoring_MP!$AM$1:$CX$57,Points_MP!$C19,FALSE)),"",IF(HLOOKUP(BQ$1,Monitoring_MP!$AM$1:$CX$57,Points_MP!$C19,FALSE)=$J19,$AD19,IF(HLOOKUP(BQ$1,Monitoring_MP!$AM$1:$CX$57,Points_MP!$C19,FALSE)=$L19,$AE19,IF(HLOOKUP(BQ$1,Monitoring_MP!$AM$1:$CX$57,Points_MP!$C19,FALSE)=$N19,$AF19,IF(HLOOKUP(BQ$1,Monitoring_MP!$AM$1:$CX$57,Points_MP!$C19,FALSE)=$P19,$AG19,IF(HLOOKUP(BQ$1,Monitoring_MP!$AM$1:$CX$57,Points_MP!$C19,FALSE)=$R19,$AH19,IF(HLOOKUP(BQ$1,Monitoring_MP!$AM$1:$CX$57,Points_MP!$C19,FALSE)=$T19,$AI19,IF(HLOOKUP(BQ$1,Monitoring_MP!$AM$1:$CX$57,Points_MP!$C19,FALSE)=$V19,$AJ19,IF(HLOOKUP(BQ$1,Monitoring_MP!$AM$1:$CX$57,Points_MP!$C19,FALSE)=$X19,$AK19,"ERROR")))))))))</f>
        <v>0</v>
      </c>
      <c r="BR19" s="223">
        <f>IF(ISBLANK(HLOOKUP(BR$1,Monitoring_MP!$AM$1:$CX$57,Points_MP!$C19,FALSE)),"",IF(HLOOKUP(BR$1,Monitoring_MP!$AM$1:$CX$57,Points_MP!$C19,FALSE)=$J19,$AD19,IF(HLOOKUP(BR$1,Monitoring_MP!$AM$1:$CX$57,Points_MP!$C19,FALSE)=$L19,$AE19,IF(HLOOKUP(BR$1,Monitoring_MP!$AM$1:$CX$57,Points_MP!$C19,FALSE)=$N19,$AF19,IF(HLOOKUP(BR$1,Monitoring_MP!$AM$1:$CX$57,Points_MP!$C19,FALSE)=$P19,$AG19,IF(HLOOKUP(BR$1,Monitoring_MP!$AM$1:$CX$57,Points_MP!$C19,FALSE)=$R19,$AH19,IF(HLOOKUP(BR$1,Monitoring_MP!$AM$1:$CX$57,Points_MP!$C19,FALSE)=$T19,$AI19,IF(HLOOKUP(BR$1,Monitoring_MP!$AM$1:$CX$57,Points_MP!$C19,FALSE)=$V19,$AJ19,IF(HLOOKUP(BR$1,Monitoring_MP!$AM$1:$CX$57,Points_MP!$C19,FALSE)=$X19,$AK19,"ERROR")))))))))</f>
        <v>0</v>
      </c>
    </row>
    <row r="20" spans="1:70" ht="15" customHeight="1" x14ac:dyDescent="0.35">
      <c r="A20" s="65" t="str">
        <f>IF(ISBLANK(Monitoring_MP!A20),"",Monitoring_MP!A20)</f>
        <v>Q18</v>
      </c>
      <c r="B20" s="245" t="str">
        <f>IF(ISBLANK(Monitoring_MP!B20),"",Monitoring_MP!B20)</f>
        <v>R20018</v>
      </c>
      <c r="C20" s="173">
        <f>IF(ISBLANK(Monitoring_MP!C20),"",Monitoring_MP!C20)</f>
        <v>20</v>
      </c>
      <c r="D20" s="173" t="str">
        <f>IF(ISBLANK(Monitoring_MP!D20),"",Monitoring_MP!D20)</f>
        <v>Autorităţile publice întocmesc şi aduc la cunoştinţa publicului rapoarte anuale privind transparenţa în procesul decizional ?</v>
      </c>
      <c r="E20" s="173" t="str">
        <f>IF(ISBLANK(Monitoring_MP!E20),"",Monitoring_MP!E20)</f>
        <v>Does the public authorities draw up and make public annual reports on transparency in decision making?</v>
      </c>
      <c r="F20" s="63" t="str">
        <f>IF(ISBLANK(Monitoring_MP!F20),"",Monitoring_MP!F20)</f>
        <v>par</v>
      </c>
      <c r="G20" s="63" t="str">
        <f>IF(ISBLANK(Monitoring_MP!G20),"",Monitoring_MP!G20)</f>
        <v>par9</v>
      </c>
      <c r="H20" s="63" t="str">
        <f>IF(ISBLANK(Monitoring_MP!H20),"",Monitoring_MP!H20)</f>
        <v>par9k</v>
      </c>
      <c r="I20" s="64">
        <f>IF(ISBLANK(Monitoring_MP!I20),"",Monitoring_MP!I20)</f>
        <v>2</v>
      </c>
      <c r="J20" s="63" t="str">
        <f>IF(ISBLANK(Monitoring_MP!J20),"",Monitoring_MP!J20)</f>
        <v>da</v>
      </c>
      <c r="K20" s="63" t="str">
        <f>IF(ISBLANK(Monitoring_MP!K20),"",Monitoring_MP!K20)</f>
        <v>yes</v>
      </c>
      <c r="L20" s="63" t="str">
        <f>IF(ISBLANK(Monitoring_MP!L20),"",Monitoring_MP!L20)</f>
        <v>nu</v>
      </c>
      <c r="M20" s="63" t="str">
        <f>IF(ISBLANK(Monitoring_MP!M20),"",Monitoring_MP!M20)</f>
        <v>no</v>
      </c>
      <c r="N20" s="63" t="str">
        <f>IF(ISBLANK(Monitoring_MP!N20),"",Monitoring_MP!N20)</f>
        <v>partial</v>
      </c>
      <c r="O20" s="63" t="str">
        <f>IF(ISBLANK(Monitoring_MP!O20),"",Monitoring_MP!O20)</f>
        <v>partially</v>
      </c>
      <c r="P20" s="63" t="str">
        <f>IF(ISBLANK(Monitoring_MP!P20),"",Monitoring_MP!P20)</f>
        <v>---</v>
      </c>
      <c r="Q20" s="63" t="str">
        <f>IF(ISBLANK(Monitoring_MP!Q20),"",Monitoring_MP!Q20)</f>
        <v>---</v>
      </c>
      <c r="R20" s="63" t="str">
        <f>IF(ISBLANK(Monitoring_MP!R20),"",Monitoring_MP!R20)</f>
        <v>---</v>
      </c>
      <c r="S20" s="63" t="str">
        <f>IF(ISBLANK(Monitoring_MP!S20),"",Monitoring_MP!S20)</f>
        <v>---</v>
      </c>
      <c r="T20" s="63" t="str">
        <f>IF(ISBLANK(Monitoring_MP!T20),"",Monitoring_MP!T20)</f>
        <v>---</v>
      </c>
      <c r="U20" s="63" t="str">
        <f>IF(ISBLANK(Monitoring_MP!U20),"",Monitoring_MP!U20)</f>
        <v>---</v>
      </c>
      <c r="V20" s="63" t="str">
        <f>IF(ISBLANK(Monitoring_MP!V20),"",Monitoring_MP!V20)</f>
        <v>---</v>
      </c>
      <c r="W20" s="63" t="str">
        <f>IF(ISBLANK(Monitoring_MP!W20),"",Monitoring_MP!W20)</f>
        <v>---</v>
      </c>
      <c r="X20" s="127" t="str">
        <f>IF(ISBLANK(Monitoring_MP!X20),"",Monitoring_MP!X20)</f>
        <v>N/A</v>
      </c>
      <c r="Y20" s="127" t="str">
        <f>IF(ISBLANK(Monitoring_MP!Y20),"",Monitoring_MP!Y20)</f>
        <v>N/A</v>
      </c>
      <c r="Z20" s="63" t="str">
        <f>IF(ISBLANK(Monitoring_MP!Z20),"",Monitoring_MP!Z20)</f>
        <v>---</v>
      </c>
      <c r="AA20" s="63" t="str">
        <f>IF(ISBLANK(Monitoring_MP!AA20),"",Monitoring_MP!AA20)</f>
        <v>---</v>
      </c>
      <c r="AB20" s="63" t="str">
        <f>IF(ISBLANK(Monitoring_MP!AB20),"",Monitoring_MP!AB20)</f>
        <v>da</v>
      </c>
      <c r="AC20" s="63" t="str">
        <f>IF(ISBLANK(Monitoring_MP!AC20),"",Monitoring_MP!AC20)</f>
        <v>nu</v>
      </c>
      <c r="AD20" s="64">
        <f>IF(ISBLANK(Monitoring_MP!AD20),"",Monitoring_MP!AD20)</f>
        <v>2</v>
      </c>
      <c r="AE20" s="63">
        <f>IF(ISBLANK(Monitoring_MP!AE20),"",Monitoring_MP!AE20)</f>
        <v>0</v>
      </c>
      <c r="AF20" s="63">
        <f>IF(ISBLANK(Monitoring_MP!AF20),"",Monitoring_MP!AF20)</f>
        <v>1</v>
      </c>
      <c r="AG20" s="63" t="str">
        <f>IF(ISBLANK(Monitoring_MP!AG20),"",Monitoring_MP!AG20)</f>
        <v>---</v>
      </c>
      <c r="AH20" s="63" t="str">
        <f>IF(ISBLANK(Monitoring_MP!AH20),"",Monitoring_MP!AH20)</f>
        <v>---</v>
      </c>
      <c r="AI20" s="63" t="str">
        <f>IF(ISBLANK(Monitoring_MP!AI20),"",Monitoring_MP!AI20)</f>
        <v>---</v>
      </c>
      <c r="AJ20" s="127" t="str">
        <f>IF(ISBLANK(Monitoring_MP!AJ20),"",Monitoring_MP!AJ20)</f>
        <v>---</v>
      </c>
      <c r="AK20" s="127" t="str">
        <f>IF(ISBLANK(Monitoring_MP!AK20),"",Monitoring_MP!AK20)</f>
        <v>N/A</v>
      </c>
      <c r="AL20" s="153" t="str">
        <f>IF(ISBLANK(Monitoring_MP!AL20),"",Monitoring_MP!AL20)</f>
        <v>---</v>
      </c>
      <c r="AM20" s="223">
        <f>IF(ISBLANK(HLOOKUP(AM$1,Monitoring_MP!$AM$1:$CX$57,Points_MP!$C20,FALSE)),"",IF(HLOOKUP(AM$1,Monitoring_MP!$AM$1:$CX$57,Points_MP!$C20,FALSE)=$J20,$AD20,IF(HLOOKUP(AM$1,Monitoring_MP!$AM$1:$CX$57,Points_MP!$C20,FALSE)=$L20,$AE20,IF(HLOOKUP(AM$1,Monitoring_MP!$AM$1:$CX$57,Points_MP!$C20,FALSE)=$N20,$AF20,IF(HLOOKUP(AM$1,Monitoring_MP!$AM$1:$CX$57,Points_MP!$C20,FALSE)=$P20,$AG20,IF(HLOOKUP(AM$1,Monitoring_MP!$AM$1:$CX$57,Points_MP!$C20,FALSE)=$R20,$AH20,IF(HLOOKUP(AM$1,Monitoring_MP!$AM$1:$CX$57,Points_MP!$C20,FALSE)=$T20,$AI20,IF(HLOOKUP(AM$1,Monitoring_MP!$AM$1:$CX$57,Points_MP!$C20,FALSE)=$V20,$AJ20,IF(HLOOKUP(AM$1,Monitoring_MP!$AM$1:$CX$57,Points_MP!$C20,FALSE)=$X20,$AK20,"ERROR")))))))))</f>
        <v>0</v>
      </c>
      <c r="AN20" s="223">
        <f>IF(ISBLANK(HLOOKUP(AN$1,Monitoring_MP!$AM$1:$CX$57,Points_MP!$C20,FALSE)),"",IF(HLOOKUP(AN$1,Monitoring_MP!$AM$1:$CX$57,Points_MP!$C20,FALSE)=$J20,$AD20,IF(HLOOKUP(AN$1,Monitoring_MP!$AM$1:$CX$57,Points_MP!$C20,FALSE)=$L20,$AE20,IF(HLOOKUP(AN$1,Monitoring_MP!$AM$1:$CX$57,Points_MP!$C20,FALSE)=$N20,$AF20,IF(HLOOKUP(AN$1,Monitoring_MP!$AM$1:$CX$57,Points_MP!$C20,FALSE)=$P20,$AG20,IF(HLOOKUP(AN$1,Monitoring_MP!$AM$1:$CX$57,Points_MP!$C20,FALSE)=$R20,$AH20,IF(HLOOKUP(AN$1,Monitoring_MP!$AM$1:$CX$57,Points_MP!$C20,FALSE)=$T20,$AI20,IF(HLOOKUP(AN$1,Monitoring_MP!$AM$1:$CX$57,Points_MP!$C20,FALSE)=$V20,$AJ20,IF(HLOOKUP(AN$1,Monitoring_MP!$AM$1:$CX$57,Points_MP!$C20,FALSE)=$X20,$AK20,"ERROR")))))))))</f>
        <v>2</v>
      </c>
      <c r="AO20" s="223">
        <f>IF(ISBLANK(HLOOKUP(AO$1,Monitoring_MP!$AM$1:$CX$57,Points_MP!$C20,FALSE)),"",IF(HLOOKUP(AO$1,Monitoring_MP!$AM$1:$CX$57,Points_MP!$C20,FALSE)=$J20,$AD20,IF(HLOOKUP(AO$1,Monitoring_MP!$AM$1:$CX$57,Points_MP!$C20,FALSE)=$L20,$AE20,IF(HLOOKUP(AO$1,Monitoring_MP!$AM$1:$CX$57,Points_MP!$C20,FALSE)=$N20,$AF20,IF(HLOOKUP(AO$1,Monitoring_MP!$AM$1:$CX$57,Points_MP!$C20,FALSE)=$P20,$AG20,IF(HLOOKUP(AO$1,Monitoring_MP!$AM$1:$CX$57,Points_MP!$C20,FALSE)=$R20,$AH20,IF(HLOOKUP(AO$1,Monitoring_MP!$AM$1:$CX$57,Points_MP!$C20,FALSE)=$T20,$AI20,IF(HLOOKUP(AO$1,Monitoring_MP!$AM$1:$CX$57,Points_MP!$C20,FALSE)=$V20,$AJ20,IF(HLOOKUP(AO$1,Monitoring_MP!$AM$1:$CX$57,Points_MP!$C20,FALSE)=$X20,$AK20,"ERROR")))))))))</f>
        <v>0</v>
      </c>
      <c r="AP20" s="223">
        <f>IF(ISBLANK(HLOOKUP(AP$1,Monitoring_MP!$AM$1:$CX$57,Points_MP!$C20,FALSE)),"",IF(HLOOKUP(AP$1,Monitoring_MP!$AM$1:$CX$57,Points_MP!$C20,FALSE)=$J20,$AD20,IF(HLOOKUP(AP$1,Monitoring_MP!$AM$1:$CX$57,Points_MP!$C20,FALSE)=$L20,$AE20,IF(HLOOKUP(AP$1,Monitoring_MP!$AM$1:$CX$57,Points_MP!$C20,FALSE)=$N20,$AF20,IF(HLOOKUP(AP$1,Monitoring_MP!$AM$1:$CX$57,Points_MP!$C20,FALSE)=$P20,$AG20,IF(HLOOKUP(AP$1,Monitoring_MP!$AM$1:$CX$57,Points_MP!$C20,FALSE)=$R20,$AH20,IF(HLOOKUP(AP$1,Monitoring_MP!$AM$1:$CX$57,Points_MP!$C20,FALSE)=$T20,$AI20,IF(HLOOKUP(AP$1,Monitoring_MP!$AM$1:$CX$57,Points_MP!$C20,FALSE)=$V20,$AJ20,IF(HLOOKUP(AP$1,Monitoring_MP!$AM$1:$CX$57,Points_MP!$C20,FALSE)=$X20,$AK20,"ERROR")))))))))</f>
        <v>2</v>
      </c>
      <c r="AQ20" s="223">
        <f>IF(ISBLANK(HLOOKUP(AQ$1,Monitoring_MP!$AM$1:$CX$57,Points_MP!$C20,FALSE)),"",IF(HLOOKUP(AQ$1,Monitoring_MP!$AM$1:$CX$57,Points_MP!$C20,FALSE)=$J20,$AD20,IF(HLOOKUP(AQ$1,Monitoring_MP!$AM$1:$CX$57,Points_MP!$C20,FALSE)=$L20,$AE20,IF(HLOOKUP(AQ$1,Monitoring_MP!$AM$1:$CX$57,Points_MP!$C20,FALSE)=$N20,$AF20,IF(HLOOKUP(AQ$1,Monitoring_MP!$AM$1:$CX$57,Points_MP!$C20,FALSE)=$P20,$AG20,IF(HLOOKUP(AQ$1,Monitoring_MP!$AM$1:$CX$57,Points_MP!$C20,FALSE)=$R20,$AH20,IF(HLOOKUP(AQ$1,Monitoring_MP!$AM$1:$CX$57,Points_MP!$C20,FALSE)=$T20,$AI20,IF(HLOOKUP(AQ$1,Monitoring_MP!$AM$1:$CX$57,Points_MP!$C20,FALSE)=$V20,$AJ20,IF(HLOOKUP(AQ$1,Monitoring_MP!$AM$1:$CX$57,Points_MP!$C20,FALSE)=$X20,$AK20,"ERROR")))))))))</f>
        <v>0</v>
      </c>
      <c r="AR20" s="223">
        <f>IF(ISBLANK(HLOOKUP(AR$1,Monitoring_MP!$AM$1:$CX$57,Points_MP!$C20,FALSE)),"",IF(HLOOKUP(AR$1,Monitoring_MP!$AM$1:$CX$57,Points_MP!$C20,FALSE)=$J20,$AD20,IF(HLOOKUP(AR$1,Monitoring_MP!$AM$1:$CX$57,Points_MP!$C20,FALSE)=$L20,$AE20,IF(HLOOKUP(AR$1,Monitoring_MP!$AM$1:$CX$57,Points_MP!$C20,FALSE)=$N20,$AF20,IF(HLOOKUP(AR$1,Monitoring_MP!$AM$1:$CX$57,Points_MP!$C20,FALSE)=$P20,$AG20,IF(HLOOKUP(AR$1,Monitoring_MP!$AM$1:$CX$57,Points_MP!$C20,FALSE)=$R20,$AH20,IF(HLOOKUP(AR$1,Monitoring_MP!$AM$1:$CX$57,Points_MP!$C20,FALSE)=$T20,$AI20,IF(HLOOKUP(AR$1,Monitoring_MP!$AM$1:$CX$57,Points_MP!$C20,FALSE)=$V20,$AJ20,IF(HLOOKUP(AR$1,Monitoring_MP!$AM$1:$CX$57,Points_MP!$C20,FALSE)=$X20,$AK20,"ERROR")))))))))</f>
        <v>0</v>
      </c>
      <c r="AS20" s="223">
        <f>IF(ISBLANK(HLOOKUP(AS$1,Monitoring_MP!$AM$1:$CX$57,Points_MP!$C20,FALSE)),"",IF(HLOOKUP(AS$1,Monitoring_MP!$AM$1:$CX$57,Points_MP!$C20,FALSE)=$J20,$AD20,IF(HLOOKUP(AS$1,Monitoring_MP!$AM$1:$CX$57,Points_MP!$C20,FALSE)=$L20,$AE20,IF(HLOOKUP(AS$1,Monitoring_MP!$AM$1:$CX$57,Points_MP!$C20,FALSE)=$N20,$AF20,IF(HLOOKUP(AS$1,Monitoring_MP!$AM$1:$CX$57,Points_MP!$C20,FALSE)=$P20,$AG20,IF(HLOOKUP(AS$1,Monitoring_MP!$AM$1:$CX$57,Points_MP!$C20,FALSE)=$R20,$AH20,IF(HLOOKUP(AS$1,Monitoring_MP!$AM$1:$CX$57,Points_MP!$C20,FALSE)=$T20,$AI20,IF(HLOOKUP(AS$1,Monitoring_MP!$AM$1:$CX$57,Points_MP!$C20,FALSE)=$V20,$AJ20,IF(HLOOKUP(AS$1,Monitoring_MP!$AM$1:$CX$57,Points_MP!$C20,FALSE)=$X20,$AK20,"ERROR")))))))))</f>
        <v>0</v>
      </c>
      <c r="AT20" s="223">
        <f>IF(ISBLANK(HLOOKUP(AT$1,Monitoring_MP!$AM$1:$CX$57,Points_MP!$C20,FALSE)),"",IF(HLOOKUP(AT$1,Monitoring_MP!$AM$1:$CX$57,Points_MP!$C20,FALSE)=$J20,$AD20,IF(HLOOKUP(AT$1,Monitoring_MP!$AM$1:$CX$57,Points_MP!$C20,FALSE)=$L20,$AE20,IF(HLOOKUP(AT$1,Monitoring_MP!$AM$1:$CX$57,Points_MP!$C20,FALSE)=$N20,$AF20,IF(HLOOKUP(AT$1,Monitoring_MP!$AM$1:$CX$57,Points_MP!$C20,FALSE)=$P20,$AG20,IF(HLOOKUP(AT$1,Monitoring_MP!$AM$1:$CX$57,Points_MP!$C20,FALSE)=$R20,$AH20,IF(HLOOKUP(AT$1,Monitoring_MP!$AM$1:$CX$57,Points_MP!$C20,FALSE)=$T20,$AI20,IF(HLOOKUP(AT$1,Monitoring_MP!$AM$1:$CX$57,Points_MP!$C20,FALSE)=$V20,$AJ20,IF(HLOOKUP(AT$1,Monitoring_MP!$AM$1:$CX$57,Points_MP!$C20,FALSE)=$X20,$AK20,"ERROR")))))))))</f>
        <v>2</v>
      </c>
      <c r="AU20" s="223">
        <f>IF(ISBLANK(HLOOKUP(AU$1,Monitoring_MP!$AM$1:$CX$57,Points_MP!$C20,FALSE)),"",IF(HLOOKUP(AU$1,Monitoring_MP!$AM$1:$CX$57,Points_MP!$C20,FALSE)=$J20,$AD20,IF(HLOOKUP(AU$1,Monitoring_MP!$AM$1:$CX$57,Points_MP!$C20,FALSE)=$L20,$AE20,IF(HLOOKUP(AU$1,Monitoring_MP!$AM$1:$CX$57,Points_MP!$C20,FALSE)=$N20,$AF20,IF(HLOOKUP(AU$1,Monitoring_MP!$AM$1:$CX$57,Points_MP!$C20,FALSE)=$P20,$AG20,IF(HLOOKUP(AU$1,Monitoring_MP!$AM$1:$CX$57,Points_MP!$C20,FALSE)=$R20,$AH20,IF(HLOOKUP(AU$1,Monitoring_MP!$AM$1:$CX$57,Points_MP!$C20,FALSE)=$T20,$AI20,IF(HLOOKUP(AU$1,Monitoring_MP!$AM$1:$CX$57,Points_MP!$C20,FALSE)=$V20,$AJ20,IF(HLOOKUP(AU$1,Monitoring_MP!$AM$1:$CX$57,Points_MP!$C20,FALSE)=$X20,$AK20,"ERROR")))))))))</f>
        <v>2</v>
      </c>
      <c r="AV20" s="223">
        <f>IF(ISBLANK(HLOOKUP(AV$1,Monitoring_MP!$AM$1:$CX$57,Points_MP!$C20,FALSE)),"",IF(HLOOKUP(AV$1,Monitoring_MP!$AM$1:$CX$57,Points_MP!$C20,FALSE)=$J20,$AD20,IF(HLOOKUP(AV$1,Monitoring_MP!$AM$1:$CX$57,Points_MP!$C20,FALSE)=$L20,$AE20,IF(HLOOKUP(AV$1,Monitoring_MP!$AM$1:$CX$57,Points_MP!$C20,FALSE)=$N20,$AF20,IF(HLOOKUP(AV$1,Monitoring_MP!$AM$1:$CX$57,Points_MP!$C20,FALSE)=$P20,$AG20,IF(HLOOKUP(AV$1,Monitoring_MP!$AM$1:$CX$57,Points_MP!$C20,FALSE)=$R20,$AH20,IF(HLOOKUP(AV$1,Monitoring_MP!$AM$1:$CX$57,Points_MP!$C20,FALSE)=$T20,$AI20,IF(HLOOKUP(AV$1,Monitoring_MP!$AM$1:$CX$57,Points_MP!$C20,FALSE)=$V20,$AJ20,IF(HLOOKUP(AV$1,Monitoring_MP!$AM$1:$CX$57,Points_MP!$C20,FALSE)=$X20,$AK20,"ERROR")))))))))</f>
        <v>0</v>
      </c>
      <c r="AW20" s="223">
        <f>IF(ISBLANK(HLOOKUP(AW$1,Monitoring_MP!$AM$1:$CX$57,Points_MP!$C20,FALSE)),"",IF(HLOOKUP(AW$1,Monitoring_MP!$AM$1:$CX$57,Points_MP!$C20,FALSE)=$J20,$AD20,IF(HLOOKUP(AW$1,Monitoring_MP!$AM$1:$CX$57,Points_MP!$C20,FALSE)=$L20,$AE20,IF(HLOOKUP(AW$1,Monitoring_MP!$AM$1:$CX$57,Points_MP!$C20,FALSE)=$N20,$AF20,IF(HLOOKUP(AW$1,Monitoring_MP!$AM$1:$CX$57,Points_MP!$C20,FALSE)=$P20,$AG20,IF(HLOOKUP(AW$1,Monitoring_MP!$AM$1:$CX$57,Points_MP!$C20,FALSE)=$R20,$AH20,IF(HLOOKUP(AW$1,Monitoring_MP!$AM$1:$CX$57,Points_MP!$C20,FALSE)=$T20,$AI20,IF(HLOOKUP(AW$1,Monitoring_MP!$AM$1:$CX$57,Points_MP!$C20,FALSE)=$V20,$AJ20,IF(HLOOKUP(AW$1,Monitoring_MP!$AM$1:$CX$57,Points_MP!$C20,FALSE)=$X20,$AK20,"ERROR")))))))))</f>
        <v>0</v>
      </c>
      <c r="AX20" s="223">
        <f>IF(ISBLANK(HLOOKUP(AX$1,Monitoring_MP!$AM$1:$CX$57,Points_MP!$C20,FALSE)),"",IF(HLOOKUP(AX$1,Monitoring_MP!$AM$1:$CX$57,Points_MP!$C20,FALSE)=$J20,$AD20,IF(HLOOKUP(AX$1,Monitoring_MP!$AM$1:$CX$57,Points_MP!$C20,FALSE)=$L20,$AE20,IF(HLOOKUP(AX$1,Monitoring_MP!$AM$1:$CX$57,Points_MP!$C20,FALSE)=$N20,$AF20,IF(HLOOKUP(AX$1,Monitoring_MP!$AM$1:$CX$57,Points_MP!$C20,FALSE)=$P20,$AG20,IF(HLOOKUP(AX$1,Monitoring_MP!$AM$1:$CX$57,Points_MP!$C20,FALSE)=$R20,$AH20,IF(HLOOKUP(AX$1,Monitoring_MP!$AM$1:$CX$57,Points_MP!$C20,FALSE)=$T20,$AI20,IF(HLOOKUP(AX$1,Monitoring_MP!$AM$1:$CX$57,Points_MP!$C20,FALSE)=$V20,$AJ20,IF(HLOOKUP(AX$1,Monitoring_MP!$AM$1:$CX$57,Points_MP!$C20,FALSE)=$X20,$AK20,"ERROR")))))))))</f>
        <v>0</v>
      </c>
      <c r="AY20" s="223">
        <f>IF(ISBLANK(HLOOKUP(AY$1,Monitoring_MP!$AM$1:$CX$57,Points_MP!$C20,FALSE)),"",IF(HLOOKUP(AY$1,Monitoring_MP!$AM$1:$CX$57,Points_MP!$C20,FALSE)=$J20,$AD20,IF(HLOOKUP(AY$1,Monitoring_MP!$AM$1:$CX$57,Points_MP!$C20,FALSE)=$L20,$AE20,IF(HLOOKUP(AY$1,Monitoring_MP!$AM$1:$CX$57,Points_MP!$C20,FALSE)=$N20,$AF20,IF(HLOOKUP(AY$1,Monitoring_MP!$AM$1:$CX$57,Points_MP!$C20,FALSE)=$P20,$AG20,IF(HLOOKUP(AY$1,Monitoring_MP!$AM$1:$CX$57,Points_MP!$C20,FALSE)=$R20,$AH20,IF(HLOOKUP(AY$1,Monitoring_MP!$AM$1:$CX$57,Points_MP!$C20,FALSE)=$T20,$AI20,IF(HLOOKUP(AY$1,Monitoring_MP!$AM$1:$CX$57,Points_MP!$C20,FALSE)=$V20,$AJ20,IF(HLOOKUP(AY$1,Monitoring_MP!$AM$1:$CX$57,Points_MP!$C20,FALSE)=$X20,$AK20,"ERROR")))))))))</f>
        <v>0</v>
      </c>
      <c r="AZ20" s="223">
        <f>IF(ISBLANK(HLOOKUP(AZ$1,Monitoring_MP!$AM$1:$CX$57,Points_MP!$C20,FALSE)),"",IF(HLOOKUP(AZ$1,Monitoring_MP!$AM$1:$CX$57,Points_MP!$C20,FALSE)=$J20,$AD20,IF(HLOOKUP(AZ$1,Monitoring_MP!$AM$1:$CX$57,Points_MP!$C20,FALSE)=$L20,$AE20,IF(HLOOKUP(AZ$1,Monitoring_MP!$AM$1:$CX$57,Points_MP!$C20,FALSE)=$N20,$AF20,IF(HLOOKUP(AZ$1,Monitoring_MP!$AM$1:$CX$57,Points_MP!$C20,FALSE)=$P20,$AG20,IF(HLOOKUP(AZ$1,Monitoring_MP!$AM$1:$CX$57,Points_MP!$C20,FALSE)=$R20,$AH20,IF(HLOOKUP(AZ$1,Monitoring_MP!$AM$1:$CX$57,Points_MP!$C20,FALSE)=$T20,$AI20,IF(HLOOKUP(AZ$1,Monitoring_MP!$AM$1:$CX$57,Points_MP!$C20,FALSE)=$V20,$AJ20,IF(HLOOKUP(AZ$1,Monitoring_MP!$AM$1:$CX$57,Points_MP!$C20,FALSE)=$X20,$AK20,"ERROR")))))))))</f>
        <v>2</v>
      </c>
      <c r="BA20" s="223">
        <f>IF(ISBLANK(HLOOKUP(BA$1,Monitoring_MP!$AM$1:$CX$57,Points_MP!$C20,FALSE)),"",IF(HLOOKUP(BA$1,Monitoring_MP!$AM$1:$CX$57,Points_MP!$C20,FALSE)=$J20,$AD20,IF(HLOOKUP(BA$1,Monitoring_MP!$AM$1:$CX$57,Points_MP!$C20,FALSE)=$L20,$AE20,IF(HLOOKUP(BA$1,Monitoring_MP!$AM$1:$CX$57,Points_MP!$C20,FALSE)=$N20,$AF20,IF(HLOOKUP(BA$1,Monitoring_MP!$AM$1:$CX$57,Points_MP!$C20,FALSE)=$P20,$AG20,IF(HLOOKUP(BA$1,Monitoring_MP!$AM$1:$CX$57,Points_MP!$C20,FALSE)=$R20,$AH20,IF(HLOOKUP(BA$1,Monitoring_MP!$AM$1:$CX$57,Points_MP!$C20,FALSE)=$T20,$AI20,IF(HLOOKUP(BA$1,Monitoring_MP!$AM$1:$CX$57,Points_MP!$C20,FALSE)=$V20,$AJ20,IF(HLOOKUP(BA$1,Monitoring_MP!$AM$1:$CX$57,Points_MP!$C20,FALSE)=$X20,$AK20,"ERROR")))))))))</f>
        <v>0</v>
      </c>
      <c r="BB20" s="223">
        <f>IF(ISBLANK(HLOOKUP(BB$1,Monitoring_MP!$AM$1:$CX$57,Points_MP!$C20,FALSE)),"",IF(HLOOKUP(BB$1,Monitoring_MP!$AM$1:$CX$57,Points_MP!$C20,FALSE)=$J20,$AD20,IF(HLOOKUP(BB$1,Monitoring_MP!$AM$1:$CX$57,Points_MP!$C20,FALSE)=$L20,$AE20,IF(HLOOKUP(BB$1,Monitoring_MP!$AM$1:$CX$57,Points_MP!$C20,FALSE)=$N20,$AF20,IF(HLOOKUP(BB$1,Monitoring_MP!$AM$1:$CX$57,Points_MP!$C20,FALSE)=$P20,$AG20,IF(HLOOKUP(BB$1,Monitoring_MP!$AM$1:$CX$57,Points_MP!$C20,FALSE)=$R20,$AH20,IF(HLOOKUP(BB$1,Monitoring_MP!$AM$1:$CX$57,Points_MP!$C20,FALSE)=$T20,$AI20,IF(HLOOKUP(BB$1,Monitoring_MP!$AM$1:$CX$57,Points_MP!$C20,FALSE)=$V20,$AJ20,IF(HLOOKUP(BB$1,Monitoring_MP!$AM$1:$CX$57,Points_MP!$C20,FALSE)=$X20,$AK20,"ERROR")))))))))</f>
        <v>0</v>
      </c>
      <c r="BC20" s="223">
        <f>IF(ISBLANK(HLOOKUP(BC$1,Monitoring_MP!$AM$1:$CX$57,Points_MP!$C20,FALSE)),"",IF(HLOOKUP(BC$1,Monitoring_MP!$AM$1:$CX$57,Points_MP!$C20,FALSE)=$J20,$AD20,IF(HLOOKUP(BC$1,Monitoring_MP!$AM$1:$CX$57,Points_MP!$C20,FALSE)=$L20,$AE20,IF(HLOOKUP(BC$1,Monitoring_MP!$AM$1:$CX$57,Points_MP!$C20,FALSE)=$N20,$AF20,IF(HLOOKUP(BC$1,Monitoring_MP!$AM$1:$CX$57,Points_MP!$C20,FALSE)=$P20,$AG20,IF(HLOOKUP(BC$1,Monitoring_MP!$AM$1:$CX$57,Points_MP!$C20,FALSE)=$R20,$AH20,IF(HLOOKUP(BC$1,Monitoring_MP!$AM$1:$CX$57,Points_MP!$C20,FALSE)=$T20,$AI20,IF(HLOOKUP(BC$1,Monitoring_MP!$AM$1:$CX$57,Points_MP!$C20,FALSE)=$V20,$AJ20,IF(HLOOKUP(BC$1,Monitoring_MP!$AM$1:$CX$57,Points_MP!$C20,FALSE)=$X20,$AK20,"ERROR")))))))))</f>
        <v>0</v>
      </c>
      <c r="BD20" s="223">
        <f>IF(ISBLANK(HLOOKUP(BD$1,Monitoring_MP!$AM$1:$CX$57,Points_MP!$C20,FALSE)),"",IF(HLOOKUP(BD$1,Monitoring_MP!$AM$1:$CX$57,Points_MP!$C20,FALSE)=$J20,$AD20,IF(HLOOKUP(BD$1,Monitoring_MP!$AM$1:$CX$57,Points_MP!$C20,FALSE)=$L20,$AE20,IF(HLOOKUP(BD$1,Monitoring_MP!$AM$1:$CX$57,Points_MP!$C20,FALSE)=$N20,$AF20,IF(HLOOKUP(BD$1,Monitoring_MP!$AM$1:$CX$57,Points_MP!$C20,FALSE)=$P20,$AG20,IF(HLOOKUP(BD$1,Monitoring_MP!$AM$1:$CX$57,Points_MP!$C20,FALSE)=$R20,$AH20,IF(HLOOKUP(BD$1,Monitoring_MP!$AM$1:$CX$57,Points_MP!$C20,FALSE)=$T20,$AI20,IF(HLOOKUP(BD$1,Monitoring_MP!$AM$1:$CX$57,Points_MP!$C20,FALSE)=$V20,$AJ20,IF(HLOOKUP(BD$1,Monitoring_MP!$AM$1:$CX$57,Points_MP!$C20,FALSE)=$X20,$AK20,"ERROR")))))))))</f>
        <v>0</v>
      </c>
      <c r="BE20" s="223">
        <f>IF(ISBLANK(HLOOKUP(BE$1,Monitoring_MP!$AM$1:$CX$57,Points_MP!$C20,FALSE)),"",IF(HLOOKUP(BE$1,Monitoring_MP!$AM$1:$CX$57,Points_MP!$C20,FALSE)=$J20,$AD20,IF(HLOOKUP(BE$1,Monitoring_MP!$AM$1:$CX$57,Points_MP!$C20,FALSE)=$L20,$AE20,IF(HLOOKUP(BE$1,Monitoring_MP!$AM$1:$CX$57,Points_MP!$C20,FALSE)=$N20,$AF20,IF(HLOOKUP(BE$1,Monitoring_MP!$AM$1:$CX$57,Points_MP!$C20,FALSE)=$P20,$AG20,IF(HLOOKUP(BE$1,Monitoring_MP!$AM$1:$CX$57,Points_MP!$C20,FALSE)=$R20,$AH20,IF(HLOOKUP(BE$1,Monitoring_MP!$AM$1:$CX$57,Points_MP!$C20,FALSE)=$T20,$AI20,IF(HLOOKUP(BE$1,Monitoring_MP!$AM$1:$CX$57,Points_MP!$C20,FALSE)=$V20,$AJ20,IF(HLOOKUP(BE$1,Monitoring_MP!$AM$1:$CX$57,Points_MP!$C20,FALSE)=$X20,$AK20,"ERROR")))))))))</f>
        <v>2</v>
      </c>
      <c r="BF20" s="223">
        <f>IF(ISBLANK(HLOOKUP(BF$1,Monitoring_MP!$AM$1:$CX$57,Points_MP!$C20,FALSE)),"",IF(HLOOKUP(BF$1,Monitoring_MP!$AM$1:$CX$57,Points_MP!$C20,FALSE)=$J20,$AD20,IF(HLOOKUP(BF$1,Monitoring_MP!$AM$1:$CX$57,Points_MP!$C20,FALSE)=$L20,$AE20,IF(HLOOKUP(BF$1,Monitoring_MP!$AM$1:$CX$57,Points_MP!$C20,FALSE)=$N20,$AF20,IF(HLOOKUP(BF$1,Monitoring_MP!$AM$1:$CX$57,Points_MP!$C20,FALSE)=$P20,$AG20,IF(HLOOKUP(BF$1,Monitoring_MP!$AM$1:$CX$57,Points_MP!$C20,FALSE)=$R20,$AH20,IF(HLOOKUP(BF$1,Monitoring_MP!$AM$1:$CX$57,Points_MP!$C20,FALSE)=$T20,$AI20,IF(HLOOKUP(BF$1,Monitoring_MP!$AM$1:$CX$57,Points_MP!$C20,FALSE)=$V20,$AJ20,IF(HLOOKUP(BF$1,Monitoring_MP!$AM$1:$CX$57,Points_MP!$C20,FALSE)=$X20,$AK20,"ERROR")))))))))</f>
        <v>0</v>
      </c>
      <c r="BG20" s="223">
        <f>IF(ISBLANK(HLOOKUP(BG$1,Monitoring_MP!$AM$1:$CX$57,Points_MP!$C20,FALSE)),"",IF(HLOOKUP(BG$1,Monitoring_MP!$AM$1:$CX$57,Points_MP!$C20,FALSE)=$J20,$AD20,IF(HLOOKUP(BG$1,Monitoring_MP!$AM$1:$CX$57,Points_MP!$C20,FALSE)=$L20,$AE20,IF(HLOOKUP(BG$1,Monitoring_MP!$AM$1:$CX$57,Points_MP!$C20,FALSE)=$N20,$AF20,IF(HLOOKUP(BG$1,Monitoring_MP!$AM$1:$CX$57,Points_MP!$C20,FALSE)=$P20,$AG20,IF(HLOOKUP(BG$1,Monitoring_MP!$AM$1:$CX$57,Points_MP!$C20,FALSE)=$R20,$AH20,IF(HLOOKUP(BG$1,Monitoring_MP!$AM$1:$CX$57,Points_MP!$C20,FALSE)=$T20,$AI20,IF(HLOOKUP(BG$1,Monitoring_MP!$AM$1:$CX$57,Points_MP!$C20,FALSE)=$V20,$AJ20,IF(HLOOKUP(BG$1,Monitoring_MP!$AM$1:$CX$57,Points_MP!$C20,FALSE)=$X20,$AK20,"ERROR")))))))))</f>
        <v>0</v>
      </c>
      <c r="BH20" s="223">
        <f>IF(ISBLANK(HLOOKUP(BH$1,Monitoring_MP!$AM$1:$CX$57,Points_MP!$C20,FALSE)),"",IF(HLOOKUP(BH$1,Monitoring_MP!$AM$1:$CX$57,Points_MP!$C20,FALSE)=$J20,$AD20,IF(HLOOKUP(BH$1,Monitoring_MP!$AM$1:$CX$57,Points_MP!$C20,FALSE)=$L20,$AE20,IF(HLOOKUP(BH$1,Monitoring_MP!$AM$1:$CX$57,Points_MP!$C20,FALSE)=$N20,$AF20,IF(HLOOKUP(BH$1,Monitoring_MP!$AM$1:$CX$57,Points_MP!$C20,FALSE)=$P20,$AG20,IF(HLOOKUP(BH$1,Monitoring_MP!$AM$1:$CX$57,Points_MP!$C20,FALSE)=$R20,$AH20,IF(HLOOKUP(BH$1,Monitoring_MP!$AM$1:$CX$57,Points_MP!$C20,FALSE)=$T20,$AI20,IF(HLOOKUP(BH$1,Monitoring_MP!$AM$1:$CX$57,Points_MP!$C20,FALSE)=$V20,$AJ20,IF(HLOOKUP(BH$1,Monitoring_MP!$AM$1:$CX$57,Points_MP!$C20,FALSE)=$X20,$AK20,"ERROR")))))))))</f>
        <v>0</v>
      </c>
      <c r="BI20" s="223">
        <f>IF(ISBLANK(HLOOKUP(BI$1,Monitoring_MP!$AM$1:$CX$57,Points_MP!$C20,FALSE)),"",IF(HLOOKUP(BI$1,Monitoring_MP!$AM$1:$CX$57,Points_MP!$C20,FALSE)=$J20,$AD20,IF(HLOOKUP(BI$1,Monitoring_MP!$AM$1:$CX$57,Points_MP!$C20,FALSE)=$L20,$AE20,IF(HLOOKUP(BI$1,Monitoring_MP!$AM$1:$CX$57,Points_MP!$C20,FALSE)=$N20,$AF20,IF(HLOOKUP(BI$1,Monitoring_MP!$AM$1:$CX$57,Points_MP!$C20,FALSE)=$P20,$AG20,IF(HLOOKUP(BI$1,Monitoring_MP!$AM$1:$CX$57,Points_MP!$C20,FALSE)=$R20,$AH20,IF(HLOOKUP(BI$1,Monitoring_MP!$AM$1:$CX$57,Points_MP!$C20,FALSE)=$T20,$AI20,IF(HLOOKUP(BI$1,Monitoring_MP!$AM$1:$CX$57,Points_MP!$C20,FALSE)=$V20,$AJ20,IF(HLOOKUP(BI$1,Monitoring_MP!$AM$1:$CX$57,Points_MP!$C20,FALSE)=$X20,$AK20,"ERROR")))))))))</f>
        <v>0</v>
      </c>
      <c r="BJ20" s="223">
        <f>IF(ISBLANK(HLOOKUP(BJ$1,Monitoring_MP!$AM$1:$CX$57,Points_MP!$C20,FALSE)),"",IF(HLOOKUP(BJ$1,Monitoring_MP!$AM$1:$CX$57,Points_MP!$C20,FALSE)=$J20,$AD20,IF(HLOOKUP(BJ$1,Monitoring_MP!$AM$1:$CX$57,Points_MP!$C20,FALSE)=$L20,$AE20,IF(HLOOKUP(BJ$1,Monitoring_MP!$AM$1:$CX$57,Points_MP!$C20,FALSE)=$N20,$AF20,IF(HLOOKUP(BJ$1,Monitoring_MP!$AM$1:$CX$57,Points_MP!$C20,FALSE)=$P20,$AG20,IF(HLOOKUP(BJ$1,Monitoring_MP!$AM$1:$CX$57,Points_MP!$C20,FALSE)=$R20,$AH20,IF(HLOOKUP(BJ$1,Monitoring_MP!$AM$1:$CX$57,Points_MP!$C20,FALSE)=$T20,$AI20,IF(HLOOKUP(BJ$1,Monitoring_MP!$AM$1:$CX$57,Points_MP!$C20,FALSE)=$V20,$AJ20,IF(HLOOKUP(BJ$1,Monitoring_MP!$AM$1:$CX$57,Points_MP!$C20,FALSE)=$X20,$AK20,"ERROR")))))))))</f>
        <v>0</v>
      </c>
      <c r="BK20" s="223">
        <f>IF(ISBLANK(HLOOKUP(BK$1,Monitoring_MP!$AM$1:$CX$57,Points_MP!$C20,FALSE)),"",IF(HLOOKUP(BK$1,Monitoring_MP!$AM$1:$CX$57,Points_MP!$C20,FALSE)=$J20,$AD20,IF(HLOOKUP(BK$1,Monitoring_MP!$AM$1:$CX$57,Points_MP!$C20,FALSE)=$L20,$AE20,IF(HLOOKUP(BK$1,Monitoring_MP!$AM$1:$CX$57,Points_MP!$C20,FALSE)=$N20,$AF20,IF(HLOOKUP(BK$1,Monitoring_MP!$AM$1:$CX$57,Points_MP!$C20,FALSE)=$P20,$AG20,IF(HLOOKUP(BK$1,Monitoring_MP!$AM$1:$CX$57,Points_MP!$C20,FALSE)=$R20,$AH20,IF(HLOOKUP(BK$1,Monitoring_MP!$AM$1:$CX$57,Points_MP!$C20,FALSE)=$T20,$AI20,IF(HLOOKUP(BK$1,Monitoring_MP!$AM$1:$CX$57,Points_MP!$C20,FALSE)=$V20,$AJ20,IF(HLOOKUP(BK$1,Monitoring_MP!$AM$1:$CX$57,Points_MP!$C20,FALSE)=$X20,$AK20,"ERROR")))))))))</f>
        <v>0</v>
      </c>
      <c r="BL20" s="223">
        <f>IF(ISBLANK(HLOOKUP(BL$1,Monitoring_MP!$AM$1:$CX$57,Points_MP!$C20,FALSE)),"",IF(HLOOKUP(BL$1,Monitoring_MP!$AM$1:$CX$57,Points_MP!$C20,FALSE)=$J20,$AD20,IF(HLOOKUP(BL$1,Monitoring_MP!$AM$1:$CX$57,Points_MP!$C20,FALSE)=$L20,$AE20,IF(HLOOKUP(BL$1,Monitoring_MP!$AM$1:$CX$57,Points_MP!$C20,FALSE)=$N20,$AF20,IF(HLOOKUP(BL$1,Monitoring_MP!$AM$1:$CX$57,Points_MP!$C20,FALSE)=$P20,$AG20,IF(HLOOKUP(BL$1,Monitoring_MP!$AM$1:$CX$57,Points_MP!$C20,FALSE)=$R20,$AH20,IF(HLOOKUP(BL$1,Monitoring_MP!$AM$1:$CX$57,Points_MP!$C20,FALSE)=$T20,$AI20,IF(HLOOKUP(BL$1,Monitoring_MP!$AM$1:$CX$57,Points_MP!$C20,FALSE)=$V20,$AJ20,IF(HLOOKUP(BL$1,Monitoring_MP!$AM$1:$CX$57,Points_MP!$C20,FALSE)=$X20,$AK20,"ERROR")))))))))</f>
        <v>2</v>
      </c>
      <c r="BM20" s="223">
        <f>IF(ISBLANK(HLOOKUP(BM$1,Monitoring_MP!$AM$1:$CX$57,Points_MP!$C20,FALSE)),"",IF(HLOOKUP(BM$1,Monitoring_MP!$AM$1:$CX$57,Points_MP!$C20,FALSE)=$J20,$AD20,IF(HLOOKUP(BM$1,Monitoring_MP!$AM$1:$CX$57,Points_MP!$C20,FALSE)=$L20,$AE20,IF(HLOOKUP(BM$1,Monitoring_MP!$AM$1:$CX$57,Points_MP!$C20,FALSE)=$N20,$AF20,IF(HLOOKUP(BM$1,Monitoring_MP!$AM$1:$CX$57,Points_MP!$C20,FALSE)=$P20,$AG20,IF(HLOOKUP(BM$1,Monitoring_MP!$AM$1:$CX$57,Points_MP!$C20,FALSE)=$R20,$AH20,IF(HLOOKUP(BM$1,Monitoring_MP!$AM$1:$CX$57,Points_MP!$C20,FALSE)=$T20,$AI20,IF(HLOOKUP(BM$1,Monitoring_MP!$AM$1:$CX$57,Points_MP!$C20,FALSE)=$V20,$AJ20,IF(HLOOKUP(BM$1,Monitoring_MP!$AM$1:$CX$57,Points_MP!$C20,FALSE)=$X20,$AK20,"ERROR")))))))))</f>
        <v>0</v>
      </c>
      <c r="BN20" s="223">
        <f>IF(ISBLANK(HLOOKUP(BN$1,Monitoring_MP!$AM$1:$CX$57,Points_MP!$C20,FALSE)),"",IF(HLOOKUP(BN$1,Monitoring_MP!$AM$1:$CX$57,Points_MP!$C20,FALSE)=$J20,$AD20,IF(HLOOKUP(BN$1,Monitoring_MP!$AM$1:$CX$57,Points_MP!$C20,FALSE)=$L20,$AE20,IF(HLOOKUP(BN$1,Monitoring_MP!$AM$1:$CX$57,Points_MP!$C20,FALSE)=$N20,$AF20,IF(HLOOKUP(BN$1,Monitoring_MP!$AM$1:$CX$57,Points_MP!$C20,FALSE)=$P20,$AG20,IF(HLOOKUP(BN$1,Monitoring_MP!$AM$1:$CX$57,Points_MP!$C20,FALSE)=$R20,$AH20,IF(HLOOKUP(BN$1,Monitoring_MP!$AM$1:$CX$57,Points_MP!$C20,FALSE)=$T20,$AI20,IF(HLOOKUP(BN$1,Monitoring_MP!$AM$1:$CX$57,Points_MP!$C20,FALSE)=$V20,$AJ20,IF(HLOOKUP(BN$1,Monitoring_MP!$AM$1:$CX$57,Points_MP!$C20,FALSE)=$X20,$AK20,"ERROR")))))))))</f>
        <v>2</v>
      </c>
      <c r="BO20" s="223">
        <f>IF(ISBLANK(HLOOKUP(BO$1,Monitoring_MP!$AM$1:$CX$57,Points_MP!$C20,FALSE)),"",IF(HLOOKUP(BO$1,Monitoring_MP!$AM$1:$CX$57,Points_MP!$C20,FALSE)=$J20,$AD20,IF(HLOOKUP(BO$1,Monitoring_MP!$AM$1:$CX$57,Points_MP!$C20,FALSE)=$L20,$AE20,IF(HLOOKUP(BO$1,Monitoring_MP!$AM$1:$CX$57,Points_MP!$C20,FALSE)=$N20,$AF20,IF(HLOOKUP(BO$1,Monitoring_MP!$AM$1:$CX$57,Points_MP!$C20,FALSE)=$P20,$AG20,IF(HLOOKUP(BO$1,Monitoring_MP!$AM$1:$CX$57,Points_MP!$C20,FALSE)=$R20,$AH20,IF(HLOOKUP(BO$1,Monitoring_MP!$AM$1:$CX$57,Points_MP!$C20,FALSE)=$T20,$AI20,IF(HLOOKUP(BO$1,Monitoring_MP!$AM$1:$CX$57,Points_MP!$C20,FALSE)=$V20,$AJ20,IF(HLOOKUP(BO$1,Monitoring_MP!$AM$1:$CX$57,Points_MP!$C20,FALSE)=$X20,$AK20,"ERROR")))))))))</f>
        <v>2</v>
      </c>
      <c r="BP20" s="223">
        <f>IF(ISBLANK(HLOOKUP(BP$1,Monitoring_MP!$AM$1:$CX$57,Points_MP!$C20,FALSE)),"",IF(HLOOKUP(BP$1,Monitoring_MP!$AM$1:$CX$57,Points_MP!$C20,FALSE)=$J20,$AD20,IF(HLOOKUP(BP$1,Monitoring_MP!$AM$1:$CX$57,Points_MP!$C20,FALSE)=$L20,$AE20,IF(HLOOKUP(BP$1,Monitoring_MP!$AM$1:$CX$57,Points_MP!$C20,FALSE)=$N20,$AF20,IF(HLOOKUP(BP$1,Monitoring_MP!$AM$1:$CX$57,Points_MP!$C20,FALSE)=$P20,$AG20,IF(HLOOKUP(BP$1,Monitoring_MP!$AM$1:$CX$57,Points_MP!$C20,FALSE)=$R20,$AH20,IF(HLOOKUP(BP$1,Monitoring_MP!$AM$1:$CX$57,Points_MP!$C20,FALSE)=$T20,$AI20,IF(HLOOKUP(BP$1,Monitoring_MP!$AM$1:$CX$57,Points_MP!$C20,FALSE)=$V20,$AJ20,IF(HLOOKUP(BP$1,Monitoring_MP!$AM$1:$CX$57,Points_MP!$C20,FALSE)=$X20,$AK20,"ERROR")))))))))</f>
        <v>0</v>
      </c>
      <c r="BQ20" s="223">
        <f>IF(ISBLANK(HLOOKUP(BQ$1,Monitoring_MP!$AM$1:$CX$57,Points_MP!$C20,FALSE)),"",IF(HLOOKUP(BQ$1,Monitoring_MP!$AM$1:$CX$57,Points_MP!$C20,FALSE)=$J20,$AD20,IF(HLOOKUP(BQ$1,Monitoring_MP!$AM$1:$CX$57,Points_MP!$C20,FALSE)=$L20,$AE20,IF(HLOOKUP(BQ$1,Monitoring_MP!$AM$1:$CX$57,Points_MP!$C20,FALSE)=$N20,$AF20,IF(HLOOKUP(BQ$1,Monitoring_MP!$AM$1:$CX$57,Points_MP!$C20,FALSE)=$P20,$AG20,IF(HLOOKUP(BQ$1,Monitoring_MP!$AM$1:$CX$57,Points_MP!$C20,FALSE)=$R20,$AH20,IF(HLOOKUP(BQ$1,Monitoring_MP!$AM$1:$CX$57,Points_MP!$C20,FALSE)=$T20,$AI20,IF(HLOOKUP(BQ$1,Monitoring_MP!$AM$1:$CX$57,Points_MP!$C20,FALSE)=$V20,$AJ20,IF(HLOOKUP(BQ$1,Monitoring_MP!$AM$1:$CX$57,Points_MP!$C20,FALSE)=$X20,$AK20,"ERROR")))))))))</f>
        <v>0</v>
      </c>
      <c r="BR20" s="223">
        <f>IF(ISBLANK(HLOOKUP(BR$1,Monitoring_MP!$AM$1:$CX$57,Points_MP!$C20,FALSE)),"",IF(HLOOKUP(BR$1,Monitoring_MP!$AM$1:$CX$57,Points_MP!$C20,FALSE)=$J20,$AD20,IF(HLOOKUP(BR$1,Monitoring_MP!$AM$1:$CX$57,Points_MP!$C20,FALSE)=$L20,$AE20,IF(HLOOKUP(BR$1,Monitoring_MP!$AM$1:$CX$57,Points_MP!$C20,FALSE)=$N20,$AF20,IF(HLOOKUP(BR$1,Monitoring_MP!$AM$1:$CX$57,Points_MP!$C20,FALSE)=$P20,$AG20,IF(HLOOKUP(BR$1,Monitoring_MP!$AM$1:$CX$57,Points_MP!$C20,FALSE)=$R20,$AH20,IF(HLOOKUP(BR$1,Monitoring_MP!$AM$1:$CX$57,Points_MP!$C20,FALSE)=$T20,$AI20,IF(HLOOKUP(BR$1,Monitoring_MP!$AM$1:$CX$57,Points_MP!$C20,FALSE)=$V20,$AJ20,IF(HLOOKUP(BR$1,Monitoring_MP!$AM$1:$CX$57,Points_MP!$C20,FALSE)=$X20,$AK20,"ERROR")))))))))</f>
        <v>0</v>
      </c>
    </row>
    <row r="21" spans="1:70" ht="15" customHeight="1" x14ac:dyDescent="0.35">
      <c r="A21" s="65" t="str">
        <f>IF(ISBLANK(Monitoring_MP!A21),"",Monitoring_MP!A21)</f>
        <v>Q19</v>
      </c>
      <c r="B21" s="245" t="str">
        <f>IF(ISBLANK(Monitoring_MP!B21),"",Monitoring_MP!B21)</f>
        <v>R20019</v>
      </c>
      <c r="C21" s="173">
        <f>IF(ISBLANK(Monitoring_MP!C21),"",Monitoring_MP!C21)</f>
        <v>21</v>
      </c>
      <c r="D21" s="173" t="str">
        <f>IF(ISBLANK(Monitoring_MP!D21),"",Monitoring_MP!D21)</f>
        <v>Poate publicul participa la toate ședințele comisiilor de specialitate ale consiliului raional?</v>
      </c>
      <c r="E21" s="173" t="str">
        <f>IF(ISBLANK(Monitoring_MP!E21),"",Monitoring_MP!E21)</f>
        <v>Can the public participate at all meetings of the special committees of the local council?</v>
      </c>
      <c r="F21" s="63" t="str">
        <f>IF(ISBLANK(Monitoring_MP!F21),"",Monitoring_MP!F21)</f>
        <v>par</v>
      </c>
      <c r="G21" s="63" t="str">
        <f>IF(ISBLANK(Monitoring_MP!G21),"",Monitoring_MP!G21)</f>
        <v>par10</v>
      </c>
      <c r="H21" s="63" t="str">
        <f>IF(ISBLANK(Monitoring_MP!H21),"",Monitoring_MP!H21)</f>
        <v>par10k</v>
      </c>
      <c r="I21" s="64">
        <f>IF(ISBLANK(Monitoring_MP!I21),"",Monitoring_MP!I21)</f>
        <v>2</v>
      </c>
      <c r="J21" s="63" t="str">
        <f>IF(ISBLANK(Monitoring_MP!J21),"",Monitoring_MP!J21)</f>
        <v>da</v>
      </c>
      <c r="K21" s="63" t="str">
        <f>IF(ISBLANK(Monitoring_MP!K21),"",Monitoring_MP!K21)</f>
        <v>yes</v>
      </c>
      <c r="L21" s="63" t="str">
        <f>IF(ISBLANK(Monitoring_MP!L21),"",Monitoring_MP!L21)</f>
        <v>nu</v>
      </c>
      <c r="M21" s="63" t="str">
        <f>IF(ISBLANK(Monitoring_MP!M21),"",Monitoring_MP!M21)</f>
        <v>no</v>
      </c>
      <c r="N21" s="63" t="str">
        <f>IF(ISBLANK(Monitoring_MP!N21),"",Monitoring_MP!N21)</f>
        <v>partial</v>
      </c>
      <c r="O21" s="63" t="str">
        <f>IF(ISBLANK(Monitoring_MP!O21),"",Monitoring_MP!O21)</f>
        <v>partially</v>
      </c>
      <c r="P21" s="63" t="str">
        <f>IF(ISBLANK(Monitoring_MP!P21),"",Monitoring_MP!P21)</f>
        <v>---</v>
      </c>
      <c r="Q21" s="63" t="str">
        <f>IF(ISBLANK(Monitoring_MP!Q21),"",Monitoring_MP!Q21)</f>
        <v>---</v>
      </c>
      <c r="R21" s="63" t="str">
        <f>IF(ISBLANK(Monitoring_MP!R21),"",Monitoring_MP!R21)</f>
        <v>---</v>
      </c>
      <c r="S21" s="63" t="str">
        <f>IF(ISBLANK(Monitoring_MP!S21),"",Monitoring_MP!S21)</f>
        <v>---</v>
      </c>
      <c r="T21" s="63" t="str">
        <f>IF(ISBLANK(Monitoring_MP!T21),"",Monitoring_MP!T21)</f>
        <v>---</v>
      </c>
      <c r="U21" s="63" t="str">
        <f>IF(ISBLANK(Monitoring_MP!U21),"",Monitoring_MP!U21)</f>
        <v>---</v>
      </c>
      <c r="V21" s="63" t="str">
        <f>IF(ISBLANK(Monitoring_MP!V21),"",Monitoring_MP!V21)</f>
        <v>---</v>
      </c>
      <c r="W21" s="63" t="str">
        <f>IF(ISBLANK(Monitoring_MP!W21),"",Monitoring_MP!W21)</f>
        <v>---</v>
      </c>
      <c r="X21" s="127" t="str">
        <f>IF(ISBLANK(Monitoring_MP!X21),"",Monitoring_MP!X21)</f>
        <v>N/A</v>
      </c>
      <c r="Y21" s="127" t="str">
        <f>IF(ISBLANK(Monitoring_MP!Y21),"",Monitoring_MP!Y21)</f>
        <v>N/A</v>
      </c>
      <c r="Z21" s="63" t="str">
        <f>IF(ISBLANK(Monitoring_MP!Z21),"",Monitoring_MP!Z21)</f>
        <v>---</v>
      </c>
      <c r="AA21" s="63" t="str">
        <f>IF(ISBLANK(Monitoring_MP!AA21),"",Monitoring_MP!AA21)</f>
        <v>---</v>
      </c>
      <c r="AB21" s="63" t="str">
        <f>IF(ISBLANK(Monitoring_MP!AB21),"",Monitoring_MP!AB21)</f>
        <v>da</v>
      </c>
      <c r="AC21" s="63" t="str">
        <f>IF(ISBLANK(Monitoring_MP!AC21),"",Monitoring_MP!AC21)</f>
        <v>nu</v>
      </c>
      <c r="AD21" s="64">
        <f>IF(ISBLANK(Monitoring_MP!AD21),"",Monitoring_MP!AD21)</f>
        <v>2</v>
      </c>
      <c r="AE21" s="63">
        <f>IF(ISBLANK(Monitoring_MP!AE21),"",Monitoring_MP!AE21)</f>
        <v>0</v>
      </c>
      <c r="AF21" s="63">
        <f>IF(ISBLANK(Monitoring_MP!AF21),"",Monitoring_MP!AF21)</f>
        <v>1</v>
      </c>
      <c r="AG21" s="63" t="str">
        <f>IF(ISBLANK(Monitoring_MP!AG21),"",Monitoring_MP!AG21)</f>
        <v>---</v>
      </c>
      <c r="AH21" s="63" t="str">
        <f>IF(ISBLANK(Monitoring_MP!AH21),"",Monitoring_MP!AH21)</f>
        <v>---</v>
      </c>
      <c r="AI21" s="63" t="str">
        <f>IF(ISBLANK(Monitoring_MP!AI21),"",Monitoring_MP!AI21)</f>
        <v>---</v>
      </c>
      <c r="AJ21" s="127" t="str">
        <f>IF(ISBLANK(Monitoring_MP!AJ21),"",Monitoring_MP!AJ21)</f>
        <v>---</v>
      </c>
      <c r="AK21" s="127" t="str">
        <f>IF(ISBLANK(Monitoring_MP!AK21),"",Monitoring_MP!AK21)</f>
        <v>N/A</v>
      </c>
      <c r="AL21" s="153" t="str">
        <f>IF(ISBLANK(Monitoring_MP!AL21),"",Monitoring_MP!AL21)</f>
        <v>---</v>
      </c>
      <c r="AM21" s="223">
        <f>IF(ISBLANK(HLOOKUP(AM$1,Monitoring_MP!$AM$1:$CX$57,Points_MP!$C21,FALSE)),"",IF(HLOOKUP(AM$1,Monitoring_MP!$AM$1:$CX$57,Points_MP!$C21,FALSE)=$J21,$AD21,IF(HLOOKUP(AM$1,Monitoring_MP!$AM$1:$CX$57,Points_MP!$C21,FALSE)=$L21,$AE21,IF(HLOOKUP(AM$1,Monitoring_MP!$AM$1:$CX$57,Points_MP!$C21,FALSE)=$N21,$AF21,IF(HLOOKUP(AM$1,Monitoring_MP!$AM$1:$CX$57,Points_MP!$C21,FALSE)=$P21,$AG21,IF(HLOOKUP(AM$1,Monitoring_MP!$AM$1:$CX$57,Points_MP!$C21,FALSE)=$R21,$AH21,IF(HLOOKUP(AM$1,Monitoring_MP!$AM$1:$CX$57,Points_MP!$C21,FALSE)=$T21,$AI21,IF(HLOOKUP(AM$1,Monitoring_MP!$AM$1:$CX$57,Points_MP!$C21,FALSE)=$V21,$AJ21,IF(HLOOKUP(AM$1,Monitoring_MP!$AM$1:$CX$57,Points_MP!$C21,FALSE)=$X21,$AK21,"ERROR")))))))))</f>
        <v>2</v>
      </c>
      <c r="AN21" s="223">
        <f>IF(ISBLANK(HLOOKUP(AN$1,Monitoring_MP!$AM$1:$CX$57,Points_MP!$C21,FALSE)),"",IF(HLOOKUP(AN$1,Monitoring_MP!$AM$1:$CX$57,Points_MP!$C21,FALSE)=$J21,$AD21,IF(HLOOKUP(AN$1,Monitoring_MP!$AM$1:$CX$57,Points_MP!$C21,FALSE)=$L21,$AE21,IF(HLOOKUP(AN$1,Monitoring_MP!$AM$1:$CX$57,Points_MP!$C21,FALSE)=$N21,$AF21,IF(HLOOKUP(AN$1,Monitoring_MP!$AM$1:$CX$57,Points_MP!$C21,FALSE)=$P21,$AG21,IF(HLOOKUP(AN$1,Monitoring_MP!$AM$1:$CX$57,Points_MP!$C21,FALSE)=$R21,$AH21,IF(HLOOKUP(AN$1,Monitoring_MP!$AM$1:$CX$57,Points_MP!$C21,FALSE)=$T21,$AI21,IF(HLOOKUP(AN$1,Monitoring_MP!$AM$1:$CX$57,Points_MP!$C21,FALSE)=$V21,$AJ21,IF(HLOOKUP(AN$1,Monitoring_MP!$AM$1:$CX$57,Points_MP!$C21,FALSE)=$X21,$AK21,"ERROR")))))))))</f>
        <v>0</v>
      </c>
      <c r="AO21" s="223">
        <f>IF(ISBLANK(HLOOKUP(AO$1,Monitoring_MP!$AM$1:$CX$57,Points_MP!$C21,FALSE)),"",IF(HLOOKUP(AO$1,Monitoring_MP!$AM$1:$CX$57,Points_MP!$C21,FALSE)=$J21,$AD21,IF(HLOOKUP(AO$1,Monitoring_MP!$AM$1:$CX$57,Points_MP!$C21,FALSE)=$L21,$AE21,IF(HLOOKUP(AO$1,Monitoring_MP!$AM$1:$CX$57,Points_MP!$C21,FALSE)=$N21,$AF21,IF(HLOOKUP(AO$1,Monitoring_MP!$AM$1:$CX$57,Points_MP!$C21,FALSE)=$P21,$AG21,IF(HLOOKUP(AO$1,Monitoring_MP!$AM$1:$CX$57,Points_MP!$C21,FALSE)=$R21,$AH21,IF(HLOOKUP(AO$1,Monitoring_MP!$AM$1:$CX$57,Points_MP!$C21,FALSE)=$T21,$AI21,IF(HLOOKUP(AO$1,Monitoring_MP!$AM$1:$CX$57,Points_MP!$C21,FALSE)=$V21,$AJ21,IF(HLOOKUP(AO$1,Monitoring_MP!$AM$1:$CX$57,Points_MP!$C21,FALSE)=$X21,$AK21,"ERROR")))))))))</f>
        <v>0</v>
      </c>
      <c r="AP21" s="223">
        <f>IF(ISBLANK(HLOOKUP(AP$1,Monitoring_MP!$AM$1:$CX$57,Points_MP!$C21,FALSE)),"",IF(HLOOKUP(AP$1,Monitoring_MP!$AM$1:$CX$57,Points_MP!$C21,FALSE)=$J21,$AD21,IF(HLOOKUP(AP$1,Monitoring_MP!$AM$1:$CX$57,Points_MP!$C21,FALSE)=$L21,$AE21,IF(HLOOKUP(AP$1,Monitoring_MP!$AM$1:$CX$57,Points_MP!$C21,FALSE)=$N21,$AF21,IF(HLOOKUP(AP$1,Monitoring_MP!$AM$1:$CX$57,Points_MP!$C21,FALSE)=$P21,$AG21,IF(HLOOKUP(AP$1,Monitoring_MP!$AM$1:$CX$57,Points_MP!$C21,FALSE)=$R21,$AH21,IF(HLOOKUP(AP$1,Monitoring_MP!$AM$1:$CX$57,Points_MP!$C21,FALSE)=$T21,$AI21,IF(HLOOKUP(AP$1,Monitoring_MP!$AM$1:$CX$57,Points_MP!$C21,FALSE)=$V21,$AJ21,IF(HLOOKUP(AP$1,Monitoring_MP!$AM$1:$CX$57,Points_MP!$C21,FALSE)=$X21,$AK21,"ERROR")))))))))</f>
        <v>2</v>
      </c>
      <c r="AQ21" s="223">
        <f>IF(ISBLANK(HLOOKUP(AQ$1,Monitoring_MP!$AM$1:$CX$57,Points_MP!$C21,FALSE)),"",IF(HLOOKUP(AQ$1,Monitoring_MP!$AM$1:$CX$57,Points_MP!$C21,FALSE)=$J21,$AD21,IF(HLOOKUP(AQ$1,Monitoring_MP!$AM$1:$CX$57,Points_MP!$C21,FALSE)=$L21,$AE21,IF(HLOOKUP(AQ$1,Monitoring_MP!$AM$1:$CX$57,Points_MP!$C21,FALSE)=$N21,$AF21,IF(HLOOKUP(AQ$1,Monitoring_MP!$AM$1:$CX$57,Points_MP!$C21,FALSE)=$P21,$AG21,IF(HLOOKUP(AQ$1,Monitoring_MP!$AM$1:$CX$57,Points_MP!$C21,FALSE)=$R21,$AH21,IF(HLOOKUP(AQ$1,Monitoring_MP!$AM$1:$CX$57,Points_MP!$C21,FALSE)=$T21,$AI21,IF(HLOOKUP(AQ$1,Monitoring_MP!$AM$1:$CX$57,Points_MP!$C21,FALSE)=$V21,$AJ21,IF(HLOOKUP(AQ$1,Monitoring_MP!$AM$1:$CX$57,Points_MP!$C21,FALSE)=$X21,$AK21,"ERROR")))))))))</f>
        <v>0</v>
      </c>
      <c r="AR21" s="223">
        <f>IF(ISBLANK(HLOOKUP(AR$1,Monitoring_MP!$AM$1:$CX$57,Points_MP!$C21,FALSE)),"",IF(HLOOKUP(AR$1,Monitoring_MP!$AM$1:$CX$57,Points_MP!$C21,FALSE)=$J21,$AD21,IF(HLOOKUP(AR$1,Monitoring_MP!$AM$1:$CX$57,Points_MP!$C21,FALSE)=$L21,$AE21,IF(HLOOKUP(AR$1,Monitoring_MP!$AM$1:$CX$57,Points_MP!$C21,FALSE)=$N21,$AF21,IF(HLOOKUP(AR$1,Monitoring_MP!$AM$1:$CX$57,Points_MP!$C21,FALSE)=$P21,$AG21,IF(HLOOKUP(AR$1,Monitoring_MP!$AM$1:$CX$57,Points_MP!$C21,FALSE)=$R21,$AH21,IF(HLOOKUP(AR$1,Monitoring_MP!$AM$1:$CX$57,Points_MP!$C21,FALSE)=$T21,$AI21,IF(HLOOKUP(AR$1,Monitoring_MP!$AM$1:$CX$57,Points_MP!$C21,FALSE)=$V21,$AJ21,IF(HLOOKUP(AR$1,Monitoring_MP!$AM$1:$CX$57,Points_MP!$C21,FALSE)=$X21,$AK21,"ERROR")))))))))</f>
        <v>2</v>
      </c>
      <c r="AS21" s="223">
        <f>IF(ISBLANK(HLOOKUP(AS$1,Monitoring_MP!$AM$1:$CX$57,Points_MP!$C21,FALSE)),"",IF(HLOOKUP(AS$1,Monitoring_MP!$AM$1:$CX$57,Points_MP!$C21,FALSE)=$J21,$AD21,IF(HLOOKUP(AS$1,Monitoring_MP!$AM$1:$CX$57,Points_MP!$C21,FALSE)=$L21,$AE21,IF(HLOOKUP(AS$1,Monitoring_MP!$AM$1:$CX$57,Points_MP!$C21,FALSE)=$N21,$AF21,IF(HLOOKUP(AS$1,Monitoring_MP!$AM$1:$CX$57,Points_MP!$C21,FALSE)=$P21,$AG21,IF(HLOOKUP(AS$1,Monitoring_MP!$AM$1:$CX$57,Points_MP!$C21,FALSE)=$R21,$AH21,IF(HLOOKUP(AS$1,Monitoring_MP!$AM$1:$CX$57,Points_MP!$C21,FALSE)=$T21,$AI21,IF(HLOOKUP(AS$1,Monitoring_MP!$AM$1:$CX$57,Points_MP!$C21,FALSE)=$V21,$AJ21,IF(HLOOKUP(AS$1,Monitoring_MP!$AM$1:$CX$57,Points_MP!$C21,FALSE)=$X21,$AK21,"ERROR")))))))))</f>
        <v>0</v>
      </c>
      <c r="AT21" s="223">
        <f>IF(ISBLANK(HLOOKUP(AT$1,Monitoring_MP!$AM$1:$CX$57,Points_MP!$C21,FALSE)),"",IF(HLOOKUP(AT$1,Monitoring_MP!$AM$1:$CX$57,Points_MP!$C21,FALSE)=$J21,$AD21,IF(HLOOKUP(AT$1,Monitoring_MP!$AM$1:$CX$57,Points_MP!$C21,FALSE)=$L21,$AE21,IF(HLOOKUP(AT$1,Monitoring_MP!$AM$1:$CX$57,Points_MP!$C21,FALSE)=$N21,$AF21,IF(HLOOKUP(AT$1,Monitoring_MP!$AM$1:$CX$57,Points_MP!$C21,FALSE)=$P21,$AG21,IF(HLOOKUP(AT$1,Monitoring_MP!$AM$1:$CX$57,Points_MP!$C21,FALSE)=$R21,$AH21,IF(HLOOKUP(AT$1,Monitoring_MP!$AM$1:$CX$57,Points_MP!$C21,FALSE)=$T21,$AI21,IF(HLOOKUP(AT$1,Monitoring_MP!$AM$1:$CX$57,Points_MP!$C21,FALSE)=$V21,$AJ21,IF(HLOOKUP(AT$1,Monitoring_MP!$AM$1:$CX$57,Points_MP!$C21,FALSE)=$X21,$AK21,"ERROR")))))))))</f>
        <v>2</v>
      </c>
      <c r="AU21" s="223">
        <f>IF(ISBLANK(HLOOKUP(AU$1,Monitoring_MP!$AM$1:$CX$57,Points_MP!$C21,FALSE)),"",IF(HLOOKUP(AU$1,Monitoring_MP!$AM$1:$CX$57,Points_MP!$C21,FALSE)=$J21,$AD21,IF(HLOOKUP(AU$1,Monitoring_MP!$AM$1:$CX$57,Points_MP!$C21,FALSE)=$L21,$AE21,IF(HLOOKUP(AU$1,Monitoring_MP!$AM$1:$CX$57,Points_MP!$C21,FALSE)=$N21,$AF21,IF(HLOOKUP(AU$1,Monitoring_MP!$AM$1:$CX$57,Points_MP!$C21,FALSE)=$P21,$AG21,IF(HLOOKUP(AU$1,Monitoring_MP!$AM$1:$CX$57,Points_MP!$C21,FALSE)=$R21,$AH21,IF(HLOOKUP(AU$1,Monitoring_MP!$AM$1:$CX$57,Points_MP!$C21,FALSE)=$T21,$AI21,IF(HLOOKUP(AU$1,Monitoring_MP!$AM$1:$CX$57,Points_MP!$C21,FALSE)=$V21,$AJ21,IF(HLOOKUP(AU$1,Monitoring_MP!$AM$1:$CX$57,Points_MP!$C21,FALSE)=$X21,$AK21,"ERROR")))))))))</f>
        <v>2</v>
      </c>
      <c r="AV21" s="223">
        <f>IF(ISBLANK(HLOOKUP(AV$1,Monitoring_MP!$AM$1:$CX$57,Points_MP!$C21,FALSE)),"",IF(HLOOKUP(AV$1,Monitoring_MP!$AM$1:$CX$57,Points_MP!$C21,FALSE)=$J21,$AD21,IF(HLOOKUP(AV$1,Monitoring_MP!$AM$1:$CX$57,Points_MP!$C21,FALSE)=$L21,$AE21,IF(HLOOKUP(AV$1,Monitoring_MP!$AM$1:$CX$57,Points_MP!$C21,FALSE)=$N21,$AF21,IF(HLOOKUP(AV$1,Monitoring_MP!$AM$1:$CX$57,Points_MP!$C21,FALSE)=$P21,$AG21,IF(HLOOKUP(AV$1,Monitoring_MP!$AM$1:$CX$57,Points_MP!$C21,FALSE)=$R21,$AH21,IF(HLOOKUP(AV$1,Monitoring_MP!$AM$1:$CX$57,Points_MP!$C21,FALSE)=$T21,$AI21,IF(HLOOKUP(AV$1,Monitoring_MP!$AM$1:$CX$57,Points_MP!$C21,FALSE)=$V21,$AJ21,IF(HLOOKUP(AV$1,Monitoring_MP!$AM$1:$CX$57,Points_MP!$C21,FALSE)=$X21,$AK21,"ERROR")))))))))</f>
        <v>2</v>
      </c>
      <c r="AW21" s="223">
        <f>IF(ISBLANK(HLOOKUP(AW$1,Monitoring_MP!$AM$1:$CX$57,Points_MP!$C21,FALSE)),"",IF(HLOOKUP(AW$1,Monitoring_MP!$AM$1:$CX$57,Points_MP!$C21,FALSE)=$J21,$AD21,IF(HLOOKUP(AW$1,Monitoring_MP!$AM$1:$CX$57,Points_MP!$C21,FALSE)=$L21,$AE21,IF(HLOOKUP(AW$1,Monitoring_MP!$AM$1:$CX$57,Points_MP!$C21,FALSE)=$N21,$AF21,IF(HLOOKUP(AW$1,Monitoring_MP!$AM$1:$CX$57,Points_MP!$C21,FALSE)=$P21,$AG21,IF(HLOOKUP(AW$1,Monitoring_MP!$AM$1:$CX$57,Points_MP!$C21,FALSE)=$R21,$AH21,IF(HLOOKUP(AW$1,Monitoring_MP!$AM$1:$CX$57,Points_MP!$C21,FALSE)=$T21,$AI21,IF(HLOOKUP(AW$1,Monitoring_MP!$AM$1:$CX$57,Points_MP!$C21,FALSE)=$V21,$AJ21,IF(HLOOKUP(AW$1,Monitoring_MP!$AM$1:$CX$57,Points_MP!$C21,FALSE)=$X21,$AK21,"ERROR")))))))))</f>
        <v>0</v>
      </c>
      <c r="AX21" s="223">
        <f>IF(ISBLANK(HLOOKUP(AX$1,Monitoring_MP!$AM$1:$CX$57,Points_MP!$C21,FALSE)),"",IF(HLOOKUP(AX$1,Monitoring_MP!$AM$1:$CX$57,Points_MP!$C21,FALSE)=$J21,$AD21,IF(HLOOKUP(AX$1,Monitoring_MP!$AM$1:$CX$57,Points_MP!$C21,FALSE)=$L21,$AE21,IF(HLOOKUP(AX$1,Monitoring_MP!$AM$1:$CX$57,Points_MP!$C21,FALSE)=$N21,$AF21,IF(HLOOKUP(AX$1,Monitoring_MP!$AM$1:$CX$57,Points_MP!$C21,FALSE)=$P21,$AG21,IF(HLOOKUP(AX$1,Monitoring_MP!$AM$1:$CX$57,Points_MP!$C21,FALSE)=$R21,$AH21,IF(HLOOKUP(AX$1,Monitoring_MP!$AM$1:$CX$57,Points_MP!$C21,FALSE)=$T21,$AI21,IF(HLOOKUP(AX$1,Monitoring_MP!$AM$1:$CX$57,Points_MP!$C21,FALSE)=$V21,$AJ21,IF(HLOOKUP(AX$1,Monitoring_MP!$AM$1:$CX$57,Points_MP!$C21,FALSE)=$X21,$AK21,"ERROR")))))))))</f>
        <v>2</v>
      </c>
      <c r="AY21" s="223">
        <f>IF(ISBLANK(HLOOKUP(AY$1,Monitoring_MP!$AM$1:$CX$57,Points_MP!$C21,FALSE)),"",IF(HLOOKUP(AY$1,Monitoring_MP!$AM$1:$CX$57,Points_MP!$C21,FALSE)=$J21,$AD21,IF(HLOOKUP(AY$1,Monitoring_MP!$AM$1:$CX$57,Points_MP!$C21,FALSE)=$L21,$AE21,IF(HLOOKUP(AY$1,Monitoring_MP!$AM$1:$CX$57,Points_MP!$C21,FALSE)=$N21,$AF21,IF(HLOOKUP(AY$1,Monitoring_MP!$AM$1:$CX$57,Points_MP!$C21,FALSE)=$P21,$AG21,IF(HLOOKUP(AY$1,Monitoring_MP!$AM$1:$CX$57,Points_MP!$C21,FALSE)=$R21,$AH21,IF(HLOOKUP(AY$1,Monitoring_MP!$AM$1:$CX$57,Points_MP!$C21,FALSE)=$T21,$AI21,IF(HLOOKUP(AY$1,Monitoring_MP!$AM$1:$CX$57,Points_MP!$C21,FALSE)=$V21,$AJ21,IF(HLOOKUP(AY$1,Monitoring_MP!$AM$1:$CX$57,Points_MP!$C21,FALSE)=$X21,$AK21,"ERROR")))))))))</f>
        <v>2</v>
      </c>
      <c r="AZ21" s="223">
        <f>IF(ISBLANK(HLOOKUP(AZ$1,Monitoring_MP!$AM$1:$CX$57,Points_MP!$C21,FALSE)),"",IF(HLOOKUP(AZ$1,Monitoring_MP!$AM$1:$CX$57,Points_MP!$C21,FALSE)=$J21,$AD21,IF(HLOOKUP(AZ$1,Monitoring_MP!$AM$1:$CX$57,Points_MP!$C21,FALSE)=$L21,$AE21,IF(HLOOKUP(AZ$1,Monitoring_MP!$AM$1:$CX$57,Points_MP!$C21,FALSE)=$N21,$AF21,IF(HLOOKUP(AZ$1,Monitoring_MP!$AM$1:$CX$57,Points_MP!$C21,FALSE)=$P21,$AG21,IF(HLOOKUP(AZ$1,Monitoring_MP!$AM$1:$CX$57,Points_MP!$C21,FALSE)=$R21,$AH21,IF(HLOOKUP(AZ$1,Monitoring_MP!$AM$1:$CX$57,Points_MP!$C21,FALSE)=$T21,$AI21,IF(HLOOKUP(AZ$1,Monitoring_MP!$AM$1:$CX$57,Points_MP!$C21,FALSE)=$V21,$AJ21,IF(HLOOKUP(AZ$1,Monitoring_MP!$AM$1:$CX$57,Points_MP!$C21,FALSE)=$X21,$AK21,"ERROR")))))))))</f>
        <v>2</v>
      </c>
      <c r="BA21" s="223">
        <f>IF(ISBLANK(HLOOKUP(BA$1,Monitoring_MP!$AM$1:$CX$57,Points_MP!$C21,FALSE)),"",IF(HLOOKUP(BA$1,Monitoring_MP!$AM$1:$CX$57,Points_MP!$C21,FALSE)=$J21,$AD21,IF(HLOOKUP(BA$1,Monitoring_MP!$AM$1:$CX$57,Points_MP!$C21,FALSE)=$L21,$AE21,IF(HLOOKUP(BA$1,Monitoring_MP!$AM$1:$CX$57,Points_MP!$C21,FALSE)=$N21,$AF21,IF(HLOOKUP(BA$1,Monitoring_MP!$AM$1:$CX$57,Points_MP!$C21,FALSE)=$P21,$AG21,IF(HLOOKUP(BA$1,Monitoring_MP!$AM$1:$CX$57,Points_MP!$C21,FALSE)=$R21,$AH21,IF(HLOOKUP(BA$1,Monitoring_MP!$AM$1:$CX$57,Points_MP!$C21,FALSE)=$T21,$AI21,IF(HLOOKUP(BA$1,Monitoring_MP!$AM$1:$CX$57,Points_MP!$C21,FALSE)=$V21,$AJ21,IF(HLOOKUP(BA$1,Monitoring_MP!$AM$1:$CX$57,Points_MP!$C21,FALSE)=$X21,$AK21,"ERROR")))))))))</f>
        <v>0</v>
      </c>
      <c r="BB21" s="223">
        <f>IF(ISBLANK(HLOOKUP(BB$1,Monitoring_MP!$AM$1:$CX$57,Points_MP!$C21,FALSE)),"",IF(HLOOKUP(BB$1,Monitoring_MP!$AM$1:$CX$57,Points_MP!$C21,FALSE)=$J21,$AD21,IF(HLOOKUP(BB$1,Monitoring_MP!$AM$1:$CX$57,Points_MP!$C21,FALSE)=$L21,$AE21,IF(HLOOKUP(BB$1,Monitoring_MP!$AM$1:$CX$57,Points_MP!$C21,FALSE)=$N21,$AF21,IF(HLOOKUP(BB$1,Monitoring_MP!$AM$1:$CX$57,Points_MP!$C21,FALSE)=$P21,$AG21,IF(HLOOKUP(BB$1,Monitoring_MP!$AM$1:$CX$57,Points_MP!$C21,FALSE)=$R21,$AH21,IF(HLOOKUP(BB$1,Monitoring_MP!$AM$1:$CX$57,Points_MP!$C21,FALSE)=$T21,$AI21,IF(HLOOKUP(BB$1,Monitoring_MP!$AM$1:$CX$57,Points_MP!$C21,FALSE)=$V21,$AJ21,IF(HLOOKUP(BB$1,Monitoring_MP!$AM$1:$CX$57,Points_MP!$C21,FALSE)=$X21,$AK21,"ERROR")))))))))</f>
        <v>0</v>
      </c>
      <c r="BC21" s="223">
        <f>IF(ISBLANK(HLOOKUP(BC$1,Monitoring_MP!$AM$1:$CX$57,Points_MP!$C21,FALSE)),"",IF(HLOOKUP(BC$1,Monitoring_MP!$AM$1:$CX$57,Points_MP!$C21,FALSE)=$J21,$AD21,IF(HLOOKUP(BC$1,Monitoring_MP!$AM$1:$CX$57,Points_MP!$C21,FALSE)=$L21,$AE21,IF(HLOOKUP(BC$1,Monitoring_MP!$AM$1:$CX$57,Points_MP!$C21,FALSE)=$N21,$AF21,IF(HLOOKUP(BC$1,Monitoring_MP!$AM$1:$CX$57,Points_MP!$C21,FALSE)=$P21,$AG21,IF(HLOOKUP(BC$1,Monitoring_MP!$AM$1:$CX$57,Points_MP!$C21,FALSE)=$R21,$AH21,IF(HLOOKUP(BC$1,Monitoring_MP!$AM$1:$CX$57,Points_MP!$C21,FALSE)=$T21,$AI21,IF(HLOOKUP(BC$1,Monitoring_MP!$AM$1:$CX$57,Points_MP!$C21,FALSE)=$V21,$AJ21,IF(HLOOKUP(BC$1,Monitoring_MP!$AM$1:$CX$57,Points_MP!$C21,FALSE)=$X21,$AK21,"ERROR")))))))))</f>
        <v>0</v>
      </c>
      <c r="BD21" s="223">
        <f>IF(ISBLANK(HLOOKUP(BD$1,Monitoring_MP!$AM$1:$CX$57,Points_MP!$C21,FALSE)),"",IF(HLOOKUP(BD$1,Monitoring_MP!$AM$1:$CX$57,Points_MP!$C21,FALSE)=$J21,$AD21,IF(HLOOKUP(BD$1,Monitoring_MP!$AM$1:$CX$57,Points_MP!$C21,FALSE)=$L21,$AE21,IF(HLOOKUP(BD$1,Monitoring_MP!$AM$1:$CX$57,Points_MP!$C21,FALSE)=$N21,$AF21,IF(HLOOKUP(BD$1,Monitoring_MP!$AM$1:$CX$57,Points_MP!$C21,FALSE)=$P21,$AG21,IF(HLOOKUP(BD$1,Monitoring_MP!$AM$1:$CX$57,Points_MP!$C21,FALSE)=$R21,$AH21,IF(HLOOKUP(BD$1,Monitoring_MP!$AM$1:$CX$57,Points_MP!$C21,FALSE)=$T21,$AI21,IF(HLOOKUP(BD$1,Monitoring_MP!$AM$1:$CX$57,Points_MP!$C21,FALSE)=$V21,$AJ21,IF(HLOOKUP(BD$1,Monitoring_MP!$AM$1:$CX$57,Points_MP!$C21,FALSE)=$X21,$AK21,"ERROR")))))))))</f>
        <v>0</v>
      </c>
      <c r="BE21" s="223">
        <f>IF(ISBLANK(HLOOKUP(BE$1,Monitoring_MP!$AM$1:$CX$57,Points_MP!$C21,FALSE)),"",IF(HLOOKUP(BE$1,Monitoring_MP!$AM$1:$CX$57,Points_MP!$C21,FALSE)=$J21,$AD21,IF(HLOOKUP(BE$1,Monitoring_MP!$AM$1:$CX$57,Points_MP!$C21,FALSE)=$L21,$AE21,IF(HLOOKUP(BE$1,Monitoring_MP!$AM$1:$CX$57,Points_MP!$C21,FALSE)=$N21,$AF21,IF(HLOOKUP(BE$1,Monitoring_MP!$AM$1:$CX$57,Points_MP!$C21,FALSE)=$P21,$AG21,IF(HLOOKUP(BE$1,Monitoring_MP!$AM$1:$CX$57,Points_MP!$C21,FALSE)=$R21,$AH21,IF(HLOOKUP(BE$1,Monitoring_MP!$AM$1:$CX$57,Points_MP!$C21,FALSE)=$T21,$AI21,IF(HLOOKUP(BE$1,Monitoring_MP!$AM$1:$CX$57,Points_MP!$C21,FALSE)=$V21,$AJ21,IF(HLOOKUP(BE$1,Monitoring_MP!$AM$1:$CX$57,Points_MP!$C21,FALSE)=$X21,$AK21,"ERROR")))))))))</f>
        <v>2</v>
      </c>
      <c r="BF21" s="223">
        <f>IF(ISBLANK(HLOOKUP(BF$1,Monitoring_MP!$AM$1:$CX$57,Points_MP!$C21,FALSE)),"",IF(HLOOKUP(BF$1,Monitoring_MP!$AM$1:$CX$57,Points_MP!$C21,FALSE)=$J21,$AD21,IF(HLOOKUP(BF$1,Monitoring_MP!$AM$1:$CX$57,Points_MP!$C21,FALSE)=$L21,$AE21,IF(HLOOKUP(BF$1,Monitoring_MP!$AM$1:$CX$57,Points_MP!$C21,FALSE)=$N21,$AF21,IF(HLOOKUP(BF$1,Monitoring_MP!$AM$1:$CX$57,Points_MP!$C21,FALSE)=$P21,$AG21,IF(HLOOKUP(BF$1,Monitoring_MP!$AM$1:$CX$57,Points_MP!$C21,FALSE)=$R21,$AH21,IF(HLOOKUP(BF$1,Monitoring_MP!$AM$1:$CX$57,Points_MP!$C21,FALSE)=$T21,$AI21,IF(HLOOKUP(BF$1,Monitoring_MP!$AM$1:$CX$57,Points_MP!$C21,FALSE)=$V21,$AJ21,IF(HLOOKUP(BF$1,Monitoring_MP!$AM$1:$CX$57,Points_MP!$C21,FALSE)=$X21,$AK21,"ERROR")))))))))</f>
        <v>0</v>
      </c>
      <c r="BG21" s="223">
        <f>IF(ISBLANK(HLOOKUP(BG$1,Monitoring_MP!$AM$1:$CX$57,Points_MP!$C21,FALSE)),"",IF(HLOOKUP(BG$1,Monitoring_MP!$AM$1:$CX$57,Points_MP!$C21,FALSE)=$J21,$AD21,IF(HLOOKUP(BG$1,Monitoring_MP!$AM$1:$CX$57,Points_MP!$C21,FALSE)=$L21,$AE21,IF(HLOOKUP(BG$1,Monitoring_MP!$AM$1:$CX$57,Points_MP!$C21,FALSE)=$N21,$AF21,IF(HLOOKUP(BG$1,Monitoring_MP!$AM$1:$CX$57,Points_MP!$C21,FALSE)=$P21,$AG21,IF(HLOOKUP(BG$1,Monitoring_MP!$AM$1:$CX$57,Points_MP!$C21,FALSE)=$R21,$AH21,IF(HLOOKUP(BG$1,Monitoring_MP!$AM$1:$CX$57,Points_MP!$C21,FALSE)=$T21,$AI21,IF(HLOOKUP(BG$1,Monitoring_MP!$AM$1:$CX$57,Points_MP!$C21,FALSE)=$V21,$AJ21,IF(HLOOKUP(BG$1,Monitoring_MP!$AM$1:$CX$57,Points_MP!$C21,FALSE)=$X21,$AK21,"ERROR")))))))))</f>
        <v>0</v>
      </c>
      <c r="BH21" s="223">
        <f>IF(ISBLANK(HLOOKUP(BH$1,Monitoring_MP!$AM$1:$CX$57,Points_MP!$C21,FALSE)),"",IF(HLOOKUP(BH$1,Monitoring_MP!$AM$1:$CX$57,Points_MP!$C21,FALSE)=$J21,$AD21,IF(HLOOKUP(BH$1,Monitoring_MP!$AM$1:$CX$57,Points_MP!$C21,FALSE)=$L21,$AE21,IF(HLOOKUP(BH$1,Monitoring_MP!$AM$1:$CX$57,Points_MP!$C21,FALSE)=$N21,$AF21,IF(HLOOKUP(BH$1,Monitoring_MP!$AM$1:$CX$57,Points_MP!$C21,FALSE)=$P21,$AG21,IF(HLOOKUP(BH$1,Monitoring_MP!$AM$1:$CX$57,Points_MP!$C21,FALSE)=$R21,$AH21,IF(HLOOKUP(BH$1,Monitoring_MP!$AM$1:$CX$57,Points_MP!$C21,FALSE)=$T21,$AI21,IF(HLOOKUP(BH$1,Monitoring_MP!$AM$1:$CX$57,Points_MP!$C21,FALSE)=$V21,$AJ21,IF(HLOOKUP(BH$1,Monitoring_MP!$AM$1:$CX$57,Points_MP!$C21,FALSE)=$X21,$AK21,"ERROR")))))))))</f>
        <v>0</v>
      </c>
      <c r="BI21" s="223">
        <f>IF(ISBLANK(HLOOKUP(BI$1,Monitoring_MP!$AM$1:$CX$57,Points_MP!$C21,FALSE)),"",IF(HLOOKUP(BI$1,Monitoring_MP!$AM$1:$CX$57,Points_MP!$C21,FALSE)=$J21,$AD21,IF(HLOOKUP(BI$1,Monitoring_MP!$AM$1:$CX$57,Points_MP!$C21,FALSE)=$L21,$AE21,IF(HLOOKUP(BI$1,Monitoring_MP!$AM$1:$CX$57,Points_MP!$C21,FALSE)=$N21,$AF21,IF(HLOOKUP(BI$1,Monitoring_MP!$AM$1:$CX$57,Points_MP!$C21,FALSE)=$P21,$AG21,IF(HLOOKUP(BI$1,Monitoring_MP!$AM$1:$CX$57,Points_MP!$C21,FALSE)=$R21,$AH21,IF(HLOOKUP(BI$1,Monitoring_MP!$AM$1:$CX$57,Points_MP!$C21,FALSE)=$T21,$AI21,IF(HLOOKUP(BI$1,Monitoring_MP!$AM$1:$CX$57,Points_MP!$C21,FALSE)=$V21,$AJ21,IF(HLOOKUP(BI$1,Monitoring_MP!$AM$1:$CX$57,Points_MP!$C21,FALSE)=$X21,$AK21,"ERROR")))))))))</f>
        <v>2</v>
      </c>
      <c r="BJ21" s="223">
        <f>IF(ISBLANK(HLOOKUP(BJ$1,Monitoring_MP!$AM$1:$CX$57,Points_MP!$C21,FALSE)),"",IF(HLOOKUP(BJ$1,Monitoring_MP!$AM$1:$CX$57,Points_MP!$C21,FALSE)=$J21,$AD21,IF(HLOOKUP(BJ$1,Monitoring_MP!$AM$1:$CX$57,Points_MP!$C21,FALSE)=$L21,$AE21,IF(HLOOKUP(BJ$1,Monitoring_MP!$AM$1:$CX$57,Points_MP!$C21,FALSE)=$N21,$AF21,IF(HLOOKUP(BJ$1,Monitoring_MP!$AM$1:$CX$57,Points_MP!$C21,FALSE)=$P21,$AG21,IF(HLOOKUP(BJ$1,Monitoring_MP!$AM$1:$CX$57,Points_MP!$C21,FALSE)=$R21,$AH21,IF(HLOOKUP(BJ$1,Monitoring_MP!$AM$1:$CX$57,Points_MP!$C21,FALSE)=$T21,$AI21,IF(HLOOKUP(BJ$1,Monitoring_MP!$AM$1:$CX$57,Points_MP!$C21,FALSE)=$V21,$AJ21,IF(HLOOKUP(BJ$1,Monitoring_MP!$AM$1:$CX$57,Points_MP!$C21,FALSE)=$X21,$AK21,"ERROR")))))))))</f>
        <v>2</v>
      </c>
      <c r="BK21" s="223">
        <f>IF(ISBLANK(HLOOKUP(BK$1,Monitoring_MP!$AM$1:$CX$57,Points_MP!$C21,FALSE)),"",IF(HLOOKUP(BK$1,Monitoring_MP!$AM$1:$CX$57,Points_MP!$C21,FALSE)=$J21,$AD21,IF(HLOOKUP(BK$1,Monitoring_MP!$AM$1:$CX$57,Points_MP!$C21,FALSE)=$L21,$AE21,IF(HLOOKUP(BK$1,Monitoring_MP!$AM$1:$CX$57,Points_MP!$C21,FALSE)=$N21,$AF21,IF(HLOOKUP(BK$1,Monitoring_MP!$AM$1:$CX$57,Points_MP!$C21,FALSE)=$P21,$AG21,IF(HLOOKUP(BK$1,Monitoring_MP!$AM$1:$CX$57,Points_MP!$C21,FALSE)=$R21,$AH21,IF(HLOOKUP(BK$1,Monitoring_MP!$AM$1:$CX$57,Points_MP!$C21,FALSE)=$T21,$AI21,IF(HLOOKUP(BK$1,Monitoring_MP!$AM$1:$CX$57,Points_MP!$C21,FALSE)=$V21,$AJ21,IF(HLOOKUP(BK$1,Monitoring_MP!$AM$1:$CX$57,Points_MP!$C21,FALSE)=$X21,$AK21,"ERROR")))))))))</f>
        <v>2</v>
      </c>
      <c r="BL21" s="223">
        <f>IF(ISBLANK(HLOOKUP(BL$1,Monitoring_MP!$AM$1:$CX$57,Points_MP!$C21,FALSE)),"",IF(HLOOKUP(BL$1,Monitoring_MP!$AM$1:$CX$57,Points_MP!$C21,FALSE)=$J21,$AD21,IF(HLOOKUP(BL$1,Monitoring_MP!$AM$1:$CX$57,Points_MP!$C21,FALSE)=$L21,$AE21,IF(HLOOKUP(BL$1,Monitoring_MP!$AM$1:$CX$57,Points_MP!$C21,FALSE)=$N21,$AF21,IF(HLOOKUP(BL$1,Monitoring_MP!$AM$1:$CX$57,Points_MP!$C21,FALSE)=$P21,$AG21,IF(HLOOKUP(BL$1,Monitoring_MP!$AM$1:$CX$57,Points_MP!$C21,FALSE)=$R21,$AH21,IF(HLOOKUP(BL$1,Monitoring_MP!$AM$1:$CX$57,Points_MP!$C21,FALSE)=$T21,$AI21,IF(HLOOKUP(BL$1,Monitoring_MP!$AM$1:$CX$57,Points_MP!$C21,FALSE)=$V21,$AJ21,IF(HLOOKUP(BL$1,Monitoring_MP!$AM$1:$CX$57,Points_MP!$C21,FALSE)=$X21,$AK21,"ERROR")))))))))</f>
        <v>2</v>
      </c>
      <c r="BM21" s="223">
        <f>IF(ISBLANK(HLOOKUP(BM$1,Monitoring_MP!$AM$1:$CX$57,Points_MP!$C21,FALSE)),"",IF(HLOOKUP(BM$1,Monitoring_MP!$AM$1:$CX$57,Points_MP!$C21,FALSE)=$J21,$AD21,IF(HLOOKUP(BM$1,Monitoring_MP!$AM$1:$CX$57,Points_MP!$C21,FALSE)=$L21,$AE21,IF(HLOOKUP(BM$1,Monitoring_MP!$AM$1:$CX$57,Points_MP!$C21,FALSE)=$N21,$AF21,IF(HLOOKUP(BM$1,Monitoring_MP!$AM$1:$CX$57,Points_MP!$C21,FALSE)=$P21,$AG21,IF(HLOOKUP(BM$1,Monitoring_MP!$AM$1:$CX$57,Points_MP!$C21,FALSE)=$R21,$AH21,IF(HLOOKUP(BM$1,Monitoring_MP!$AM$1:$CX$57,Points_MP!$C21,FALSE)=$T21,$AI21,IF(HLOOKUP(BM$1,Monitoring_MP!$AM$1:$CX$57,Points_MP!$C21,FALSE)=$V21,$AJ21,IF(HLOOKUP(BM$1,Monitoring_MP!$AM$1:$CX$57,Points_MP!$C21,FALSE)=$X21,$AK21,"ERROR")))))))))</f>
        <v>2</v>
      </c>
      <c r="BN21" s="223">
        <f>IF(ISBLANK(HLOOKUP(BN$1,Monitoring_MP!$AM$1:$CX$57,Points_MP!$C21,FALSE)),"",IF(HLOOKUP(BN$1,Monitoring_MP!$AM$1:$CX$57,Points_MP!$C21,FALSE)=$J21,$AD21,IF(HLOOKUP(BN$1,Monitoring_MP!$AM$1:$CX$57,Points_MP!$C21,FALSE)=$L21,$AE21,IF(HLOOKUP(BN$1,Monitoring_MP!$AM$1:$CX$57,Points_MP!$C21,FALSE)=$N21,$AF21,IF(HLOOKUP(BN$1,Monitoring_MP!$AM$1:$CX$57,Points_MP!$C21,FALSE)=$P21,$AG21,IF(HLOOKUP(BN$1,Monitoring_MP!$AM$1:$CX$57,Points_MP!$C21,FALSE)=$R21,$AH21,IF(HLOOKUP(BN$1,Monitoring_MP!$AM$1:$CX$57,Points_MP!$C21,FALSE)=$T21,$AI21,IF(HLOOKUP(BN$1,Monitoring_MP!$AM$1:$CX$57,Points_MP!$C21,FALSE)=$V21,$AJ21,IF(HLOOKUP(BN$1,Monitoring_MP!$AM$1:$CX$57,Points_MP!$C21,FALSE)=$X21,$AK21,"ERROR")))))))))</f>
        <v>2</v>
      </c>
      <c r="BO21" s="223">
        <f>IF(ISBLANK(HLOOKUP(BO$1,Monitoring_MP!$AM$1:$CX$57,Points_MP!$C21,FALSE)),"",IF(HLOOKUP(BO$1,Monitoring_MP!$AM$1:$CX$57,Points_MP!$C21,FALSE)=$J21,$AD21,IF(HLOOKUP(BO$1,Monitoring_MP!$AM$1:$CX$57,Points_MP!$C21,FALSE)=$L21,$AE21,IF(HLOOKUP(BO$1,Monitoring_MP!$AM$1:$CX$57,Points_MP!$C21,FALSE)=$N21,$AF21,IF(HLOOKUP(BO$1,Monitoring_MP!$AM$1:$CX$57,Points_MP!$C21,FALSE)=$P21,$AG21,IF(HLOOKUP(BO$1,Monitoring_MP!$AM$1:$CX$57,Points_MP!$C21,FALSE)=$R21,$AH21,IF(HLOOKUP(BO$1,Monitoring_MP!$AM$1:$CX$57,Points_MP!$C21,FALSE)=$T21,$AI21,IF(HLOOKUP(BO$1,Monitoring_MP!$AM$1:$CX$57,Points_MP!$C21,FALSE)=$V21,$AJ21,IF(HLOOKUP(BO$1,Monitoring_MP!$AM$1:$CX$57,Points_MP!$C21,FALSE)=$X21,$AK21,"ERROR")))))))))</f>
        <v>2</v>
      </c>
      <c r="BP21" s="223">
        <f>IF(ISBLANK(HLOOKUP(BP$1,Monitoring_MP!$AM$1:$CX$57,Points_MP!$C21,FALSE)),"",IF(HLOOKUP(BP$1,Monitoring_MP!$AM$1:$CX$57,Points_MP!$C21,FALSE)=$J21,$AD21,IF(HLOOKUP(BP$1,Monitoring_MP!$AM$1:$CX$57,Points_MP!$C21,FALSE)=$L21,$AE21,IF(HLOOKUP(BP$1,Monitoring_MP!$AM$1:$CX$57,Points_MP!$C21,FALSE)=$N21,$AF21,IF(HLOOKUP(BP$1,Monitoring_MP!$AM$1:$CX$57,Points_MP!$C21,FALSE)=$P21,$AG21,IF(HLOOKUP(BP$1,Monitoring_MP!$AM$1:$CX$57,Points_MP!$C21,FALSE)=$R21,$AH21,IF(HLOOKUP(BP$1,Monitoring_MP!$AM$1:$CX$57,Points_MP!$C21,FALSE)=$T21,$AI21,IF(HLOOKUP(BP$1,Monitoring_MP!$AM$1:$CX$57,Points_MP!$C21,FALSE)=$V21,$AJ21,IF(HLOOKUP(BP$1,Monitoring_MP!$AM$1:$CX$57,Points_MP!$C21,FALSE)=$X21,$AK21,"ERROR")))))))))</f>
        <v>1</v>
      </c>
      <c r="BQ21" s="223">
        <f>IF(ISBLANK(HLOOKUP(BQ$1,Monitoring_MP!$AM$1:$CX$57,Points_MP!$C21,FALSE)),"",IF(HLOOKUP(BQ$1,Monitoring_MP!$AM$1:$CX$57,Points_MP!$C21,FALSE)=$J21,$AD21,IF(HLOOKUP(BQ$1,Monitoring_MP!$AM$1:$CX$57,Points_MP!$C21,FALSE)=$L21,$AE21,IF(HLOOKUP(BQ$1,Monitoring_MP!$AM$1:$CX$57,Points_MP!$C21,FALSE)=$N21,$AF21,IF(HLOOKUP(BQ$1,Monitoring_MP!$AM$1:$CX$57,Points_MP!$C21,FALSE)=$P21,$AG21,IF(HLOOKUP(BQ$1,Monitoring_MP!$AM$1:$CX$57,Points_MP!$C21,FALSE)=$R21,$AH21,IF(HLOOKUP(BQ$1,Monitoring_MP!$AM$1:$CX$57,Points_MP!$C21,FALSE)=$T21,$AI21,IF(HLOOKUP(BQ$1,Monitoring_MP!$AM$1:$CX$57,Points_MP!$C21,FALSE)=$V21,$AJ21,IF(HLOOKUP(BQ$1,Monitoring_MP!$AM$1:$CX$57,Points_MP!$C21,FALSE)=$X21,$AK21,"ERROR")))))))))</f>
        <v>1</v>
      </c>
      <c r="BR21" s="223">
        <f>IF(ISBLANK(HLOOKUP(BR$1,Monitoring_MP!$AM$1:$CX$57,Points_MP!$C21,FALSE)),"",IF(HLOOKUP(BR$1,Monitoring_MP!$AM$1:$CX$57,Points_MP!$C21,FALSE)=$J21,$AD21,IF(HLOOKUP(BR$1,Monitoring_MP!$AM$1:$CX$57,Points_MP!$C21,FALSE)=$L21,$AE21,IF(HLOOKUP(BR$1,Monitoring_MP!$AM$1:$CX$57,Points_MP!$C21,FALSE)=$N21,$AF21,IF(HLOOKUP(BR$1,Monitoring_MP!$AM$1:$CX$57,Points_MP!$C21,FALSE)=$P21,$AG21,IF(HLOOKUP(BR$1,Monitoring_MP!$AM$1:$CX$57,Points_MP!$C21,FALSE)=$R21,$AH21,IF(HLOOKUP(BR$1,Monitoring_MP!$AM$1:$CX$57,Points_MP!$C21,FALSE)=$T21,$AI21,IF(HLOOKUP(BR$1,Monitoring_MP!$AM$1:$CX$57,Points_MP!$C21,FALSE)=$V21,$AJ21,IF(HLOOKUP(BR$1,Monitoring_MP!$AM$1:$CX$57,Points_MP!$C21,FALSE)=$X21,$AK21,"ERROR")))))))))</f>
        <v>2</v>
      </c>
    </row>
    <row r="22" spans="1:70" ht="15" customHeight="1" x14ac:dyDescent="0.35">
      <c r="A22" s="65" t="str">
        <f>IF(ISBLANK(Monitoring_MP!A22),"",Monitoring_MP!A22)</f>
        <v>Q20</v>
      </c>
      <c r="B22" s="245" t="str">
        <f>IF(ISBLANK(Monitoring_MP!B22),"",Monitoring_MP!B22)</f>
        <v>R20020</v>
      </c>
      <c r="C22" s="173">
        <f>IF(ISBLANK(Monitoring_MP!C22),"",Monitoring_MP!C22)</f>
        <v>22</v>
      </c>
      <c r="D22" s="173" t="str">
        <f>IF(ISBLANK(Monitoring_MP!D22),"",Monitoring_MP!D22)</f>
        <v>Poate publicul participa la toate ședințele consiliului raional?</v>
      </c>
      <c r="E22" s="173" t="str">
        <f>IF(ISBLANK(Monitoring_MP!E22),"",Monitoring_MP!E22)</f>
        <v>Can the public participate at all meetings of the local council?</v>
      </c>
      <c r="F22" s="63" t="str">
        <f>IF(ISBLANK(Monitoring_MP!F22),"",Monitoring_MP!F22)</f>
        <v>par</v>
      </c>
      <c r="G22" s="63" t="str">
        <f>IF(ISBLANK(Monitoring_MP!G22),"",Monitoring_MP!G22)</f>
        <v>par11</v>
      </c>
      <c r="H22" s="63" t="str">
        <f>IF(ISBLANK(Monitoring_MP!H22),"",Monitoring_MP!H22)</f>
        <v>par11k</v>
      </c>
      <c r="I22" s="64">
        <f>IF(ISBLANK(Monitoring_MP!I22),"",Monitoring_MP!I22)</f>
        <v>2</v>
      </c>
      <c r="J22" s="63" t="str">
        <f>IF(ISBLANK(Monitoring_MP!J22),"",Monitoring_MP!J22)</f>
        <v>da</v>
      </c>
      <c r="K22" s="63" t="str">
        <f>IF(ISBLANK(Monitoring_MP!K22),"",Monitoring_MP!K22)</f>
        <v>yes</v>
      </c>
      <c r="L22" s="63" t="str">
        <f>IF(ISBLANK(Monitoring_MP!L22),"",Monitoring_MP!L22)</f>
        <v>nu</v>
      </c>
      <c r="M22" s="63" t="str">
        <f>IF(ISBLANK(Monitoring_MP!M22),"",Monitoring_MP!M22)</f>
        <v>no</v>
      </c>
      <c r="N22" s="63" t="str">
        <f>IF(ISBLANK(Monitoring_MP!N22),"",Monitoring_MP!N22)</f>
        <v>partial</v>
      </c>
      <c r="O22" s="63" t="str">
        <f>IF(ISBLANK(Monitoring_MP!O22),"",Monitoring_MP!O22)</f>
        <v>partially</v>
      </c>
      <c r="P22" s="63" t="str">
        <f>IF(ISBLANK(Monitoring_MP!P22),"",Monitoring_MP!P22)</f>
        <v>---</v>
      </c>
      <c r="Q22" s="63" t="str">
        <f>IF(ISBLANK(Monitoring_MP!Q22),"",Monitoring_MP!Q22)</f>
        <v>---</v>
      </c>
      <c r="R22" s="63" t="str">
        <f>IF(ISBLANK(Monitoring_MP!R22),"",Monitoring_MP!R22)</f>
        <v>---</v>
      </c>
      <c r="S22" s="63" t="str">
        <f>IF(ISBLANK(Monitoring_MP!S22),"",Monitoring_MP!S22)</f>
        <v>---</v>
      </c>
      <c r="T22" s="63" t="str">
        <f>IF(ISBLANK(Monitoring_MP!T22),"",Monitoring_MP!T22)</f>
        <v>---</v>
      </c>
      <c r="U22" s="63" t="str">
        <f>IF(ISBLANK(Monitoring_MP!U22),"",Monitoring_MP!U22)</f>
        <v>---</v>
      </c>
      <c r="V22" s="63" t="str">
        <f>IF(ISBLANK(Monitoring_MP!V22),"",Monitoring_MP!V22)</f>
        <v>---</v>
      </c>
      <c r="W22" s="63" t="str">
        <f>IF(ISBLANK(Monitoring_MP!W22),"",Monitoring_MP!W22)</f>
        <v>---</v>
      </c>
      <c r="X22" s="127" t="str">
        <f>IF(ISBLANK(Monitoring_MP!X22),"",Monitoring_MP!X22)</f>
        <v>N/A</v>
      </c>
      <c r="Y22" s="127" t="str">
        <f>IF(ISBLANK(Monitoring_MP!Y22),"",Monitoring_MP!Y22)</f>
        <v>N/A</v>
      </c>
      <c r="Z22" s="63" t="str">
        <f>IF(ISBLANK(Monitoring_MP!Z22),"",Monitoring_MP!Z22)</f>
        <v>---</v>
      </c>
      <c r="AA22" s="63" t="str">
        <f>IF(ISBLANK(Monitoring_MP!AA22),"",Monitoring_MP!AA22)</f>
        <v>---</v>
      </c>
      <c r="AB22" s="63" t="str">
        <f>IF(ISBLANK(Monitoring_MP!AB22),"",Monitoring_MP!AB22)</f>
        <v>da</v>
      </c>
      <c r="AC22" s="63" t="str">
        <f>IF(ISBLANK(Monitoring_MP!AC22),"",Monitoring_MP!AC22)</f>
        <v>nu</v>
      </c>
      <c r="AD22" s="64">
        <f>IF(ISBLANK(Monitoring_MP!AD22),"",Monitoring_MP!AD22)</f>
        <v>2</v>
      </c>
      <c r="AE22" s="63">
        <f>IF(ISBLANK(Monitoring_MP!AE22),"",Monitoring_MP!AE22)</f>
        <v>0</v>
      </c>
      <c r="AF22" s="63">
        <f>IF(ISBLANK(Monitoring_MP!AF22),"",Monitoring_MP!AF22)</f>
        <v>1</v>
      </c>
      <c r="AG22" s="63" t="str">
        <f>IF(ISBLANK(Monitoring_MP!AG22),"",Monitoring_MP!AG22)</f>
        <v>---</v>
      </c>
      <c r="AH22" s="63" t="str">
        <f>IF(ISBLANK(Monitoring_MP!AH22),"",Monitoring_MP!AH22)</f>
        <v>---</v>
      </c>
      <c r="AI22" s="63" t="str">
        <f>IF(ISBLANK(Monitoring_MP!AI22),"",Monitoring_MP!AI22)</f>
        <v>---</v>
      </c>
      <c r="AJ22" s="63" t="str">
        <f>IF(ISBLANK(Monitoring_MP!AJ22),"",Monitoring_MP!AJ22)</f>
        <v>---</v>
      </c>
      <c r="AK22" s="127" t="str">
        <f>IF(ISBLANK(Monitoring_MP!AK22),"",Monitoring_MP!AK22)</f>
        <v>N/A</v>
      </c>
      <c r="AL22" s="153" t="str">
        <f>IF(ISBLANK(Monitoring_MP!AL22),"",Monitoring_MP!AL22)</f>
        <v>---</v>
      </c>
      <c r="AM22" s="223">
        <f>IF(ISBLANK(HLOOKUP(AM$1,Monitoring_MP!$AM$1:$CX$57,Points_MP!$C22,FALSE)),"",IF(HLOOKUP(AM$1,Monitoring_MP!$AM$1:$CX$57,Points_MP!$C22,FALSE)=$J22,$AD22,IF(HLOOKUP(AM$1,Monitoring_MP!$AM$1:$CX$57,Points_MP!$C22,FALSE)=$L22,$AE22,IF(HLOOKUP(AM$1,Monitoring_MP!$AM$1:$CX$57,Points_MP!$C22,FALSE)=$N22,$AF22,IF(HLOOKUP(AM$1,Monitoring_MP!$AM$1:$CX$57,Points_MP!$C22,FALSE)=$P22,$AG22,IF(HLOOKUP(AM$1,Monitoring_MP!$AM$1:$CX$57,Points_MP!$C22,FALSE)=$R22,$AH22,IF(HLOOKUP(AM$1,Monitoring_MP!$AM$1:$CX$57,Points_MP!$C22,FALSE)=$T22,$AI22,IF(HLOOKUP(AM$1,Monitoring_MP!$AM$1:$CX$57,Points_MP!$C22,FALSE)=$V22,$AJ22,IF(HLOOKUP(AM$1,Monitoring_MP!$AM$1:$CX$57,Points_MP!$C22,FALSE)=$X22,$AK22,"ERROR")))))))))</f>
        <v>2</v>
      </c>
      <c r="AN22" s="223">
        <f>IF(ISBLANK(HLOOKUP(AN$1,Monitoring_MP!$AM$1:$CX$57,Points_MP!$C22,FALSE)),"",IF(HLOOKUP(AN$1,Monitoring_MP!$AM$1:$CX$57,Points_MP!$C22,FALSE)=$J22,$AD22,IF(HLOOKUP(AN$1,Monitoring_MP!$AM$1:$CX$57,Points_MP!$C22,FALSE)=$L22,$AE22,IF(HLOOKUP(AN$1,Monitoring_MP!$AM$1:$CX$57,Points_MP!$C22,FALSE)=$N22,$AF22,IF(HLOOKUP(AN$1,Monitoring_MP!$AM$1:$CX$57,Points_MP!$C22,FALSE)=$P22,$AG22,IF(HLOOKUP(AN$1,Monitoring_MP!$AM$1:$CX$57,Points_MP!$C22,FALSE)=$R22,$AH22,IF(HLOOKUP(AN$1,Monitoring_MP!$AM$1:$CX$57,Points_MP!$C22,FALSE)=$T22,$AI22,IF(HLOOKUP(AN$1,Monitoring_MP!$AM$1:$CX$57,Points_MP!$C22,FALSE)=$V22,$AJ22,IF(HLOOKUP(AN$1,Monitoring_MP!$AM$1:$CX$57,Points_MP!$C22,FALSE)=$X22,$AK22,"ERROR")))))))))</f>
        <v>1</v>
      </c>
      <c r="AO22" s="223">
        <f>IF(ISBLANK(HLOOKUP(AO$1,Monitoring_MP!$AM$1:$CX$57,Points_MP!$C22,FALSE)),"",IF(HLOOKUP(AO$1,Monitoring_MP!$AM$1:$CX$57,Points_MP!$C22,FALSE)=$J22,$AD22,IF(HLOOKUP(AO$1,Monitoring_MP!$AM$1:$CX$57,Points_MP!$C22,FALSE)=$L22,$AE22,IF(HLOOKUP(AO$1,Monitoring_MP!$AM$1:$CX$57,Points_MP!$C22,FALSE)=$N22,$AF22,IF(HLOOKUP(AO$1,Monitoring_MP!$AM$1:$CX$57,Points_MP!$C22,FALSE)=$P22,$AG22,IF(HLOOKUP(AO$1,Monitoring_MP!$AM$1:$CX$57,Points_MP!$C22,FALSE)=$R22,$AH22,IF(HLOOKUP(AO$1,Monitoring_MP!$AM$1:$CX$57,Points_MP!$C22,FALSE)=$T22,$AI22,IF(HLOOKUP(AO$1,Monitoring_MP!$AM$1:$CX$57,Points_MP!$C22,FALSE)=$V22,$AJ22,IF(HLOOKUP(AO$1,Monitoring_MP!$AM$1:$CX$57,Points_MP!$C22,FALSE)=$X22,$AK22,"ERROR")))))))))</f>
        <v>1</v>
      </c>
      <c r="AP22" s="223">
        <f>IF(ISBLANK(HLOOKUP(AP$1,Monitoring_MP!$AM$1:$CX$57,Points_MP!$C22,FALSE)),"",IF(HLOOKUP(AP$1,Monitoring_MP!$AM$1:$CX$57,Points_MP!$C22,FALSE)=$J22,$AD22,IF(HLOOKUP(AP$1,Monitoring_MP!$AM$1:$CX$57,Points_MP!$C22,FALSE)=$L22,$AE22,IF(HLOOKUP(AP$1,Monitoring_MP!$AM$1:$CX$57,Points_MP!$C22,FALSE)=$N22,$AF22,IF(HLOOKUP(AP$1,Monitoring_MP!$AM$1:$CX$57,Points_MP!$C22,FALSE)=$P22,$AG22,IF(HLOOKUP(AP$1,Monitoring_MP!$AM$1:$CX$57,Points_MP!$C22,FALSE)=$R22,$AH22,IF(HLOOKUP(AP$1,Monitoring_MP!$AM$1:$CX$57,Points_MP!$C22,FALSE)=$T22,$AI22,IF(HLOOKUP(AP$1,Monitoring_MP!$AM$1:$CX$57,Points_MP!$C22,FALSE)=$V22,$AJ22,IF(HLOOKUP(AP$1,Monitoring_MP!$AM$1:$CX$57,Points_MP!$C22,FALSE)=$X22,$AK22,"ERROR")))))))))</f>
        <v>2</v>
      </c>
      <c r="AQ22" s="223">
        <f>IF(ISBLANK(HLOOKUP(AQ$1,Monitoring_MP!$AM$1:$CX$57,Points_MP!$C22,FALSE)),"",IF(HLOOKUP(AQ$1,Monitoring_MP!$AM$1:$CX$57,Points_MP!$C22,FALSE)=$J22,$AD22,IF(HLOOKUP(AQ$1,Monitoring_MP!$AM$1:$CX$57,Points_MP!$C22,FALSE)=$L22,$AE22,IF(HLOOKUP(AQ$1,Monitoring_MP!$AM$1:$CX$57,Points_MP!$C22,FALSE)=$N22,$AF22,IF(HLOOKUP(AQ$1,Monitoring_MP!$AM$1:$CX$57,Points_MP!$C22,FALSE)=$P22,$AG22,IF(HLOOKUP(AQ$1,Monitoring_MP!$AM$1:$CX$57,Points_MP!$C22,FALSE)=$R22,$AH22,IF(HLOOKUP(AQ$1,Monitoring_MP!$AM$1:$CX$57,Points_MP!$C22,FALSE)=$T22,$AI22,IF(HLOOKUP(AQ$1,Monitoring_MP!$AM$1:$CX$57,Points_MP!$C22,FALSE)=$V22,$AJ22,IF(HLOOKUP(AQ$1,Monitoring_MP!$AM$1:$CX$57,Points_MP!$C22,FALSE)=$X22,$AK22,"ERROR")))))))))</f>
        <v>0</v>
      </c>
      <c r="AR22" s="223">
        <f>IF(ISBLANK(HLOOKUP(AR$1,Monitoring_MP!$AM$1:$CX$57,Points_MP!$C22,FALSE)),"",IF(HLOOKUP(AR$1,Monitoring_MP!$AM$1:$CX$57,Points_MP!$C22,FALSE)=$J22,$AD22,IF(HLOOKUP(AR$1,Monitoring_MP!$AM$1:$CX$57,Points_MP!$C22,FALSE)=$L22,$AE22,IF(HLOOKUP(AR$1,Monitoring_MP!$AM$1:$CX$57,Points_MP!$C22,FALSE)=$N22,$AF22,IF(HLOOKUP(AR$1,Monitoring_MP!$AM$1:$CX$57,Points_MP!$C22,FALSE)=$P22,$AG22,IF(HLOOKUP(AR$1,Monitoring_MP!$AM$1:$CX$57,Points_MP!$C22,FALSE)=$R22,$AH22,IF(HLOOKUP(AR$1,Monitoring_MP!$AM$1:$CX$57,Points_MP!$C22,FALSE)=$T22,$AI22,IF(HLOOKUP(AR$1,Monitoring_MP!$AM$1:$CX$57,Points_MP!$C22,FALSE)=$V22,$AJ22,IF(HLOOKUP(AR$1,Monitoring_MP!$AM$1:$CX$57,Points_MP!$C22,FALSE)=$X22,$AK22,"ERROR")))))))))</f>
        <v>2</v>
      </c>
      <c r="AS22" s="223">
        <f>IF(ISBLANK(HLOOKUP(AS$1,Monitoring_MP!$AM$1:$CX$57,Points_MP!$C22,FALSE)),"",IF(HLOOKUP(AS$1,Monitoring_MP!$AM$1:$CX$57,Points_MP!$C22,FALSE)=$J22,$AD22,IF(HLOOKUP(AS$1,Monitoring_MP!$AM$1:$CX$57,Points_MP!$C22,FALSE)=$L22,$AE22,IF(HLOOKUP(AS$1,Monitoring_MP!$AM$1:$CX$57,Points_MP!$C22,FALSE)=$N22,$AF22,IF(HLOOKUP(AS$1,Monitoring_MP!$AM$1:$CX$57,Points_MP!$C22,FALSE)=$P22,$AG22,IF(HLOOKUP(AS$1,Monitoring_MP!$AM$1:$CX$57,Points_MP!$C22,FALSE)=$R22,$AH22,IF(HLOOKUP(AS$1,Monitoring_MP!$AM$1:$CX$57,Points_MP!$C22,FALSE)=$T22,$AI22,IF(HLOOKUP(AS$1,Monitoring_MP!$AM$1:$CX$57,Points_MP!$C22,FALSE)=$V22,$AJ22,IF(HLOOKUP(AS$1,Monitoring_MP!$AM$1:$CX$57,Points_MP!$C22,FALSE)=$X22,$AK22,"ERROR")))))))))</f>
        <v>0</v>
      </c>
      <c r="AT22" s="223">
        <f>IF(ISBLANK(HLOOKUP(AT$1,Monitoring_MP!$AM$1:$CX$57,Points_MP!$C22,FALSE)),"",IF(HLOOKUP(AT$1,Monitoring_MP!$AM$1:$CX$57,Points_MP!$C22,FALSE)=$J22,$AD22,IF(HLOOKUP(AT$1,Monitoring_MP!$AM$1:$CX$57,Points_MP!$C22,FALSE)=$L22,$AE22,IF(HLOOKUP(AT$1,Monitoring_MP!$AM$1:$CX$57,Points_MP!$C22,FALSE)=$N22,$AF22,IF(HLOOKUP(AT$1,Monitoring_MP!$AM$1:$CX$57,Points_MP!$C22,FALSE)=$P22,$AG22,IF(HLOOKUP(AT$1,Monitoring_MP!$AM$1:$CX$57,Points_MP!$C22,FALSE)=$R22,$AH22,IF(HLOOKUP(AT$1,Monitoring_MP!$AM$1:$CX$57,Points_MP!$C22,FALSE)=$T22,$AI22,IF(HLOOKUP(AT$1,Monitoring_MP!$AM$1:$CX$57,Points_MP!$C22,FALSE)=$V22,$AJ22,IF(HLOOKUP(AT$1,Monitoring_MP!$AM$1:$CX$57,Points_MP!$C22,FALSE)=$X22,$AK22,"ERROR")))))))))</f>
        <v>2</v>
      </c>
      <c r="AU22" s="223">
        <f>IF(ISBLANK(HLOOKUP(AU$1,Monitoring_MP!$AM$1:$CX$57,Points_MP!$C22,FALSE)),"",IF(HLOOKUP(AU$1,Monitoring_MP!$AM$1:$CX$57,Points_MP!$C22,FALSE)=$J22,$AD22,IF(HLOOKUP(AU$1,Monitoring_MP!$AM$1:$CX$57,Points_MP!$C22,FALSE)=$L22,$AE22,IF(HLOOKUP(AU$1,Monitoring_MP!$AM$1:$CX$57,Points_MP!$C22,FALSE)=$N22,$AF22,IF(HLOOKUP(AU$1,Monitoring_MP!$AM$1:$CX$57,Points_MP!$C22,FALSE)=$P22,$AG22,IF(HLOOKUP(AU$1,Monitoring_MP!$AM$1:$CX$57,Points_MP!$C22,FALSE)=$R22,$AH22,IF(HLOOKUP(AU$1,Monitoring_MP!$AM$1:$CX$57,Points_MP!$C22,FALSE)=$T22,$AI22,IF(HLOOKUP(AU$1,Monitoring_MP!$AM$1:$CX$57,Points_MP!$C22,FALSE)=$V22,$AJ22,IF(HLOOKUP(AU$1,Monitoring_MP!$AM$1:$CX$57,Points_MP!$C22,FALSE)=$X22,$AK22,"ERROR")))))))))</f>
        <v>2</v>
      </c>
      <c r="AV22" s="223">
        <f>IF(ISBLANK(HLOOKUP(AV$1,Monitoring_MP!$AM$1:$CX$57,Points_MP!$C22,FALSE)),"",IF(HLOOKUP(AV$1,Monitoring_MP!$AM$1:$CX$57,Points_MP!$C22,FALSE)=$J22,$AD22,IF(HLOOKUP(AV$1,Monitoring_MP!$AM$1:$CX$57,Points_MP!$C22,FALSE)=$L22,$AE22,IF(HLOOKUP(AV$1,Monitoring_MP!$AM$1:$CX$57,Points_MP!$C22,FALSE)=$N22,$AF22,IF(HLOOKUP(AV$1,Monitoring_MP!$AM$1:$CX$57,Points_MP!$C22,FALSE)=$P22,$AG22,IF(HLOOKUP(AV$1,Monitoring_MP!$AM$1:$CX$57,Points_MP!$C22,FALSE)=$R22,$AH22,IF(HLOOKUP(AV$1,Monitoring_MP!$AM$1:$CX$57,Points_MP!$C22,FALSE)=$T22,$AI22,IF(HLOOKUP(AV$1,Monitoring_MP!$AM$1:$CX$57,Points_MP!$C22,FALSE)=$V22,$AJ22,IF(HLOOKUP(AV$1,Monitoring_MP!$AM$1:$CX$57,Points_MP!$C22,FALSE)=$X22,$AK22,"ERROR")))))))))</f>
        <v>2</v>
      </c>
      <c r="AW22" s="223">
        <f>IF(ISBLANK(HLOOKUP(AW$1,Monitoring_MP!$AM$1:$CX$57,Points_MP!$C22,FALSE)),"",IF(HLOOKUP(AW$1,Monitoring_MP!$AM$1:$CX$57,Points_MP!$C22,FALSE)=$J22,$AD22,IF(HLOOKUP(AW$1,Monitoring_MP!$AM$1:$CX$57,Points_MP!$C22,FALSE)=$L22,$AE22,IF(HLOOKUP(AW$1,Monitoring_MP!$AM$1:$CX$57,Points_MP!$C22,FALSE)=$N22,$AF22,IF(HLOOKUP(AW$1,Monitoring_MP!$AM$1:$CX$57,Points_MP!$C22,FALSE)=$P22,$AG22,IF(HLOOKUP(AW$1,Monitoring_MP!$AM$1:$CX$57,Points_MP!$C22,FALSE)=$R22,$AH22,IF(HLOOKUP(AW$1,Monitoring_MP!$AM$1:$CX$57,Points_MP!$C22,FALSE)=$T22,$AI22,IF(HLOOKUP(AW$1,Monitoring_MP!$AM$1:$CX$57,Points_MP!$C22,FALSE)=$V22,$AJ22,IF(HLOOKUP(AW$1,Monitoring_MP!$AM$1:$CX$57,Points_MP!$C22,FALSE)=$X22,$AK22,"ERROR")))))))))</f>
        <v>0</v>
      </c>
      <c r="AX22" s="223">
        <f>IF(ISBLANK(HLOOKUP(AX$1,Monitoring_MP!$AM$1:$CX$57,Points_MP!$C22,FALSE)),"",IF(HLOOKUP(AX$1,Monitoring_MP!$AM$1:$CX$57,Points_MP!$C22,FALSE)=$J22,$AD22,IF(HLOOKUP(AX$1,Monitoring_MP!$AM$1:$CX$57,Points_MP!$C22,FALSE)=$L22,$AE22,IF(HLOOKUP(AX$1,Monitoring_MP!$AM$1:$CX$57,Points_MP!$C22,FALSE)=$N22,$AF22,IF(HLOOKUP(AX$1,Monitoring_MP!$AM$1:$CX$57,Points_MP!$C22,FALSE)=$P22,$AG22,IF(HLOOKUP(AX$1,Monitoring_MP!$AM$1:$CX$57,Points_MP!$C22,FALSE)=$R22,$AH22,IF(HLOOKUP(AX$1,Monitoring_MP!$AM$1:$CX$57,Points_MP!$C22,FALSE)=$T22,$AI22,IF(HLOOKUP(AX$1,Monitoring_MP!$AM$1:$CX$57,Points_MP!$C22,FALSE)=$V22,$AJ22,IF(HLOOKUP(AX$1,Monitoring_MP!$AM$1:$CX$57,Points_MP!$C22,FALSE)=$X22,$AK22,"ERROR")))))))))</f>
        <v>2</v>
      </c>
      <c r="AY22" s="223">
        <f>IF(ISBLANK(HLOOKUP(AY$1,Monitoring_MP!$AM$1:$CX$57,Points_MP!$C22,FALSE)),"",IF(HLOOKUP(AY$1,Monitoring_MP!$AM$1:$CX$57,Points_MP!$C22,FALSE)=$J22,$AD22,IF(HLOOKUP(AY$1,Monitoring_MP!$AM$1:$CX$57,Points_MP!$C22,FALSE)=$L22,$AE22,IF(HLOOKUP(AY$1,Monitoring_MP!$AM$1:$CX$57,Points_MP!$C22,FALSE)=$N22,$AF22,IF(HLOOKUP(AY$1,Monitoring_MP!$AM$1:$CX$57,Points_MP!$C22,FALSE)=$P22,$AG22,IF(HLOOKUP(AY$1,Monitoring_MP!$AM$1:$CX$57,Points_MP!$C22,FALSE)=$R22,$AH22,IF(HLOOKUP(AY$1,Monitoring_MP!$AM$1:$CX$57,Points_MP!$C22,FALSE)=$T22,$AI22,IF(HLOOKUP(AY$1,Monitoring_MP!$AM$1:$CX$57,Points_MP!$C22,FALSE)=$V22,$AJ22,IF(HLOOKUP(AY$1,Monitoring_MP!$AM$1:$CX$57,Points_MP!$C22,FALSE)=$X22,$AK22,"ERROR")))))))))</f>
        <v>2</v>
      </c>
      <c r="AZ22" s="223">
        <f>IF(ISBLANK(HLOOKUP(AZ$1,Monitoring_MP!$AM$1:$CX$57,Points_MP!$C22,FALSE)),"",IF(HLOOKUP(AZ$1,Monitoring_MP!$AM$1:$CX$57,Points_MP!$C22,FALSE)=$J22,$AD22,IF(HLOOKUP(AZ$1,Monitoring_MP!$AM$1:$CX$57,Points_MP!$C22,FALSE)=$L22,$AE22,IF(HLOOKUP(AZ$1,Monitoring_MP!$AM$1:$CX$57,Points_MP!$C22,FALSE)=$N22,$AF22,IF(HLOOKUP(AZ$1,Monitoring_MP!$AM$1:$CX$57,Points_MP!$C22,FALSE)=$P22,$AG22,IF(HLOOKUP(AZ$1,Monitoring_MP!$AM$1:$CX$57,Points_MP!$C22,FALSE)=$R22,$AH22,IF(HLOOKUP(AZ$1,Monitoring_MP!$AM$1:$CX$57,Points_MP!$C22,FALSE)=$T22,$AI22,IF(HLOOKUP(AZ$1,Monitoring_MP!$AM$1:$CX$57,Points_MP!$C22,FALSE)=$V22,$AJ22,IF(HLOOKUP(AZ$1,Monitoring_MP!$AM$1:$CX$57,Points_MP!$C22,FALSE)=$X22,$AK22,"ERROR")))))))))</f>
        <v>2</v>
      </c>
      <c r="BA22" s="223">
        <f>IF(ISBLANK(HLOOKUP(BA$1,Monitoring_MP!$AM$1:$CX$57,Points_MP!$C22,FALSE)),"",IF(HLOOKUP(BA$1,Monitoring_MP!$AM$1:$CX$57,Points_MP!$C22,FALSE)=$J22,$AD22,IF(HLOOKUP(BA$1,Monitoring_MP!$AM$1:$CX$57,Points_MP!$C22,FALSE)=$L22,$AE22,IF(HLOOKUP(BA$1,Monitoring_MP!$AM$1:$CX$57,Points_MP!$C22,FALSE)=$N22,$AF22,IF(HLOOKUP(BA$1,Monitoring_MP!$AM$1:$CX$57,Points_MP!$C22,FALSE)=$P22,$AG22,IF(HLOOKUP(BA$1,Monitoring_MP!$AM$1:$CX$57,Points_MP!$C22,FALSE)=$R22,$AH22,IF(HLOOKUP(BA$1,Monitoring_MP!$AM$1:$CX$57,Points_MP!$C22,FALSE)=$T22,$AI22,IF(HLOOKUP(BA$1,Monitoring_MP!$AM$1:$CX$57,Points_MP!$C22,FALSE)=$V22,$AJ22,IF(HLOOKUP(BA$1,Monitoring_MP!$AM$1:$CX$57,Points_MP!$C22,FALSE)=$X22,$AK22,"ERROR")))))))))</f>
        <v>2</v>
      </c>
      <c r="BB22" s="223">
        <f>IF(ISBLANK(HLOOKUP(BB$1,Monitoring_MP!$AM$1:$CX$57,Points_MP!$C22,FALSE)),"",IF(HLOOKUP(BB$1,Monitoring_MP!$AM$1:$CX$57,Points_MP!$C22,FALSE)=$J22,$AD22,IF(HLOOKUP(BB$1,Monitoring_MP!$AM$1:$CX$57,Points_MP!$C22,FALSE)=$L22,$AE22,IF(HLOOKUP(BB$1,Monitoring_MP!$AM$1:$CX$57,Points_MP!$C22,FALSE)=$N22,$AF22,IF(HLOOKUP(BB$1,Monitoring_MP!$AM$1:$CX$57,Points_MP!$C22,FALSE)=$P22,$AG22,IF(HLOOKUP(BB$1,Monitoring_MP!$AM$1:$CX$57,Points_MP!$C22,FALSE)=$R22,$AH22,IF(HLOOKUP(BB$1,Monitoring_MP!$AM$1:$CX$57,Points_MP!$C22,FALSE)=$T22,$AI22,IF(HLOOKUP(BB$1,Monitoring_MP!$AM$1:$CX$57,Points_MP!$C22,FALSE)=$V22,$AJ22,IF(HLOOKUP(BB$1,Monitoring_MP!$AM$1:$CX$57,Points_MP!$C22,FALSE)=$X22,$AK22,"ERROR")))))))))</f>
        <v>0</v>
      </c>
      <c r="BC22" s="223">
        <f>IF(ISBLANK(HLOOKUP(BC$1,Monitoring_MP!$AM$1:$CX$57,Points_MP!$C22,FALSE)),"",IF(HLOOKUP(BC$1,Monitoring_MP!$AM$1:$CX$57,Points_MP!$C22,FALSE)=$J22,$AD22,IF(HLOOKUP(BC$1,Monitoring_MP!$AM$1:$CX$57,Points_MP!$C22,FALSE)=$L22,$AE22,IF(HLOOKUP(BC$1,Monitoring_MP!$AM$1:$CX$57,Points_MP!$C22,FALSE)=$N22,$AF22,IF(HLOOKUP(BC$1,Monitoring_MP!$AM$1:$CX$57,Points_MP!$C22,FALSE)=$P22,$AG22,IF(HLOOKUP(BC$1,Monitoring_MP!$AM$1:$CX$57,Points_MP!$C22,FALSE)=$R22,$AH22,IF(HLOOKUP(BC$1,Monitoring_MP!$AM$1:$CX$57,Points_MP!$C22,FALSE)=$T22,$AI22,IF(HLOOKUP(BC$1,Monitoring_MP!$AM$1:$CX$57,Points_MP!$C22,FALSE)=$V22,$AJ22,IF(HLOOKUP(BC$1,Monitoring_MP!$AM$1:$CX$57,Points_MP!$C22,FALSE)=$X22,$AK22,"ERROR")))))))))</f>
        <v>1</v>
      </c>
      <c r="BD22" s="223">
        <f>IF(ISBLANK(HLOOKUP(BD$1,Monitoring_MP!$AM$1:$CX$57,Points_MP!$C22,FALSE)),"",IF(HLOOKUP(BD$1,Monitoring_MP!$AM$1:$CX$57,Points_MP!$C22,FALSE)=$J22,$AD22,IF(HLOOKUP(BD$1,Monitoring_MP!$AM$1:$CX$57,Points_MP!$C22,FALSE)=$L22,$AE22,IF(HLOOKUP(BD$1,Monitoring_MP!$AM$1:$CX$57,Points_MP!$C22,FALSE)=$N22,$AF22,IF(HLOOKUP(BD$1,Monitoring_MP!$AM$1:$CX$57,Points_MP!$C22,FALSE)=$P22,$AG22,IF(HLOOKUP(BD$1,Monitoring_MP!$AM$1:$CX$57,Points_MP!$C22,FALSE)=$R22,$AH22,IF(HLOOKUP(BD$1,Monitoring_MP!$AM$1:$CX$57,Points_MP!$C22,FALSE)=$T22,$AI22,IF(HLOOKUP(BD$1,Monitoring_MP!$AM$1:$CX$57,Points_MP!$C22,FALSE)=$V22,$AJ22,IF(HLOOKUP(BD$1,Monitoring_MP!$AM$1:$CX$57,Points_MP!$C22,FALSE)=$X22,$AK22,"ERROR")))))))))</f>
        <v>1</v>
      </c>
      <c r="BE22" s="223">
        <f>IF(ISBLANK(HLOOKUP(BE$1,Monitoring_MP!$AM$1:$CX$57,Points_MP!$C22,FALSE)),"",IF(HLOOKUP(BE$1,Monitoring_MP!$AM$1:$CX$57,Points_MP!$C22,FALSE)=$J22,$AD22,IF(HLOOKUP(BE$1,Monitoring_MP!$AM$1:$CX$57,Points_MP!$C22,FALSE)=$L22,$AE22,IF(HLOOKUP(BE$1,Monitoring_MP!$AM$1:$CX$57,Points_MP!$C22,FALSE)=$N22,$AF22,IF(HLOOKUP(BE$1,Monitoring_MP!$AM$1:$CX$57,Points_MP!$C22,FALSE)=$P22,$AG22,IF(HLOOKUP(BE$1,Monitoring_MP!$AM$1:$CX$57,Points_MP!$C22,FALSE)=$R22,$AH22,IF(HLOOKUP(BE$1,Monitoring_MP!$AM$1:$CX$57,Points_MP!$C22,FALSE)=$T22,$AI22,IF(HLOOKUP(BE$1,Monitoring_MP!$AM$1:$CX$57,Points_MP!$C22,FALSE)=$V22,$AJ22,IF(HLOOKUP(BE$1,Monitoring_MP!$AM$1:$CX$57,Points_MP!$C22,FALSE)=$X22,$AK22,"ERROR")))))))))</f>
        <v>2</v>
      </c>
      <c r="BF22" s="223">
        <f>IF(ISBLANK(HLOOKUP(BF$1,Monitoring_MP!$AM$1:$CX$57,Points_MP!$C22,FALSE)),"",IF(HLOOKUP(BF$1,Monitoring_MP!$AM$1:$CX$57,Points_MP!$C22,FALSE)=$J22,$AD22,IF(HLOOKUP(BF$1,Monitoring_MP!$AM$1:$CX$57,Points_MP!$C22,FALSE)=$L22,$AE22,IF(HLOOKUP(BF$1,Monitoring_MP!$AM$1:$CX$57,Points_MP!$C22,FALSE)=$N22,$AF22,IF(HLOOKUP(BF$1,Monitoring_MP!$AM$1:$CX$57,Points_MP!$C22,FALSE)=$P22,$AG22,IF(HLOOKUP(BF$1,Monitoring_MP!$AM$1:$CX$57,Points_MP!$C22,FALSE)=$R22,$AH22,IF(HLOOKUP(BF$1,Monitoring_MP!$AM$1:$CX$57,Points_MP!$C22,FALSE)=$T22,$AI22,IF(HLOOKUP(BF$1,Monitoring_MP!$AM$1:$CX$57,Points_MP!$C22,FALSE)=$V22,$AJ22,IF(HLOOKUP(BF$1,Monitoring_MP!$AM$1:$CX$57,Points_MP!$C22,FALSE)=$X22,$AK22,"ERROR")))))))))</f>
        <v>1</v>
      </c>
      <c r="BG22" s="223">
        <f>IF(ISBLANK(HLOOKUP(BG$1,Monitoring_MP!$AM$1:$CX$57,Points_MP!$C22,FALSE)),"",IF(HLOOKUP(BG$1,Monitoring_MP!$AM$1:$CX$57,Points_MP!$C22,FALSE)=$J22,$AD22,IF(HLOOKUP(BG$1,Monitoring_MP!$AM$1:$CX$57,Points_MP!$C22,FALSE)=$L22,$AE22,IF(HLOOKUP(BG$1,Monitoring_MP!$AM$1:$CX$57,Points_MP!$C22,FALSE)=$N22,$AF22,IF(HLOOKUP(BG$1,Monitoring_MP!$AM$1:$CX$57,Points_MP!$C22,FALSE)=$P22,$AG22,IF(HLOOKUP(BG$1,Monitoring_MP!$AM$1:$CX$57,Points_MP!$C22,FALSE)=$R22,$AH22,IF(HLOOKUP(BG$1,Monitoring_MP!$AM$1:$CX$57,Points_MP!$C22,FALSE)=$T22,$AI22,IF(HLOOKUP(BG$1,Monitoring_MP!$AM$1:$CX$57,Points_MP!$C22,FALSE)=$V22,$AJ22,IF(HLOOKUP(BG$1,Monitoring_MP!$AM$1:$CX$57,Points_MP!$C22,FALSE)=$X22,$AK22,"ERROR")))))))))</f>
        <v>1</v>
      </c>
      <c r="BH22" s="223">
        <f>IF(ISBLANK(HLOOKUP(BH$1,Monitoring_MP!$AM$1:$CX$57,Points_MP!$C22,FALSE)),"",IF(HLOOKUP(BH$1,Monitoring_MP!$AM$1:$CX$57,Points_MP!$C22,FALSE)=$J22,$AD22,IF(HLOOKUP(BH$1,Monitoring_MP!$AM$1:$CX$57,Points_MP!$C22,FALSE)=$L22,$AE22,IF(HLOOKUP(BH$1,Monitoring_MP!$AM$1:$CX$57,Points_MP!$C22,FALSE)=$N22,$AF22,IF(HLOOKUP(BH$1,Monitoring_MP!$AM$1:$CX$57,Points_MP!$C22,FALSE)=$P22,$AG22,IF(HLOOKUP(BH$1,Monitoring_MP!$AM$1:$CX$57,Points_MP!$C22,FALSE)=$R22,$AH22,IF(HLOOKUP(BH$1,Monitoring_MP!$AM$1:$CX$57,Points_MP!$C22,FALSE)=$T22,$AI22,IF(HLOOKUP(BH$1,Monitoring_MP!$AM$1:$CX$57,Points_MP!$C22,FALSE)=$V22,$AJ22,IF(HLOOKUP(BH$1,Monitoring_MP!$AM$1:$CX$57,Points_MP!$C22,FALSE)=$X22,$AK22,"ERROR")))))))))</f>
        <v>1</v>
      </c>
      <c r="BI22" s="223">
        <f>IF(ISBLANK(HLOOKUP(BI$1,Monitoring_MP!$AM$1:$CX$57,Points_MP!$C22,FALSE)),"",IF(HLOOKUP(BI$1,Monitoring_MP!$AM$1:$CX$57,Points_MP!$C22,FALSE)=$J22,$AD22,IF(HLOOKUP(BI$1,Monitoring_MP!$AM$1:$CX$57,Points_MP!$C22,FALSE)=$L22,$AE22,IF(HLOOKUP(BI$1,Monitoring_MP!$AM$1:$CX$57,Points_MP!$C22,FALSE)=$N22,$AF22,IF(HLOOKUP(BI$1,Monitoring_MP!$AM$1:$CX$57,Points_MP!$C22,FALSE)=$P22,$AG22,IF(HLOOKUP(BI$1,Monitoring_MP!$AM$1:$CX$57,Points_MP!$C22,FALSE)=$R22,$AH22,IF(HLOOKUP(BI$1,Monitoring_MP!$AM$1:$CX$57,Points_MP!$C22,FALSE)=$T22,$AI22,IF(HLOOKUP(BI$1,Monitoring_MP!$AM$1:$CX$57,Points_MP!$C22,FALSE)=$V22,$AJ22,IF(HLOOKUP(BI$1,Monitoring_MP!$AM$1:$CX$57,Points_MP!$C22,FALSE)=$X22,$AK22,"ERROR")))))))))</f>
        <v>2</v>
      </c>
      <c r="BJ22" s="223">
        <f>IF(ISBLANK(HLOOKUP(BJ$1,Monitoring_MP!$AM$1:$CX$57,Points_MP!$C22,FALSE)),"",IF(HLOOKUP(BJ$1,Monitoring_MP!$AM$1:$CX$57,Points_MP!$C22,FALSE)=$J22,$AD22,IF(HLOOKUP(BJ$1,Monitoring_MP!$AM$1:$CX$57,Points_MP!$C22,FALSE)=$L22,$AE22,IF(HLOOKUP(BJ$1,Monitoring_MP!$AM$1:$CX$57,Points_MP!$C22,FALSE)=$N22,$AF22,IF(HLOOKUP(BJ$1,Monitoring_MP!$AM$1:$CX$57,Points_MP!$C22,FALSE)=$P22,$AG22,IF(HLOOKUP(BJ$1,Monitoring_MP!$AM$1:$CX$57,Points_MP!$C22,FALSE)=$R22,$AH22,IF(HLOOKUP(BJ$1,Monitoring_MP!$AM$1:$CX$57,Points_MP!$C22,FALSE)=$T22,$AI22,IF(HLOOKUP(BJ$1,Monitoring_MP!$AM$1:$CX$57,Points_MP!$C22,FALSE)=$V22,$AJ22,IF(HLOOKUP(BJ$1,Monitoring_MP!$AM$1:$CX$57,Points_MP!$C22,FALSE)=$X22,$AK22,"ERROR")))))))))</f>
        <v>2</v>
      </c>
      <c r="BK22" s="223">
        <f>IF(ISBLANK(HLOOKUP(BK$1,Monitoring_MP!$AM$1:$CX$57,Points_MP!$C22,FALSE)),"",IF(HLOOKUP(BK$1,Monitoring_MP!$AM$1:$CX$57,Points_MP!$C22,FALSE)=$J22,$AD22,IF(HLOOKUP(BK$1,Monitoring_MP!$AM$1:$CX$57,Points_MP!$C22,FALSE)=$L22,$AE22,IF(HLOOKUP(BK$1,Monitoring_MP!$AM$1:$CX$57,Points_MP!$C22,FALSE)=$N22,$AF22,IF(HLOOKUP(BK$1,Monitoring_MP!$AM$1:$CX$57,Points_MP!$C22,FALSE)=$P22,$AG22,IF(HLOOKUP(BK$1,Monitoring_MP!$AM$1:$CX$57,Points_MP!$C22,FALSE)=$R22,$AH22,IF(HLOOKUP(BK$1,Monitoring_MP!$AM$1:$CX$57,Points_MP!$C22,FALSE)=$T22,$AI22,IF(HLOOKUP(BK$1,Monitoring_MP!$AM$1:$CX$57,Points_MP!$C22,FALSE)=$V22,$AJ22,IF(HLOOKUP(BK$1,Monitoring_MP!$AM$1:$CX$57,Points_MP!$C22,FALSE)=$X22,$AK22,"ERROR")))))))))</f>
        <v>2</v>
      </c>
      <c r="BL22" s="223">
        <f>IF(ISBLANK(HLOOKUP(BL$1,Monitoring_MP!$AM$1:$CX$57,Points_MP!$C22,FALSE)),"",IF(HLOOKUP(BL$1,Monitoring_MP!$AM$1:$CX$57,Points_MP!$C22,FALSE)=$J22,$AD22,IF(HLOOKUP(BL$1,Monitoring_MP!$AM$1:$CX$57,Points_MP!$C22,FALSE)=$L22,$AE22,IF(HLOOKUP(BL$1,Monitoring_MP!$AM$1:$CX$57,Points_MP!$C22,FALSE)=$N22,$AF22,IF(HLOOKUP(BL$1,Monitoring_MP!$AM$1:$CX$57,Points_MP!$C22,FALSE)=$P22,$AG22,IF(HLOOKUP(BL$1,Monitoring_MP!$AM$1:$CX$57,Points_MP!$C22,FALSE)=$R22,$AH22,IF(HLOOKUP(BL$1,Monitoring_MP!$AM$1:$CX$57,Points_MP!$C22,FALSE)=$T22,$AI22,IF(HLOOKUP(BL$1,Monitoring_MP!$AM$1:$CX$57,Points_MP!$C22,FALSE)=$V22,$AJ22,IF(HLOOKUP(BL$1,Monitoring_MP!$AM$1:$CX$57,Points_MP!$C22,FALSE)=$X22,$AK22,"ERROR")))))))))</f>
        <v>2</v>
      </c>
      <c r="BM22" s="223">
        <f>IF(ISBLANK(HLOOKUP(BM$1,Monitoring_MP!$AM$1:$CX$57,Points_MP!$C22,FALSE)),"",IF(HLOOKUP(BM$1,Monitoring_MP!$AM$1:$CX$57,Points_MP!$C22,FALSE)=$J22,$AD22,IF(HLOOKUP(BM$1,Monitoring_MP!$AM$1:$CX$57,Points_MP!$C22,FALSE)=$L22,$AE22,IF(HLOOKUP(BM$1,Monitoring_MP!$AM$1:$CX$57,Points_MP!$C22,FALSE)=$N22,$AF22,IF(HLOOKUP(BM$1,Monitoring_MP!$AM$1:$CX$57,Points_MP!$C22,FALSE)=$P22,$AG22,IF(HLOOKUP(BM$1,Monitoring_MP!$AM$1:$CX$57,Points_MP!$C22,FALSE)=$R22,$AH22,IF(HLOOKUP(BM$1,Monitoring_MP!$AM$1:$CX$57,Points_MP!$C22,FALSE)=$T22,$AI22,IF(HLOOKUP(BM$1,Monitoring_MP!$AM$1:$CX$57,Points_MP!$C22,FALSE)=$V22,$AJ22,IF(HLOOKUP(BM$1,Monitoring_MP!$AM$1:$CX$57,Points_MP!$C22,FALSE)=$X22,$AK22,"ERROR")))))))))</f>
        <v>2</v>
      </c>
      <c r="BN22" s="223">
        <f>IF(ISBLANK(HLOOKUP(BN$1,Monitoring_MP!$AM$1:$CX$57,Points_MP!$C22,FALSE)),"",IF(HLOOKUP(BN$1,Monitoring_MP!$AM$1:$CX$57,Points_MP!$C22,FALSE)=$J22,$AD22,IF(HLOOKUP(BN$1,Monitoring_MP!$AM$1:$CX$57,Points_MP!$C22,FALSE)=$L22,$AE22,IF(HLOOKUP(BN$1,Monitoring_MP!$AM$1:$CX$57,Points_MP!$C22,FALSE)=$N22,$AF22,IF(HLOOKUP(BN$1,Monitoring_MP!$AM$1:$CX$57,Points_MP!$C22,FALSE)=$P22,$AG22,IF(HLOOKUP(BN$1,Monitoring_MP!$AM$1:$CX$57,Points_MP!$C22,FALSE)=$R22,$AH22,IF(HLOOKUP(BN$1,Monitoring_MP!$AM$1:$CX$57,Points_MP!$C22,FALSE)=$T22,$AI22,IF(HLOOKUP(BN$1,Monitoring_MP!$AM$1:$CX$57,Points_MP!$C22,FALSE)=$V22,$AJ22,IF(HLOOKUP(BN$1,Monitoring_MP!$AM$1:$CX$57,Points_MP!$C22,FALSE)=$X22,$AK22,"ERROR")))))))))</f>
        <v>2</v>
      </c>
      <c r="BO22" s="223">
        <f>IF(ISBLANK(HLOOKUP(BO$1,Monitoring_MP!$AM$1:$CX$57,Points_MP!$C22,FALSE)),"",IF(HLOOKUP(BO$1,Monitoring_MP!$AM$1:$CX$57,Points_MP!$C22,FALSE)=$J22,$AD22,IF(HLOOKUP(BO$1,Monitoring_MP!$AM$1:$CX$57,Points_MP!$C22,FALSE)=$L22,$AE22,IF(HLOOKUP(BO$1,Monitoring_MP!$AM$1:$CX$57,Points_MP!$C22,FALSE)=$N22,$AF22,IF(HLOOKUP(BO$1,Monitoring_MP!$AM$1:$CX$57,Points_MP!$C22,FALSE)=$P22,$AG22,IF(HLOOKUP(BO$1,Monitoring_MP!$AM$1:$CX$57,Points_MP!$C22,FALSE)=$R22,$AH22,IF(HLOOKUP(BO$1,Monitoring_MP!$AM$1:$CX$57,Points_MP!$C22,FALSE)=$T22,$AI22,IF(HLOOKUP(BO$1,Monitoring_MP!$AM$1:$CX$57,Points_MP!$C22,FALSE)=$V22,$AJ22,IF(HLOOKUP(BO$1,Monitoring_MP!$AM$1:$CX$57,Points_MP!$C22,FALSE)=$X22,$AK22,"ERROR")))))))))</f>
        <v>2</v>
      </c>
      <c r="BP22" s="223">
        <f>IF(ISBLANK(HLOOKUP(BP$1,Monitoring_MP!$AM$1:$CX$57,Points_MP!$C22,FALSE)),"",IF(HLOOKUP(BP$1,Monitoring_MP!$AM$1:$CX$57,Points_MP!$C22,FALSE)=$J22,$AD22,IF(HLOOKUP(BP$1,Monitoring_MP!$AM$1:$CX$57,Points_MP!$C22,FALSE)=$L22,$AE22,IF(HLOOKUP(BP$1,Monitoring_MP!$AM$1:$CX$57,Points_MP!$C22,FALSE)=$N22,$AF22,IF(HLOOKUP(BP$1,Monitoring_MP!$AM$1:$CX$57,Points_MP!$C22,FALSE)=$P22,$AG22,IF(HLOOKUP(BP$1,Monitoring_MP!$AM$1:$CX$57,Points_MP!$C22,FALSE)=$R22,$AH22,IF(HLOOKUP(BP$1,Monitoring_MP!$AM$1:$CX$57,Points_MP!$C22,FALSE)=$T22,$AI22,IF(HLOOKUP(BP$1,Monitoring_MP!$AM$1:$CX$57,Points_MP!$C22,FALSE)=$V22,$AJ22,IF(HLOOKUP(BP$1,Monitoring_MP!$AM$1:$CX$57,Points_MP!$C22,FALSE)=$X22,$AK22,"ERROR")))))))))</f>
        <v>0</v>
      </c>
      <c r="BQ22" s="223">
        <f>IF(ISBLANK(HLOOKUP(BQ$1,Monitoring_MP!$AM$1:$CX$57,Points_MP!$C22,FALSE)),"",IF(HLOOKUP(BQ$1,Monitoring_MP!$AM$1:$CX$57,Points_MP!$C22,FALSE)=$J22,$AD22,IF(HLOOKUP(BQ$1,Monitoring_MP!$AM$1:$CX$57,Points_MP!$C22,FALSE)=$L22,$AE22,IF(HLOOKUP(BQ$1,Monitoring_MP!$AM$1:$CX$57,Points_MP!$C22,FALSE)=$N22,$AF22,IF(HLOOKUP(BQ$1,Monitoring_MP!$AM$1:$CX$57,Points_MP!$C22,FALSE)=$P22,$AG22,IF(HLOOKUP(BQ$1,Monitoring_MP!$AM$1:$CX$57,Points_MP!$C22,FALSE)=$R22,$AH22,IF(HLOOKUP(BQ$1,Monitoring_MP!$AM$1:$CX$57,Points_MP!$C22,FALSE)=$T22,$AI22,IF(HLOOKUP(BQ$1,Monitoring_MP!$AM$1:$CX$57,Points_MP!$C22,FALSE)=$V22,$AJ22,IF(HLOOKUP(BQ$1,Monitoring_MP!$AM$1:$CX$57,Points_MP!$C22,FALSE)=$X22,$AK22,"ERROR")))))))))</f>
        <v>0</v>
      </c>
      <c r="BR22" s="223">
        <f>IF(ISBLANK(HLOOKUP(BR$1,Monitoring_MP!$AM$1:$CX$57,Points_MP!$C22,FALSE)),"",IF(HLOOKUP(BR$1,Monitoring_MP!$AM$1:$CX$57,Points_MP!$C22,FALSE)=$J22,$AD22,IF(HLOOKUP(BR$1,Monitoring_MP!$AM$1:$CX$57,Points_MP!$C22,FALSE)=$L22,$AE22,IF(HLOOKUP(BR$1,Monitoring_MP!$AM$1:$CX$57,Points_MP!$C22,FALSE)=$N22,$AF22,IF(HLOOKUP(BR$1,Monitoring_MP!$AM$1:$CX$57,Points_MP!$C22,FALSE)=$P22,$AG22,IF(HLOOKUP(BR$1,Monitoring_MP!$AM$1:$CX$57,Points_MP!$C22,FALSE)=$R22,$AH22,IF(HLOOKUP(BR$1,Monitoring_MP!$AM$1:$CX$57,Points_MP!$C22,FALSE)=$T22,$AI22,IF(HLOOKUP(BR$1,Monitoring_MP!$AM$1:$CX$57,Points_MP!$C22,FALSE)=$V22,$AJ22,IF(HLOOKUP(BR$1,Monitoring_MP!$AM$1:$CX$57,Points_MP!$C22,FALSE)=$X22,$AK22,"ERROR")))))))))</f>
        <v>2</v>
      </c>
    </row>
    <row r="23" spans="1:70" ht="15" customHeight="1" x14ac:dyDescent="0.35">
      <c r="A23" s="65" t="str">
        <f>IF(ISBLANK(Monitoring_MP!A23),"",Monitoring_MP!A23)</f>
        <v>Q21</v>
      </c>
      <c r="B23" s="245" t="str">
        <f>IF(ISBLANK(Monitoring_MP!B23),"",Monitoring_MP!B23)</f>
        <v>R20021</v>
      </c>
      <c r="C23" s="173">
        <f>IF(ISBLANK(Monitoring_MP!C23),"",Monitoring_MP!C23)</f>
        <v>23</v>
      </c>
      <c r="D23" s="173" t="str">
        <f>IF(ISBLANK(Monitoring_MP!D23),"",Monitoring_MP!D23)</f>
        <v>Poate fi dat cuvînt publicului în timpul ședinței consiliului raional la orice punct (subiect) de pe agendă, înainte de vot, chiar și fără aprobarea prealabilă de către consilieri ?</v>
      </c>
      <c r="E23" s="173" t="str">
        <f>IF(ISBLANK(Monitoring_MP!E23),"",Monitoring_MP!E23)</f>
        <v>Can the public have the word during the meeting of the district council at any point (subject) on the agenda, before the vote, even without prior approval by councilors?</v>
      </c>
      <c r="F23" s="63" t="str">
        <f>IF(ISBLANK(Monitoring_MP!F23),"",Monitoring_MP!F23)</f>
        <v>par</v>
      </c>
      <c r="G23" s="63" t="str">
        <f>IF(ISBLANK(Monitoring_MP!G23),"",Monitoring_MP!G23)</f>
        <v>par12</v>
      </c>
      <c r="H23" s="63" t="str">
        <f>IF(ISBLANK(Monitoring_MP!H23),"",Monitoring_MP!H23)</f>
        <v>par12k</v>
      </c>
      <c r="I23" s="64">
        <f>IF(ISBLANK(Monitoring_MP!I23),"",Monitoring_MP!I23)</f>
        <v>2</v>
      </c>
      <c r="J23" s="63" t="str">
        <f>IF(ISBLANK(Monitoring_MP!J23),"",Monitoring_MP!J23)</f>
        <v>da</v>
      </c>
      <c r="K23" s="63" t="str">
        <f>IF(ISBLANK(Monitoring_MP!K23),"",Monitoring_MP!K23)</f>
        <v>yes</v>
      </c>
      <c r="L23" s="63" t="str">
        <f>IF(ISBLANK(Monitoring_MP!L23),"",Monitoring_MP!L23)</f>
        <v>nu</v>
      </c>
      <c r="M23" s="63" t="str">
        <f>IF(ISBLANK(Monitoring_MP!M23),"",Monitoring_MP!M23)</f>
        <v>no</v>
      </c>
      <c r="N23" s="63" t="str">
        <f>IF(ISBLANK(Monitoring_MP!N23),"",Monitoring_MP!N23)</f>
        <v>partial</v>
      </c>
      <c r="O23" s="63" t="str">
        <f>IF(ISBLANK(Monitoring_MP!O23),"",Monitoring_MP!O23)</f>
        <v>partially</v>
      </c>
      <c r="P23" s="63" t="str">
        <f>IF(ISBLANK(Monitoring_MP!P23),"",Monitoring_MP!P23)</f>
        <v>---</v>
      </c>
      <c r="Q23" s="63" t="str">
        <f>IF(ISBLANK(Monitoring_MP!Q23),"",Monitoring_MP!Q23)</f>
        <v>---</v>
      </c>
      <c r="R23" s="63" t="str">
        <f>IF(ISBLANK(Monitoring_MP!R23),"",Monitoring_MP!R23)</f>
        <v>---</v>
      </c>
      <c r="S23" s="63" t="str">
        <f>IF(ISBLANK(Monitoring_MP!S23),"",Monitoring_MP!S23)</f>
        <v>---</v>
      </c>
      <c r="T23" s="63" t="str">
        <f>IF(ISBLANK(Monitoring_MP!T23),"",Monitoring_MP!T23)</f>
        <v>---</v>
      </c>
      <c r="U23" s="63" t="str">
        <f>IF(ISBLANK(Monitoring_MP!U23),"",Monitoring_MP!U23)</f>
        <v>---</v>
      </c>
      <c r="V23" s="63" t="str">
        <f>IF(ISBLANK(Monitoring_MP!V23),"",Monitoring_MP!V23)</f>
        <v>---</v>
      </c>
      <c r="W23" s="63" t="str">
        <f>IF(ISBLANK(Monitoring_MP!W23),"",Monitoring_MP!W23)</f>
        <v>---</v>
      </c>
      <c r="X23" s="63" t="str">
        <f>IF(ISBLANK(Monitoring_MP!X23),"",Monitoring_MP!X23)</f>
        <v>N/A</v>
      </c>
      <c r="Y23" s="63" t="str">
        <f>IF(ISBLANK(Monitoring_MP!Y23),"",Monitoring_MP!Y23)</f>
        <v>N/A</v>
      </c>
      <c r="Z23" s="63" t="str">
        <f>IF(ISBLANK(Monitoring_MP!Z23),"",Monitoring_MP!Z23)</f>
        <v>---</v>
      </c>
      <c r="AA23" s="63" t="str">
        <f>IF(ISBLANK(Monitoring_MP!AA23),"",Monitoring_MP!AA23)</f>
        <v>---</v>
      </c>
      <c r="AB23" s="63" t="str">
        <f>IF(ISBLANK(Monitoring_MP!AB23),"",Monitoring_MP!AB23)</f>
        <v>da</v>
      </c>
      <c r="AC23" s="63" t="str">
        <f>IF(ISBLANK(Monitoring_MP!AC23),"",Monitoring_MP!AC23)</f>
        <v>nu</v>
      </c>
      <c r="AD23" s="64">
        <f>IF(ISBLANK(Monitoring_MP!AD23),"",Monitoring_MP!AD23)</f>
        <v>2</v>
      </c>
      <c r="AE23" s="63">
        <f>IF(ISBLANK(Monitoring_MP!AE23),"",Monitoring_MP!AE23)</f>
        <v>0</v>
      </c>
      <c r="AF23" s="63">
        <f>IF(ISBLANK(Monitoring_MP!AF23),"",Monitoring_MP!AF23)</f>
        <v>1</v>
      </c>
      <c r="AG23" s="63" t="str">
        <f>IF(ISBLANK(Monitoring_MP!AG23),"",Monitoring_MP!AG23)</f>
        <v>---</v>
      </c>
      <c r="AH23" s="63" t="str">
        <f>IF(ISBLANK(Monitoring_MP!AH23),"",Monitoring_MP!AH23)</f>
        <v>---</v>
      </c>
      <c r="AI23" s="63" t="str">
        <f>IF(ISBLANK(Monitoring_MP!AI23),"",Monitoring_MP!AI23)</f>
        <v>---</v>
      </c>
      <c r="AJ23" s="63" t="str">
        <f>IF(ISBLANK(Monitoring_MP!AJ23),"",Monitoring_MP!AJ23)</f>
        <v>---</v>
      </c>
      <c r="AK23" s="63" t="str">
        <f>IF(ISBLANK(Monitoring_MP!AK23),"",Monitoring_MP!AK23)</f>
        <v>N/A</v>
      </c>
      <c r="AL23" s="140" t="str">
        <f>IF(ISBLANK(Monitoring_MP!AL23),"",Monitoring_MP!AL23)</f>
        <v>---</v>
      </c>
      <c r="AM23" s="223">
        <f>IF(ISBLANK(HLOOKUP(AM$1,Monitoring_MP!$AM$1:$CX$57,Points_MP!$C23,FALSE)),"",IF(HLOOKUP(AM$1,Monitoring_MP!$AM$1:$CX$57,Points_MP!$C23,FALSE)=$J23,$AD23,IF(HLOOKUP(AM$1,Monitoring_MP!$AM$1:$CX$57,Points_MP!$C23,FALSE)=$L23,$AE23,IF(HLOOKUP(AM$1,Monitoring_MP!$AM$1:$CX$57,Points_MP!$C23,FALSE)=$N23,$AF23,IF(HLOOKUP(AM$1,Monitoring_MP!$AM$1:$CX$57,Points_MP!$C23,FALSE)=$P23,$AG23,IF(HLOOKUP(AM$1,Monitoring_MP!$AM$1:$CX$57,Points_MP!$C23,FALSE)=$R23,$AH23,IF(HLOOKUP(AM$1,Monitoring_MP!$AM$1:$CX$57,Points_MP!$C23,FALSE)=$T23,$AI23,IF(HLOOKUP(AM$1,Monitoring_MP!$AM$1:$CX$57,Points_MP!$C23,FALSE)=$V23,$AJ23,IF(HLOOKUP(AM$1,Monitoring_MP!$AM$1:$CX$57,Points_MP!$C23,FALSE)=$X23,$AK23,"ERROR")))))))))</f>
        <v>2</v>
      </c>
      <c r="AN23" s="223">
        <f>IF(ISBLANK(HLOOKUP(AN$1,Monitoring_MP!$AM$1:$CX$57,Points_MP!$C23,FALSE)),"",IF(HLOOKUP(AN$1,Monitoring_MP!$AM$1:$CX$57,Points_MP!$C23,FALSE)=$J23,$AD23,IF(HLOOKUP(AN$1,Monitoring_MP!$AM$1:$CX$57,Points_MP!$C23,FALSE)=$L23,$AE23,IF(HLOOKUP(AN$1,Monitoring_MP!$AM$1:$CX$57,Points_MP!$C23,FALSE)=$N23,$AF23,IF(HLOOKUP(AN$1,Monitoring_MP!$AM$1:$CX$57,Points_MP!$C23,FALSE)=$P23,$AG23,IF(HLOOKUP(AN$1,Monitoring_MP!$AM$1:$CX$57,Points_MP!$C23,FALSE)=$R23,$AH23,IF(HLOOKUP(AN$1,Monitoring_MP!$AM$1:$CX$57,Points_MP!$C23,FALSE)=$T23,$AI23,IF(HLOOKUP(AN$1,Monitoring_MP!$AM$1:$CX$57,Points_MP!$C23,FALSE)=$V23,$AJ23,IF(HLOOKUP(AN$1,Monitoring_MP!$AM$1:$CX$57,Points_MP!$C23,FALSE)=$X23,$AK23,"ERROR")))))))))</f>
        <v>0</v>
      </c>
      <c r="AO23" s="223">
        <f>IF(ISBLANK(HLOOKUP(AO$1,Monitoring_MP!$AM$1:$CX$57,Points_MP!$C23,FALSE)),"",IF(HLOOKUP(AO$1,Monitoring_MP!$AM$1:$CX$57,Points_MP!$C23,FALSE)=$J23,$AD23,IF(HLOOKUP(AO$1,Monitoring_MP!$AM$1:$CX$57,Points_MP!$C23,FALSE)=$L23,$AE23,IF(HLOOKUP(AO$1,Monitoring_MP!$AM$1:$CX$57,Points_MP!$C23,FALSE)=$N23,$AF23,IF(HLOOKUP(AO$1,Monitoring_MP!$AM$1:$CX$57,Points_MP!$C23,FALSE)=$P23,$AG23,IF(HLOOKUP(AO$1,Monitoring_MP!$AM$1:$CX$57,Points_MP!$C23,FALSE)=$R23,$AH23,IF(HLOOKUP(AO$1,Monitoring_MP!$AM$1:$CX$57,Points_MP!$C23,FALSE)=$T23,$AI23,IF(HLOOKUP(AO$1,Monitoring_MP!$AM$1:$CX$57,Points_MP!$C23,FALSE)=$V23,$AJ23,IF(HLOOKUP(AO$1,Monitoring_MP!$AM$1:$CX$57,Points_MP!$C23,FALSE)=$X23,$AK23,"ERROR")))))))))</f>
        <v>0</v>
      </c>
      <c r="AP23" s="223">
        <f>IF(ISBLANK(HLOOKUP(AP$1,Monitoring_MP!$AM$1:$CX$57,Points_MP!$C23,FALSE)),"",IF(HLOOKUP(AP$1,Monitoring_MP!$AM$1:$CX$57,Points_MP!$C23,FALSE)=$J23,$AD23,IF(HLOOKUP(AP$1,Monitoring_MP!$AM$1:$CX$57,Points_MP!$C23,FALSE)=$L23,$AE23,IF(HLOOKUP(AP$1,Monitoring_MP!$AM$1:$CX$57,Points_MP!$C23,FALSE)=$N23,$AF23,IF(HLOOKUP(AP$1,Monitoring_MP!$AM$1:$CX$57,Points_MP!$C23,FALSE)=$P23,$AG23,IF(HLOOKUP(AP$1,Monitoring_MP!$AM$1:$CX$57,Points_MP!$C23,FALSE)=$R23,$AH23,IF(HLOOKUP(AP$1,Monitoring_MP!$AM$1:$CX$57,Points_MP!$C23,FALSE)=$T23,$AI23,IF(HLOOKUP(AP$1,Monitoring_MP!$AM$1:$CX$57,Points_MP!$C23,FALSE)=$V23,$AJ23,IF(HLOOKUP(AP$1,Monitoring_MP!$AM$1:$CX$57,Points_MP!$C23,FALSE)=$X23,$AK23,"ERROR")))))))))</f>
        <v>2</v>
      </c>
      <c r="AQ23" s="223">
        <f>IF(ISBLANK(HLOOKUP(AQ$1,Monitoring_MP!$AM$1:$CX$57,Points_MP!$C23,FALSE)),"",IF(HLOOKUP(AQ$1,Monitoring_MP!$AM$1:$CX$57,Points_MP!$C23,FALSE)=$J23,$AD23,IF(HLOOKUP(AQ$1,Monitoring_MP!$AM$1:$CX$57,Points_MP!$C23,FALSE)=$L23,$AE23,IF(HLOOKUP(AQ$1,Monitoring_MP!$AM$1:$CX$57,Points_MP!$C23,FALSE)=$N23,$AF23,IF(HLOOKUP(AQ$1,Monitoring_MP!$AM$1:$CX$57,Points_MP!$C23,FALSE)=$P23,$AG23,IF(HLOOKUP(AQ$1,Monitoring_MP!$AM$1:$CX$57,Points_MP!$C23,FALSE)=$R23,$AH23,IF(HLOOKUP(AQ$1,Monitoring_MP!$AM$1:$CX$57,Points_MP!$C23,FALSE)=$T23,$AI23,IF(HLOOKUP(AQ$1,Monitoring_MP!$AM$1:$CX$57,Points_MP!$C23,FALSE)=$V23,$AJ23,IF(HLOOKUP(AQ$1,Monitoring_MP!$AM$1:$CX$57,Points_MP!$C23,FALSE)=$X23,$AK23,"ERROR")))))))))</f>
        <v>0</v>
      </c>
      <c r="AR23" s="223">
        <f>IF(ISBLANK(HLOOKUP(AR$1,Monitoring_MP!$AM$1:$CX$57,Points_MP!$C23,FALSE)),"",IF(HLOOKUP(AR$1,Monitoring_MP!$AM$1:$CX$57,Points_MP!$C23,FALSE)=$J23,$AD23,IF(HLOOKUP(AR$1,Monitoring_MP!$AM$1:$CX$57,Points_MP!$C23,FALSE)=$L23,$AE23,IF(HLOOKUP(AR$1,Monitoring_MP!$AM$1:$CX$57,Points_MP!$C23,FALSE)=$N23,$AF23,IF(HLOOKUP(AR$1,Monitoring_MP!$AM$1:$CX$57,Points_MP!$C23,FALSE)=$P23,$AG23,IF(HLOOKUP(AR$1,Monitoring_MP!$AM$1:$CX$57,Points_MP!$C23,FALSE)=$R23,$AH23,IF(HLOOKUP(AR$1,Monitoring_MP!$AM$1:$CX$57,Points_MP!$C23,FALSE)=$T23,$AI23,IF(HLOOKUP(AR$1,Monitoring_MP!$AM$1:$CX$57,Points_MP!$C23,FALSE)=$V23,$AJ23,IF(HLOOKUP(AR$1,Monitoring_MP!$AM$1:$CX$57,Points_MP!$C23,FALSE)=$X23,$AK23,"ERROR")))))))))</f>
        <v>2</v>
      </c>
      <c r="AS23" s="223">
        <f>IF(ISBLANK(HLOOKUP(AS$1,Monitoring_MP!$AM$1:$CX$57,Points_MP!$C23,FALSE)),"",IF(HLOOKUP(AS$1,Monitoring_MP!$AM$1:$CX$57,Points_MP!$C23,FALSE)=$J23,$AD23,IF(HLOOKUP(AS$1,Monitoring_MP!$AM$1:$CX$57,Points_MP!$C23,FALSE)=$L23,$AE23,IF(HLOOKUP(AS$1,Monitoring_MP!$AM$1:$CX$57,Points_MP!$C23,FALSE)=$N23,$AF23,IF(HLOOKUP(AS$1,Monitoring_MP!$AM$1:$CX$57,Points_MP!$C23,FALSE)=$P23,$AG23,IF(HLOOKUP(AS$1,Monitoring_MP!$AM$1:$CX$57,Points_MP!$C23,FALSE)=$R23,$AH23,IF(HLOOKUP(AS$1,Monitoring_MP!$AM$1:$CX$57,Points_MP!$C23,FALSE)=$T23,$AI23,IF(HLOOKUP(AS$1,Monitoring_MP!$AM$1:$CX$57,Points_MP!$C23,FALSE)=$V23,$AJ23,IF(HLOOKUP(AS$1,Monitoring_MP!$AM$1:$CX$57,Points_MP!$C23,FALSE)=$X23,$AK23,"ERROR")))))))))</f>
        <v>0</v>
      </c>
      <c r="AT23" s="223">
        <f>IF(ISBLANK(HLOOKUP(AT$1,Monitoring_MP!$AM$1:$CX$57,Points_MP!$C23,FALSE)),"",IF(HLOOKUP(AT$1,Monitoring_MP!$AM$1:$CX$57,Points_MP!$C23,FALSE)=$J23,$AD23,IF(HLOOKUP(AT$1,Monitoring_MP!$AM$1:$CX$57,Points_MP!$C23,FALSE)=$L23,$AE23,IF(HLOOKUP(AT$1,Monitoring_MP!$AM$1:$CX$57,Points_MP!$C23,FALSE)=$N23,$AF23,IF(HLOOKUP(AT$1,Monitoring_MP!$AM$1:$CX$57,Points_MP!$C23,FALSE)=$P23,$AG23,IF(HLOOKUP(AT$1,Monitoring_MP!$AM$1:$CX$57,Points_MP!$C23,FALSE)=$R23,$AH23,IF(HLOOKUP(AT$1,Monitoring_MP!$AM$1:$CX$57,Points_MP!$C23,FALSE)=$T23,$AI23,IF(HLOOKUP(AT$1,Monitoring_MP!$AM$1:$CX$57,Points_MP!$C23,FALSE)=$V23,$AJ23,IF(HLOOKUP(AT$1,Monitoring_MP!$AM$1:$CX$57,Points_MP!$C23,FALSE)=$X23,$AK23,"ERROR")))))))))</f>
        <v>2</v>
      </c>
      <c r="AU23" s="223">
        <f>IF(ISBLANK(HLOOKUP(AU$1,Monitoring_MP!$AM$1:$CX$57,Points_MP!$C23,FALSE)),"",IF(HLOOKUP(AU$1,Monitoring_MP!$AM$1:$CX$57,Points_MP!$C23,FALSE)=$J23,$AD23,IF(HLOOKUP(AU$1,Monitoring_MP!$AM$1:$CX$57,Points_MP!$C23,FALSE)=$L23,$AE23,IF(HLOOKUP(AU$1,Monitoring_MP!$AM$1:$CX$57,Points_MP!$C23,FALSE)=$N23,$AF23,IF(HLOOKUP(AU$1,Monitoring_MP!$AM$1:$CX$57,Points_MP!$C23,FALSE)=$P23,$AG23,IF(HLOOKUP(AU$1,Monitoring_MP!$AM$1:$CX$57,Points_MP!$C23,FALSE)=$R23,$AH23,IF(HLOOKUP(AU$1,Monitoring_MP!$AM$1:$CX$57,Points_MP!$C23,FALSE)=$T23,$AI23,IF(HLOOKUP(AU$1,Monitoring_MP!$AM$1:$CX$57,Points_MP!$C23,FALSE)=$V23,$AJ23,IF(HLOOKUP(AU$1,Monitoring_MP!$AM$1:$CX$57,Points_MP!$C23,FALSE)=$X23,$AK23,"ERROR")))))))))</f>
        <v>2</v>
      </c>
      <c r="AV23" s="223">
        <f>IF(ISBLANK(HLOOKUP(AV$1,Monitoring_MP!$AM$1:$CX$57,Points_MP!$C23,FALSE)),"",IF(HLOOKUP(AV$1,Monitoring_MP!$AM$1:$CX$57,Points_MP!$C23,FALSE)=$J23,$AD23,IF(HLOOKUP(AV$1,Monitoring_MP!$AM$1:$CX$57,Points_MP!$C23,FALSE)=$L23,$AE23,IF(HLOOKUP(AV$1,Monitoring_MP!$AM$1:$CX$57,Points_MP!$C23,FALSE)=$N23,$AF23,IF(HLOOKUP(AV$1,Monitoring_MP!$AM$1:$CX$57,Points_MP!$C23,FALSE)=$P23,$AG23,IF(HLOOKUP(AV$1,Monitoring_MP!$AM$1:$CX$57,Points_MP!$C23,FALSE)=$R23,$AH23,IF(HLOOKUP(AV$1,Monitoring_MP!$AM$1:$CX$57,Points_MP!$C23,FALSE)=$T23,$AI23,IF(HLOOKUP(AV$1,Monitoring_MP!$AM$1:$CX$57,Points_MP!$C23,FALSE)=$V23,$AJ23,IF(HLOOKUP(AV$1,Monitoring_MP!$AM$1:$CX$57,Points_MP!$C23,FALSE)=$X23,$AK23,"ERROR")))))))))</f>
        <v>2</v>
      </c>
      <c r="AW23" s="223">
        <f>IF(ISBLANK(HLOOKUP(AW$1,Monitoring_MP!$AM$1:$CX$57,Points_MP!$C23,FALSE)),"",IF(HLOOKUP(AW$1,Monitoring_MP!$AM$1:$CX$57,Points_MP!$C23,FALSE)=$J23,$AD23,IF(HLOOKUP(AW$1,Monitoring_MP!$AM$1:$CX$57,Points_MP!$C23,FALSE)=$L23,$AE23,IF(HLOOKUP(AW$1,Monitoring_MP!$AM$1:$CX$57,Points_MP!$C23,FALSE)=$N23,$AF23,IF(HLOOKUP(AW$1,Monitoring_MP!$AM$1:$CX$57,Points_MP!$C23,FALSE)=$P23,$AG23,IF(HLOOKUP(AW$1,Monitoring_MP!$AM$1:$CX$57,Points_MP!$C23,FALSE)=$R23,$AH23,IF(HLOOKUP(AW$1,Monitoring_MP!$AM$1:$CX$57,Points_MP!$C23,FALSE)=$T23,$AI23,IF(HLOOKUP(AW$1,Monitoring_MP!$AM$1:$CX$57,Points_MP!$C23,FALSE)=$V23,$AJ23,IF(HLOOKUP(AW$1,Monitoring_MP!$AM$1:$CX$57,Points_MP!$C23,FALSE)=$X23,$AK23,"ERROR")))))))))</f>
        <v>0</v>
      </c>
      <c r="AX23" s="223">
        <f>IF(ISBLANK(HLOOKUP(AX$1,Monitoring_MP!$AM$1:$CX$57,Points_MP!$C23,FALSE)),"",IF(HLOOKUP(AX$1,Monitoring_MP!$AM$1:$CX$57,Points_MP!$C23,FALSE)=$J23,$AD23,IF(HLOOKUP(AX$1,Monitoring_MP!$AM$1:$CX$57,Points_MP!$C23,FALSE)=$L23,$AE23,IF(HLOOKUP(AX$1,Monitoring_MP!$AM$1:$CX$57,Points_MP!$C23,FALSE)=$N23,$AF23,IF(HLOOKUP(AX$1,Monitoring_MP!$AM$1:$CX$57,Points_MP!$C23,FALSE)=$P23,$AG23,IF(HLOOKUP(AX$1,Monitoring_MP!$AM$1:$CX$57,Points_MP!$C23,FALSE)=$R23,$AH23,IF(HLOOKUP(AX$1,Monitoring_MP!$AM$1:$CX$57,Points_MP!$C23,FALSE)=$T23,$AI23,IF(HLOOKUP(AX$1,Monitoring_MP!$AM$1:$CX$57,Points_MP!$C23,FALSE)=$V23,$AJ23,IF(HLOOKUP(AX$1,Monitoring_MP!$AM$1:$CX$57,Points_MP!$C23,FALSE)=$X23,$AK23,"ERROR")))))))))</f>
        <v>0</v>
      </c>
      <c r="AY23" s="223">
        <f>IF(ISBLANK(HLOOKUP(AY$1,Monitoring_MP!$AM$1:$CX$57,Points_MP!$C23,FALSE)),"",IF(HLOOKUP(AY$1,Monitoring_MP!$AM$1:$CX$57,Points_MP!$C23,FALSE)=$J23,$AD23,IF(HLOOKUP(AY$1,Monitoring_MP!$AM$1:$CX$57,Points_MP!$C23,FALSE)=$L23,$AE23,IF(HLOOKUP(AY$1,Monitoring_MP!$AM$1:$CX$57,Points_MP!$C23,FALSE)=$N23,$AF23,IF(HLOOKUP(AY$1,Monitoring_MP!$AM$1:$CX$57,Points_MP!$C23,FALSE)=$P23,$AG23,IF(HLOOKUP(AY$1,Monitoring_MP!$AM$1:$CX$57,Points_MP!$C23,FALSE)=$R23,$AH23,IF(HLOOKUP(AY$1,Monitoring_MP!$AM$1:$CX$57,Points_MP!$C23,FALSE)=$T23,$AI23,IF(HLOOKUP(AY$1,Monitoring_MP!$AM$1:$CX$57,Points_MP!$C23,FALSE)=$V23,$AJ23,IF(HLOOKUP(AY$1,Monitoring_MP!$AM$1:$CX$57,Points_MP!$C23,FALSE)=$X23,$AK23,"ERROR")))))))))</f>
        <v>0</v>
      </c>
      <c r="AZ23" s="223">
        <f>IF(ISBLANK(HLOOKUP(AZ$1,Monitoring_MP!$AM$1:$CX$57,Points_MP!$C23,FALSE)),"",IF(HLOOKUP(AZ$1,Monitoring_MP!$AM$1:$CX$57,Points_MP!$C23,FALSE)=$J23,$AD23,IF(HLOOKUP(AZ$1,Monitoring_MP!$AM$1:$CX$57,Points_MP!$C23,FALSE)=$L23,$AE23,IF(HLOOKUP(AZ$1,Monitoring_MP!$AM$1:$CX$57,Points_MP!$C23,FALSE)=$N23,$AF23,IF(HLOOKUP(AZ$1,Monitoring_MP!$AM$1:$CX$57,Points_MP!$C23,FALSE)=$P23,$AG23,IF(HLOOKUP(AZ$1,Monitoring_MP!$AM$1:$CX$57,Points_MP!$C23,FALSE)=$R23,$AH23,IF(HLOOKUP(AZ$1,Monitoring_MP!$AM$1:$CX$57,Points_MP!$C23,FALSE)=$T23,$AI23,IF(HLOOKUP(AZ$1,Monitoring_MP!$AM$1:$CX$57,Points_MP!$C23,FALSE)=$V23,$AJ23,IF(HLOOKUP(AZ$1,Monitoring_MP!$AM$1:$CX$57,Points_MP!$C23,FALSE)=$X23,$AK23,"ERROR")))))))))</f>
        <v>2</v>
      </c>
      <c r="BA23" s="223">
        <f>IF(ISBLANK(HLOOKUP(BA$1,Monitoring_MP!$AM$1:$CX$57,Points_MP!$C23,FALSE)),"",IF(HLOOKUP(BA$1,Monitoring_MP!$AM$1:$CX$57,Points_MP!$C23,FALSE)=$J23,$AD23,IF(HLOOKUP(BA$1,Monitoring_MP!$AM$1:$CX$57,Points_MP!$C23,FALSE)=$L23,$AE23,IF(HLOOKUP(BA$1,Monitoring_MP!$AM$1:$CX$57,Points_MP!$C23,FALSE)=$N23,$AF23,IF(HLOOKUP(BA$1,Monitoring_MP!$AM$1:$CX$57,Points_MP!$C23,FALSE)=$P23,$AG23,IF(HLOOKUP(BA$1,Monitoring_MP!$AM$1:$CX$57,Points_MP!$C23,FALSE)=$R23,$AH23,IF(HLOOKUP(BA$1,Monitoring_MP!$AM$1:$CX$57,Points_MP!$C23,FALSE)=$T23,$AI23,IF(HLOOKUP(BA$1,Monitoring_MP!$AM$1:$CX$57,Points_MP!$C23,FALSE)=$V23,$AJ23,IF(HLOOKUP(BA$1,Monitoring_MP!$AM$1:$CX$57,Points_MP!$C23,FALSE)=$X23,$AK23,"ERROR")))))))))</f>
        <v>2</v>
      </c>
      <c r="BB23" s="223">
        <f>IF(ISBLANK(HLOOKUP(BB$1,Monitoring_MP!$AM$1:$CX$57,Points_MP!$C23,FALSE)),"",IF(HLOOKUP(BB$1,Monitoring_MP!$AM$1:$CX$57,Points_MP!$C23,FALSE)=$J23,$AD23,IF(HLOOKUP(BB$1,Monitoring_MP!$AM$1:$CX$57,Points_MP!$C23,FALSE)=$L23,$AE23,IF(HLOOKUP(BB$1,Monitoring_MP!$AM$1:$CX$57,Points_MP!$C23,FALSE)=$N23,$AF23,IF(HLOOKUP(BB$1,Monitoring_MP!$AM$1:$CX$57,Points_MP!$C23,FALSE)=$P23,$AG23,IF(HLOOKUP(BB$1,Monitoring_MP!$AM$1:$CX$57,Points_MP!$C23,FALSE)=$R23,$AH23,IF(HLOOKUP(BB$1,Monitoring_MP!$AM$1:$CX$57,Points_MP!$C23,FALSE)=$T23,$AI23,IF(HLOOKUP(BB$1,Monitoring_MP!$AM$1:$CX$57,Points_MP!$C23,FALSE)=$V23,$AJ23,IF(HLOOKUP(BB$1,Monitoring_MP!$AM$1:$CX$57,Points_MP!$C23,FALSE)=$X23,$AK23,"ERROR")))))))))</f>
        <v>0</v>
      </c>
      <c r="BC23" s="223">
        <f>IF(ISBLANK(HLOOKUP(BC$1,Monitoring_MP!$AM$1:$CX$57,Points_MP!$C23,FALSE)),"",IF(HLOOKUP(BC$1,Monitoring_MP!$AM$1:$CX$57,Points_MP!$C23,FALSE)=$J23,$AD23,IF(HLOOKUP(BC$1,Monitoring_MP!$AM$1:$CX$57,Points_MP!$C23,FALSE)=$L23,$AE23,IF(HLOOKUP(BC$1,Monitoring_MP!$AM$1:$CX$57,Points_MP!$C23,FALSE)=$N23,$AF23,IF(HLOOKUP(BC$1,Monitoring_MP!$AM$1:$CX$57,Points_MP!$C23,FALSE)=$P23,$AG23,IF(HLOOKUP(BC$1,Monitoring_MP!$AM$1:$CX$57,Points_MP!$C23,FALSE)=$R23,$AH23,IF(HLOOKUP(BC$1,Monitoring_MP!$AM$1:$CX$57,Points_MP!$C23,FALSE)=$T23,$AI23,IF(HLOOKUP(BC$1,Monitoring_MP!$AM$1:$CX$57,Points_MP!$C23,FALSE)=$V23,$AJ23,IF(HLOOKUP(BC$1,Monitoring_MP!$AM$1:$CX$57,Points_MP!$C23,FALSE)=$X23,$AK23,"ERROR")))))))))</f>
        <v>0</v>
      </c>
      <c r="BD23" s="223">
        <f>IF(ISBLANK(HLOOKUP(BD$1,Monitoring_MP!$AM$1:$CX$57,Points_MP!$C23,FALSE)),"",IF(HLOOKUP(BD$1,Monitoring_MP!$AM$1:$CX$57,Points_MP!$C23,FALSE)=$J23,$AD23,IF(HLOOKUP(BD$1,Monitoring_MP!$AM$1:$CX$57,Points_MP!$C23,FALSE)=$L23,$AE23,IF(HLOOKUP(BD$1,Monitoring_MP!$AM$1:$CX$57,Points_MP!$C23,FALSE)=$N23,$AF23,IF(HLOOKUP(BD$1,Monitoring_MP!$AM$1:$CX$57,Points_MP!$C23,FALSE)=$P23,$AG23,IF(HLOOKUP(BD$1,Monitoring_MP!$AM$1:$CX$57,Points_MP!$C23,FALSE)=$R23,$AH23,IF(HLOOKUP(BD$1,Monitoring_MP!$AM$1:$CX$57,Points_MP!$C23,FALSE)=$T23,$AI23,IF(HLOOKUP(BD$1,Monitoring_MP!$AM$1:$CX$57,Points_MP!$C23,FALSE)=$V23,$AJ23,IF(HLOOKUP(BD$1,Monitoring_MP!$AM$1:$CX$57,Points_MP!$C23,FALSE)=$X23,$AK23,"ERROR")))))))))</f>
        <v>0</v>
      </c>
      <c r="BE23" s="223">
        <f>IF(ISBLANK(HLOOKUP(BE$1,Monitoring_MP!$AM$1:$CX$57,Points_MP!$C23,FALSE)),"",IF(HLOOKUP(BE$1,Monitoring_MP!$AM$1:$CX$57,Points_MP!$C23,FALSE)=$J23,$AD23,IF(HLOOKUP(BE$1,Monitoring_MP!$AM$1:$CX$57,Points_MP!$C23,FALSE)=$L23,$AE23,IF(HLOOKUP(BE$1,Monitoring_MP!$AM$1:$CX$57,Points_MP!$C23,FALSE)=$N23,$AF23,IF(HLOOKUP(BE$1,Monitoring_MP!$AM$1:$CX$57,Points_MP!$C23,FALSE)=$P23,$AG23,IF(HLOOKUP(BE$1,Monitoring_MP!$AM$1:$CX$57,Points_MP!$C23,FALSE)=$R23,$AH23,IF(HLOOKUP(BE$1,Monitoring_MP!$AM$1:$CX$57,Points_MP!$C23,FALSE)=$T23,$AI23,IF(HLOOKUP(BE$1,Monitoring_MP!$AM$1:$CX$57,Points_MP!$C23,FALSE)=$V23,$AJ23,IF(HLOOKUP(BE$1,Monitoring_MP!$AM$1:$CX$57,Points_MP!$C23,FALSE)=$X23,$AK23,"ERROR")))))))))</f>
        <v>0</v>
      </c>
      <c r="BF23" s="223">
        <f>IF(ISBLANK(HLOOKUP(BF$1,Monitoring_MP!$AM$1:$CX$57,Points_MP!$C23,FALSE)),"",IF(HLOOKUP(BF$1,Monitoring_MP!$AM$1:$CX$57,Points_MP!$C23,FALSE)=$J23,$AD23,IF(HLOOKUP(BF$1,Monitoring_MP!$AM$1:$CX$57,Points_MP!$C23,FALSE)=$L23,$AE23,IF(HLOOKUP(BF$1,Monitoring_MP!$AM$1:$CX$57,Points_MP!$C23,FALSE)=$N23,$AF23,IF(HLOOKUP(BF$1,Monitoring_MP!$AM$1:$CX$57,Points_MP!$C23,FALSE)=$P23,$AG23,IF(HLOOKUP(BF$1,Monitoring_MP!$AM$1:$CX$57,Points_MP!$C23,FALSE)=$R23,$AH23,IF(HLOOKUP(BF$1,Monitoring_MP!$AM$1:$CX$57,Points_MP!$C23,FALSE)=$T23,$AI23,IF(HLOOKUP(BF$1,Monitoring_MP!$AM$1:$CX$57,Points_MP!$C23,FALSE)=$V23,$AJ23,IF(HLOOKUP(BF$1,Monitoring_MP!$AM$1:$CX$57,Points_MP!$C23,FALSE)=$X23,$AK23,"ERROR")))))))))</f>
        <v>0</v>
      </c>
      <c r="BG23" s="223">
        <f>IF(ISBLANK(HLOOKUP(BG$1,Monitoring_MP!$AM$1:$CX$57,Points_MP!$C23,FALSE)),"",IF(HLOOKUP(BG$1,Monitoring_MP!$AM$1:$CX$57,Points_MP!$C23,FALSE)=$J23,$AD23,IF(HLOOKUP(BG$1,Monitoring_MP!$AM$1:$CX$57,Points_MP!$C23,FALSE)=$L23,$AE23,IF(HLOOKUP(BG$1,Monitoring_MP!$AM$1:$CX$57,Points_MP!$C23,FALSE)=$N23,$AF23,IF(HLOOKUP(BG$1,Monitoring_MP!$AM$1:$CX$57,Points_MP!$C23,FALSE)=$P23,$AG23,IF(HLOOKUP(BG$1,Monitoring_MP!$AM$1:$CX$57,Points_MP!$C23,FALSE)=$R23,$AH23,IF(HLOOKUP(BG$1,Monitoring_MP!$AM$1:$CX$57,Points_MP!$C23,FALSE)=$T23,$AI23,IF(HLOOKUP(BG$1,Monitoring_MP!$AM$1:$CX$57,Points_MP!$C23,FALSE)=$V23,$AJ23,IF(HLOOKUP(BG$1,Monitoring_MP!$AM$1:$CX$57,Points_MP!$C23,FALSE)=$X23,$AK23,"ERROR")))))))))</f>
        <v>0</v>
      </c>
      <c r="BH23" s="223">
        <f>IF(ISBLANK(HLOOKUP(BH$1,Monitoring_MP!$AM$1:$CX$57,Points_MP!$C23,FALSE)),"",IF(HLOOKUP(BH$1,Monitoring_MP!$AM$1:$CX$57,Points_MP!$C23,FALSE)=$J23,$AD23,IF(HLOOKUP(BH$1,Monitoring_MP!$AM$1:$CX$57,Points_MP!$C23,FALSE)=$L23,$AE23,IF(HLOOKUP(BH$1,Monitoring_MP!$AM$1:$CX$57,Points_MP!$C23,FALSE)=$N23,$AF23,IF(HLOOKUP(BH$1,Monitoring_MP!$AM$1:$CX$57,Points_MP!$C23,FALSE)=$P23,$AG23,IF(HLOOKUP(BH$1,Monitoring_MP!$AM$1:$CX$57,Points_MP!$C23,FALSE)=$R23,$AH23,IF(HLOOKUP(BH$1,Monitoring_MP!$AM$1:$CX$57,Points_MP!$C23,FALSE)=$T23,$AI23,IF(HLOOKUP(BH$1,Monitoring_MP!$AM$1:$CX$57,Points_MP!$C23,FALSE)=$V23,$AJ23,IF(HLOOKUP(BH$1,Monitoring_MP!$AM$1:$CX$57,Points_MP!$C23,FALSE)=$X23,$AK23,"ERROR")))))))))</f>
        <v>0</v>
      </c>
      <c r="BI23" s="223">
        <f>IF(ISBLANK(HLOOKUP(BI$1,Monitoring_MP!$AM$1:$CX$57,Points_MP!$C23,FALSE)),"",IF(HLOOKUP(BI$1,Monitoring_MP!$AM$1:$CX$57,Points_MP!$C23,FALSE)=$J23,$AD23,IF(HLOOKUP(BI$1,Monitoring_MP!$AM$1:$CX$57,Points_MP!$C23,FALSE)=$L23,$AE23,IF(HLOOKUP(BI$1,Monitoring_MP!$AM$1:$CX$57,Points_MP!$C23,FALSE)=$N23,$AF23,IF(HLOOKUP(BI$1,Monitoring_MP!$AM$1:$CX$57,Points_MP!$C23,FALSE)=$P23,$AG23,IF(HLOOKUP(BI$1,Monitoring_MP!$AM$1:$CX$57,Points_MP!$C23,FALSE)=$R23,$AH23,IF(HLOOKUP(BI$1,Monitoring_MP!$AM$1:$CX$57,Points_MP!$C23,FALSE)=$T23,$AI23,IF(HLOOKUP(BI$1,Monitoring_MP!$AM$1:$CX$57,Points_MP!$C23,FALSE)=$V23,$AJ23,IF(HLOOKUP(BI$1,Monitoring_MP!$AM$1:$CX$57,Points_MP!$C23,FALSE)=$X23,$AK23,"ERROR")))))))))</f>
        <v>2</v>
      </c>
      <c r="BJ23" s="223">
        <f>IF(ISBLANK(HLOOKUP(BJ$1,Monitoring_MP!$AM$1:$CX$57,Points_MP!$C23,FALSE)),"",IF(HLOOKUP(BJ$1,Monitoring_MP!$AM$1:$CX$57,Points_MP!$C23,FALSE)=$J23,$AD23,IF(HLOOKUP(BJ$1,Monitoring_MP!$AM$1:$CX$57,Points_MP!$C23,FALSE)=$L23,$AE23,IF(HLOOKUP(BJ$1,Monitoring_MP!$AM$1:$CX$57,Points_MP!$C23,FALSE)=$N23,$AF23,IF(HLOOKUP(BJ$1,Monitoring_MP!$AM$1:$CX$57,Points_MP!$C23,FALSE)=$P23,$AG23,IF(HLOOKUP(BJ$1,Monitoring_MP!$AM$1:$CX$57,Points_MP!$C23,FALSE)=$R23,$AH23,IF(HLOOKUP(BJ$1,Monitoring_MP!$AM$1:$CX$57,Points_MP!$C23,FALSE)=$T23,$AI23,IF(HLOOKUP(BJ$1,Monitoring_MP!$AM$1:$CX$57,Points_MP!$C23,FALSE)=$V23,$AJ23,IF(HLOOKUP(BJ$1,Monitoring_MP!$AM$1:$CX$57,Points_MP!$C23,FALSE)=$X23,$AK23,"ERROR")))))))))</f>
        <v>2</v>
      </c>
      <c r="BK23" s="223">
        <f>IF(ISBLANK(HLOOKUP(BK$1,Monitoring_MP!$AM$1:$CX$57,Points_MP!$C23,FALSE)),"",IF(HLOOKUP(BK$1,Monitoring_MP!$AM$1:$CX$57,Points_MP!$C23,FALSE)=$J23,$AD23,IF(HLOOKUP(BK$1,Monitoring_MP!$AM$1:$CX$57,Points_MP!$C23,FALSE)=$L23,$AE23,IF(HLOOKUP(BK$1,Monitoring_MP!$AM$1:$CX$57,Points_MP!$C23,FALSE)=$N23,$AF23,IF(HLOOKUP(BK$1,Monitoring_MP!$AM$1:$CX$57,Points_MP!$C23,FALSE)=$P23,$AG23,IF(HLOOKUP(BK$1,Monitoring_MP!$AM$1:$CX$57,Points_MP!$C23,FALSE)=$R23,$AH23,IF(HLOOKUP(BK$1,Monitoring_MP!$AM$1:$CX$57,Points_MP!$C23,FALSE)=$T23,$AI23,IF(HLOOKUP(BK$1,Monitoring_MP!$AM$1:$CX$57,Points_MP!$C23,FALSE)=$V23,$AJ23,IF(HLOOKUP(BK$1,Monitoring_MP!$AM$1:$CX$57,Points_MP!$C23,FALSE)=$X23,$AK23,"ERROR")))))))))</f>
        <v>2</v>
      </c>
      <c r="BL23" s="223">
        <f>IF(ISBLANK(HLOOKUP(BL$1,Monitoring_MP!$AM$1:$CX$57,Points_MP!$C23,FALSE)),"",IF(HLOOKUP(BL$1,Monitoring_MP!$AM$1:$CX$57,Points_MP!$C23,FALSE)=$J23,$AD23,IF(HLOOKUP(BL$1,Monitoring_MP!$AM$1:$CX$57,Points_MP!$C23,FALSE)=$L23,$AE23,IF(HLOOKUP(BL$1,Monitoring_MP!$AM$1:$CX$57,Points_MP!$C23,FALSE)=$N23,$AF23,IF(HLOOKUP(BL$1,Monitoring_MP!$AM$1:$CX$57,Points_MP!$C23,FALSE)=$P23,$AG23,IF(HLOOKUP(BL$1,Monitoring_MP!$AM$1:$CX$57,Points_MP!$C23,FALSE)=$R23,$AH23,IF(HLOOKUP(BL$1,Monitoring_MP!$AM$1:$CX$57,Points_MP!$C23,FALSE)=$T23,$AI23,IF(HLOOKUP(BL$1,Monitoring_MP!$AM$1:$CX$57,Points_MP!$C23,FALSE)=$V23,$AJ23,IF(HLOOKUP(BL$1,Monitoring_MP!$AM$1:$CX$57,Points_MP!$C23,FALSE)=$X23,$AK23,"ERROR")))))))))</f>
        <v>0</v>
      </c>
      <c r="BM23" s="223">
        <f>IF(ISBLANK(HLOOKUP(BM$1,Monitoring_MP!$AM$1:$CX$57,Points_MP!$C23,FALSE)),"",IF(HLOOKUP(BM$1,Monitoring_MP!$AM$1:$CX$57,Points_MP!$C23,FALSE)=$J23,$AD23,IF(HLOOKUP(BM$1,Monitoring_MP!$AM$1:$CX$57,Points_MP!$C23,FALSE)=$L23,$AE23,IF(HLOOKUP(BM$1,Monitoring_MP!$AM$1:$CX$57,Points_MP!$C23,FALSE)=$N23,$AF23,IF(HLOOKUP(BM$1,Monitoring_MP!$AM$1:$CX$57,Points_MP!$C23,FALSE)=$P23,$AG23,IF(HLOOKUP(BM$1,Monitoring_MP!$AM$1:$CX$57,Points_MP!$C23,FALSE)=$R23,$AH23,IF(HLOOKUP(BM$1,Monitoring_MP!$AM$1:$CX$57,Points_MP!$C23,FALSE)=$T23,$AI23,IF(HLOOKUP(BM$1,Monitoring_MP!$AM$1:$CX$57,Points_MP!$C23,FALSE)=$V23,$AJ23,IF(HLOOKUP(BM$1,Monitoring_MP!$AM$1:$CX$57,Points_MP!$C23,FALSE)=$X23,$AK23,"ERROR")))))))))</f>
        <v>2</v>
      </c>
      <c r="BN23" s="223">
        <f>IF(ISBLANK(HLOOKUP(BN$1,Monitoring_MP!$AM$1:$CX$57,Points_MP!$C23,FALSE)),"",IF(HLOOKUP(BN$1,Monitoring_MP!$AM$1:$CX$57,Points_MP!$C23,FALSE)=$J23,$AD23,IF(HLOOKUP(BN$1,Monitoring_MP!$AM$1:$CX$57,Points_MP!$C23,FALSE)=$L23,$AE23,IF(HLOOKUP(BN$1,Monitoring_MP!$AM$1:$CX$57,Points_MP!$C23,FALSE)=$N23,$AF23,IF(HLOOKUP(BN$1,Monitoring_MP!$AM$1:$CX$57,Points_MP!$C23,FALSE)=$P23,$AG23,IF(HLOOKUP(BN$1,Monitoring_MP!$AM$1:$CX$57,Points_MP!$C23,FALSE)=$R23,$AH23,IF(HLOOKUP(BN$1,Monitoring_MP!$AM$1:$CX$57,Points_MP!$C23,FALSE)=$T23,$AI23,IF(HLOOKUP(BN$1,Monitoring_MP!$AM$1:$CX$57,Points_MP!$C23,FALSE)=$V23,$AJ23,IF(HLOOKUP(BN$1,Monitoring_MP!$AM$1:$CX$57,Points_MP!$C23,FALSE)=$X23,$AK23,"ERROR")))))))))</f>
        <v>2</v>
      </c>
      <c r="BO23" s="223">
        <f>IF(ISBLANK(HLOOKUP(BO$1,Monitoring_MP!$AM$1:$CX$57,Points_MP!$C23,FALSE)),"",IF(HLOOKUP(BO$1,Monitoring_MP!$AM$1:$CX$57,Points_MP!$C23,FALSE)=$J23,$AD23,IF(HLOOKUP(BO$1,Monitoring_MP!$AM$1:$CX$57,Points_MP!$C23,FALSE)=$L23,$AE23,IF(HLOOKUP(BO$1,Monitoring_MP!$AM$1:$CX$57,Points_MP!$C23,FALSE)=$N23,$AF23,IF(HLOOKUP(BO$1,Monitoring_MP!$AM$1:$CX$57,Points_MP!$C23,FALSE)=$P23,$AG23,IF(HLOOKUP(BO$1,Monitoring_MP!$AM$1:$CX$57,Points_MP!$C23,FALSE)=$R23,$AH23,IF(HLOOKUP(BO$1,Monitoring_MP!$AM$1:$CX$57,Points_MP!$C23,FALSE)=$T23,$AI23,IF(HLOOKUP(BO$1,Monitoring_MP!$AM$1:$CX$57,Points_MP!$C23,FALSE)=$V23,$AJ23,IF(HLOOKUP(BO$1,Monitoring_MP!$AM$1:$CX$57,Points_MP!$C23,FALSE)=$X23,$AK23,"ERROR")))))))))</f>
        <v>0</v>
      </c>
      <c r="BP23" s="223">
        <f>IF(ISBLANK(HLOOKUP(BP$1,Monitoring_MP!$AM$1:$CX$57,Points_MP!$C23,FALSE)),"",IF(HLOOKUP(BP$1,Monitoring_MP!$AM$1:$CX$57,Points_MP!$C23,FALSE)=$J23,$AD23,IF(HLOOKUP(BP$1,Monitoring_MP!$AM$1:$CX$57,Points_MP!$C23,FALSE)=$L23,$AE23,IF(HLOOKUP(BP$1,Monitoring_MP!$AM$1:$CX$57,Points_MP!$C23,FALSE)=$N23,$AF23,IF(HLOOKUP(BP$1,Monitoring_MP!$AM$1:$CX$57,Points_MP!$C23,FALSE)=$P23,$AG23,IF(HLOOKUP(BP$1,Monitoring_MP!$AM$1:$CX$57,Points_MP!$C23,FALSE)=$R23,$AH23,IF(HLOOKUP(BP$1,Monitoring_MP!$AM$1:$CX$57,Points_MP!$C23,FALSE)=$T23,$AI23,IF(HLOOKUP(BP$1,Monitoring_MP!$AM$1:$CX$57,Points_MP!$C23,FALSE)=$V23,$AJ23,IF(HLOOKUP(BP$1,Monitoring_MP!$AM$1:$CX$57,Points_MP!$C23,FALSE)=$X23,$AK23,"ERROR")))))))))</f>
        <v>0</v>
      </c>
      <c r="BQ23" s="223">
        <f>IF(ISBLANK(HLOOKUP(BQ$1,Monitoring_MP!$AM$1:$CX$57,Points_MP!$C23,FALSE)),"",IF(HLOOKUP(BQ$1,Monitoring_MP!$AM$1:$CX$57,Points_MP!$C23,FALSE)=$J23,$AD23,IF(HLOOKUP(BQ$1,Monitoring_MP!$AM$1:$CX$57,Points_MP!$C23,FALSE)=$L23,$AE23,IF(HLOOKUP(BQ$1,Monitoring_MP!$AM$1:$CX$57,Points_MP!$C23,FALSE)=$N23,$AF23,IF(HLOOKUP(BQ$1,Monitoring_MP!$AM$1:$CX$57,Points_MP!$C23,FALSE)=$P23,$AG23,IF(HLOOKUP(BQ$1,Monitoring_MP!$AM$1:$CX$57,Points_MP!$C23,FALSE)=$R23,$AH23,IF(HLOOKUP(BQ$1,Monitoring_MP!$AM$1:$CX$57,Points_MP!$C23,FALSE)=$T23,$AI23,IF(HLOOKUP(BQ$1,Monitoring_MP!$AM$1:$CX$57,Points_MP!$C23,FALSE)=$V23,$AJ23,IF(HLOOKUP(BQ$1,Monitoring_MP!$AM$1:$CX$57,Points_MP!$C23,FALSE)=$X23,$AK23,"ERROR")))))))))</f>
        <v>0</v>
      </c>
      <c r="BR23" s="223">
        <f>IF(ISBLANK(HLOOKUP(BR$1,Monitoring_MP!$AM$1:$CX$57,Points_MP!$C23,FALSE)),"",IF(HLOOKUP(BR$1,Monitoring_MP!$AM$1:$CX$57,Points_MP!$C23,FALSE)=$J23,$AD23,IF(HLOOKUP(BR$1,Monitoring_MP!$AM$1:$CX$57,Points_MP!$C23,FALSE)=$L23,$AE23,IF(HLOOKUP(BR$1,Monitoring_MP!$AM$1:$CX$57,Points_MP!$C23,FALSE)=$N23,$AF23,IF(HLOOKUP(BR$1,Monitoring_MP!$AM$1:$CX$57,Points_MP!$C23,FALSE)=$P23,$AG23,IF(HLOOKUP(BR$1,Monitoring_MP!$AM$1:$CX$57,Points_MP!$C23,FALSE)=$R23,$AH23,IF(HLOOKUP(BR$1,Monitoring_MP!$AM$1:$CX$57,Points_MP!$C23,FALSE)=$T23,$AI23,IF(HLOOKUP(BR$1,Monitoring_MP!$AM$1:$CX$57,Points_MP!$C23,FALSE)=$V23,$AJ23,IF(HLOOKUP(BR$1,Monitoring_MP!$AM$1:$CX$57,Points_MP!$C23,FALSE)=$X23,$AK23,"ERROR")))))))))</f>
        <v>2</v>
      </c>
    </row>
    <row r="24" spans="1:70" ht="15" customHeight="1" x14ac:dyDescent="0.35">
      <c r="A24" s="65" t="str">
        <f>IF(ISBLANK(Monitoring_MP!A24),"",Monitoring_MP!A24)</f>
        <v>Q22</v>
      </c>
      <c r="B24" s="245" t="str">
        <f>IF(ISBLANK(Monitoring_MP!B24),"",Monitoring_MP!B24)</f>
        <v>R20022</v>
      </c>
      <c r="C24" s="173">
        <f>IF(ISBLANK(Monitoring_MP!C24),"",Monitoring_MP!C24)</f>
        <v>24</v>
      </c>
      <c r="D24" s="173" t="str">
        <f>IF(ISBLANK(Monitoring_MP!D24),"",Monitoring_MP!D24)</f>
        <v>Sînt înregistrate video/audio și difuzate online ședințele consiliului raional ?</v>
      </c>
      <c r="E24" s="173" t="str">
        <f>IF(ISBLANK(Monitoring_MP!E24),"",Monitoring_MP!E24)</f>
        <v>Are published the video/audio recordings of all meetings of the local council ?</v>
      </c>
      <c r="F24" s="63" t="str">
        <f>IF(ISBLANK(Monitoring_MP!F24),"",Monitoring_MP!F24)</f>
        <v>par</v>
      </c>
      <c r="G24" s="63" t="str">
        <f>IF(ISBLANK(Monitoring_MP!G24),"",Monitoring_MP!G24)</f>
        <v>par13</v>
      </c>
      <c r="H24" s="63" t="str">
        <f>IF(ISBLANK(Monitoring_MP!H24),"",Monitoring_MP!H24)</f>
        <v>par13k</v>
      </c>
      <c r="I24" s="64">
        <f>IF(ISBLANK(Monitoring_MP!I24),"",Monitoring_MP!I24)</f>
        <v>2</v>
      </c>
      <c r="J24" s="63" t="str">
        <f>IF(ISBLANK(Monitoring_MP!J24),"",Monitoring_MP!J24)</f>
        <v>da</v>
      </c>
      <c r="K24" s="63" t="str">
        <f>IF(ISBLANK(Monitoring_MP!K24),"",Monitoring_MP!K24)</f>
        <v>yes</v>
      </c>
      <c r="L24" s="63" t="str">
        <f>IF(ISBLANK(Monitoring_MP!L24),"",Monitoring_MP!L24)</f>
        <v>nu</v>
      </c>
      <c r="M24" s="63" t="str">
        <f>IF(ISBLANK(Monitoring_MP!M24),"",Monitoring_MP!M24)</f>
        <v>no</v>
      </c>
      <c r="N24" s="63" t="str">
        <f>IF(ISBLANK(Monitoring_MP!N24),"",Monitoring_MP!N24)</f>
        <v>partial</v>
      </c>
      <c r="O24" s="63" t="str">
        <f>IF(ISBLANK(Monitoring_MP!O24),"",Monitoring_MP!O24)</f>
        <v>partially</v>
      </c>
      <c r="P24" s="63" t="str">
        <f>IF(ISBLANK(Monitoring_MP!P24),"",Monitoring_MP!P24)</f>
        <v>---</v>
      </c>
      <c r="Q24" s="63" t="str">
        <f>IF(ISBLANK(Monitoring_MP!Q24),"",Monitoring_MP!Q24)</f>
        <v>---</v>
      </c>
      <c r="R24" s="63" t="str">
        <f>IF(ISBLANK(Monitoring_MP!R24),"",Monitoring_MP!R24)</f>
        <v>---</v>
      </c>
      <c r="S24" s="63" t="str">
        <f>IF(ISBLANK(Monitoring_MP!S24),"",Monitoring_MP!S24)</f>
        <v>---</v>
      </c>
      <c r="T24" s="63" t="str">
        <f>IF(ISBLANK(Monitoring_MP!T24),"",Monitoring_MP!T24)</f>
        <v>---</v>
      </c>
      <c r="U24" s="63" t="str">
        <f>IF(ISBLANK(Monitoring_MP!U24),"",Monitoring_MP!U24)</f>
        <v>---</v>
      </c>
      <c r="V24" s="63" t="str">
        <f>IF(ISBLANK(Monitoring_MP!V24),"",Monitoring_MP!V24)</f>
        <v>---</v>
      </c>
      <c r="W24" s="63" t="str">
        <f>IF(ISBLANK(Monitoring_MP!W24),"",Monitoring_MP!W24)</f>
        <v>---</v>
      </c>
      <c r="X24" s="63" t="str">
        <f>IF(ISBLANK(Monitoring_MP!X24),"",Monitoring_MP!X24)</f>
        <v>N/A</v>
      </c>
      <c r="Y24" s="63" t="str">
        <f>IF(ISBLANK(Monitoring_MP!Y24),"",Monitoring_MP!Y24)</f>
        <v>N/A</v>
      </c>
      <c r="Z24" s="63" t="str">
        <f>IF(ISBLANK(Monitoring_MP!Z24),"",Monitoring_MP!Z24)</f>
        <v>---</v>
      </c>
      <c r="AA24" s="63" t="str">
        <f>IF(ISBLANK(Monitoring_MP!AA24),"",Monitoring_MP!AA24)</f>
        <v>---</v>
      </c>
      <c r="AB24" s="63" t="str">
        <f>IF(ISBLANK(Monitoring_MP!AB24),"",Monitoring_MP!AB24)</f>
        <v>da</v>
      </c>
      <c r="AC24" s="63" t="str">
        <f>IF(ISBLANK(Monitoring_MP!AC24),"",Monitoring_MP!AC24)</f>
        <v>nu</v>
      </c>
      <c r="AD24" s="64">
        <f>IF(ISBLANK(Monitoring_MP!AD24),"",Monitoring_MP!AD24)</f>
        <v>2</v>
      </c>
      <c r="AE24" s="63">
        <f>IF(ISBLANK(Monitoring_MP!AE24),"",Monitoring_MP!AE24)</f>
        <v>0</v>
      </c>
      <c r="AF24" s="63">
        <f>IF(ISBLANK(Monitoring_MP!AF24),"",Monitoring_MP!AF24)</f>
        <v>1</v>
      </c>
      <c r="AG24" s="63" t="str">
        <f>IF(ISBLANK(Monitoring_MP!AG24),"",Monitoring_MP!AG24)</f>
        <v>---</v>
      </c>
      <c r="AH24" s="63" t="str">
        <f>IF(ISBLANK(Monitoring_MP!AH24),"",Monitoring_MP!AH24)</f>
        <v>---</v>
      </c>
      <c r="AI24" s="63" t="str">
        <f>IF(ISBLANK(Monitoring_MP!AI24),"",Monitoring_MP!AI24)</f>
        <v>---</v>
      </c>
      <c r="AJ24" s="63" t="str">
        <f>IF(ISBLANK(Monitoring_MP!AJ24),"",Monitoring_MP!AJ24)</f>
        <v>---</v>
      </c>
      <c r="AK24" s="63" t="str">
        <f>IF(ISBLANK(Monitoring_MP!AK24),"",Monitoring_MP!AK24)</f>
        <v>N/A</v>
      </c>
      <c r="AL24" s="140" t="str">
        <f>IF(ISBLANK(Monitoring_MP!AL24),"",Monitoring_MP!AL24)</f>
        <v>---</v>
      </c>
      <c r="AM24" s="223">
        <f>IF(ISBLANK(HLOOKUP(AM$1,Monitoring_MP!$AM$1:$CX$57,Points_MP!$C24,FALSE)),"",IF(HLOOKUP(AM$1,Monitoring_MP!$AM$1:$CX$57,Points_MP!$C24,FALSE)=$J24,$AD24,IF(HLOOKUP(AM$1,Monitoring_MP!$AM$1:$CX$57,Points_MP!$C24,FALSE)=$L24,$AE24,IF(HLOOKUP(AM$1,Monitoring_MP!$AM$1:$CX$57,Points_MP!$C24,FALSE)=$N24,$AF24,IF(HLOOKUP(AM$1,Monitoring_MP!$AM$1:$CX$57,Points_MP!$C24,FALSE)=$P24,$AG24,IF(HLOOKUP(AM$1,Monitoring_MP!$AM$1:$CX$57,Points_MP!$C24,FALSE)=$R24,$AH24,IF(HLOOKUP(AM$1,Monitoring_MP!$AM$1:$CX$57,Points_MP!$C24,FALSE)=$T24,$AI24,IF(HLOOKUP(AM$1,Monitoring_MP!$AM$1:$CX$57,Points_MP!$C24,FALSE)=$V24,$AJ24,IF(HLOOKUP(AM$1,Monitoring_MP!$AM$1:$CX$57,Points_MP!$C24,FALSE)=$X24,$AK24,"ERROR")))))))))</f>
        <v>0</v>
      </c>
      <c r="AN24" s="223">
        <f>IF(ISBLANK(HLOOKUP(AN$1,Monitoring_MP!$AM$1:$CX$57,Points_MP!$C24,FALSE)),"",IF(HLOOKUP(AN$1,Monitoring_MP!$AM$1:$CX$57,Points_MP!$C24,FALSE)=$J24,$AD24,IF(HLOOKUP(AN$1,Monitoring_MP!$AM$1:$CX$57,Points_MP!$C24,FALSE)=$L24,$AE24,IF(HLOOKUP(AN$1,Monitoring_MP!$AM$1:$CX$57,Points_MP!$C24,FALSE)=$N24,$AF24,IF(HLOOKUP(AN$1,Monitoring_MP!$AM$1:$CX$57,Points_MP!$C24,FALSE)=$P24,$AG24,IF(HLOOKUP(AN$1,Monitoring_MP!$AM$1:$CX$57,Points_MP!$C24,FALSE)=$R24,$AH24,IF(HLOOKUP(AN$1,Monitoring_MP!$AM$1:$CX$57,Points_MP!$C24,FALSE)=$T24,$AI24,IF(HLOOKUP(AN$1,Monitoring_MP!$AM$1:$CX$57,Points_MP!$C24,FALSE)=$V24,$AJ24,IF(HLOOKUP(AN$1,Monitoring_MP!$AM$1:$CX$57,Points_MP!$C24,FALSE)=$X24,$AK24,"ERROR")))))))))</f>
        <v>0</v>
      </c>
      <c r="AO24" s="223">
        <f>IF(ISBLANK(HLOOKUP(AO$1,Monitoring_MP!$AM$1:$CX$57,Points_MP!$C24,FALSE)),"",IF(HLOOKUP(AO$1,Monitoring_MP!$AM$1:$CX$57,Points_MP!$C24,FALSE)=$J24,$AD24,IF(HLOOKUP(AO$1,Monitoring_MP!$AM$1:$CX$57,Points_MP!$C24,FALSE)=$L24,$AE24,IF(HLOOKUP(AO$1,Monitoring_MP!$AM$1:$CX$57,Points_MP!$C24,FALSE)=$N24,$AF24,IF(HLOOKUP(AO$1,Monitoring_MP!$AM$1:$CX$57,Points_MP!$C24,FALSE)=$P24,$AG24,IF(HLOOKUP(AO$1,Monitoring_MP!$AM$1:$CX$57,Points_MP!$C24,FALSE)=$R24,$AH24,IF(HLOOKUP(AO$1,Monitoring_MP!$AM$1:$CX$57,Points_MP!$C24,FALSE)=$T24,$AI24,IF(HLOOKUP(AO$1,Monitoring_MP!$AM$1:$CX$57,Points_MP!$C24,FALSE)=$V24,$AJ24,IF(HLOOKUP(AO$1,Monitoring_MP!$AM$1:$CX$57,Points_MP!$C24,FALSE)=$X24,$AK24,"ERROR")))))))))</f>
        <v>0</v>
      </c>
      <c r="AP24" s="223">
        <f>IF(ISBLANK(HLOOKUP(AP$1,Monitoring_MP!$AM$1:$CX$57,Points_MP!$C24,FALSE)),"",IF(HLOOKUP(AP$1,Monitoring_MP!$AM$1:$CX$57,Points_MP!$C24,FALSE)=$J24,$AD24,IF(HLOOKUP(AP$1,Monitoring_MP!$AM$1:$CX$57,Points_MP!$C24,FALSE)=$L24,$AE24,IF(HLOOKUP(AP$1,Monitoring_MP!$AM$1:$CX$57,Points_MP!$C24,FALSE)=$N24,$AF24,IF(HLOOKUP(AP$1,Monitoring_MP!$AM$1:$CX$57,Points_MP!$C24,FALSE)=$P24,$AG24,IF(HLOOKUP(AP$1,Monitoring_MP!$AM$1:$CX$57,Points_MP!$C24,FALSE)=$R24,$AH24,IF(HLOOKUP(AP$1,Monitoring_MP!$AM$1:$CX$57,Points_MP!$C24,FALSE)=$T24,$AI24,IF(HLOOKUP(AP$1,Monitoring_MP!$AM$1:$CX$57,Points_MP!$C24,FALSE)=$V24,$AJ24,IF(HLOOKUP(AP$1,Monitoring_MP!$AM$1:$CX$57,Points_MP!$C24,FALSE)=$X24,$AK24,"ERROR")))))))))</f>
        <v>1</v>
      </c>
      <c r="AQ24" s="223">
        <f>IF(ISBLANK(HLOOKUP(AQ$1,Monitoring_MP!$AM$1:$CX$57,Points_MP!$C24,FALSE)),"",IF(HLOOKUP(AQ$1,Monitoring_MP!$AM$1:$CX$57,Points_MP!$C24,FALSE)=$J24,$AD24,IF(HLOOKUP(AQ$1,Monitoring_MP!$AM$1:$CX$57,Points_MP!$C24,FALSE)=$L24,$AE24,IF(HLOOKUP(AQ$1,Monitoring_MP!$AM$1:$CX$57,Points_MP!$C24,FALSE)=$N24,$AF24,IF(HLOOKUP(AQ$1,Monitoring_MP!$AM$1:$CX$57,Points_MP!$C24,FALSE)=$P24,$AG24,IF(HLOOKUP(AQ$1,Monitoring_MP!$AM$1:$CX$57,Points_MP!$C24,FALSE)=$R24,$AH24,IF(HLOOKUP(AQ$1,Monitoring_MP!$AM$1:$CX$57,Points_MP!$C24,FALSE)=$T24,$AI24,IF(HLOOKUP(AQ$1,Monitoring_MP!$AM$1:$CX$57,Points_MP!$C24,FALSE)=$V24,$AJ24,IF(HLOOKUP(AQ$1,Monitoring_MP!$AM$1:$CX$57,Points_MP!$C24,FALSE)=$X24,$AK24,"ERROR")))))))))</f>
        <v>0</v>
      </c>
      <c r="AR24" s="223">
        <f>IF(ISBLANK(HLOOKUP(AR$1,Monitoring_MP!$AM$1:$CX$57,Points_MP!$C24,FALSE)),"",IF(HLOOKUP(AR$1,Monitoring_MP!$AM$1:$CX$57,Points_MP!$C24,FALSE)=$J24,$AD24,IF(HLOOKUP(AR$1,Monitoring_MP!$AM$1:$CX$57,Points_MP!$C24,FALSE)=$L24,$AE24,IF(HLOOKUP(AR$1,Monitoring_MP!$AM$1:$CX$57,Points_MP!$C24,FALSE)=$N24,$AF24,IF(HLOOKUP(AR$1,Monitoring_MP!$AM$1:$CX$57,Points_MP!$C24,FALSE)=$P24,$AG24,IF(HLOOKUP(AR$1,Monitoring_MP!$AM$1:$CX$57,Points_MP!$C24,FALSE)=$R24,$AH24,IF(HLOOKUP(AR$1,Monitoring_MP!$AM$1:$CX$57,Points_MP!$C24,FALSE)=$T24,$AI24,IF(HLOOKUP(AR$1,Monitoring_MP!$AM$1:$CX$57,Points_MP!$C24,FALSE)=$V24,$AJ24,IF(HLOOKUP(AR$1,Monitoring_MP!$AM$1:$CX$57,Points_MP!$C24,FALSE)=$X24,$AK24,"ERROR")))))))))</f>
        <v>0</v>
      </c>
      <c r="AS24" s="223">
        <f>IF(ISBLANK(HLOOKUP(AS$1,Monitoring_MP!$AM$1:$CX$57,Points_MP!$C24,FALSE)),"",IF(HLOOKUP(AS$1,Monitoring_MP!$AM$1:$CX$57,Points_MP!$C24,FALSE)=$J24,$AD24,IF(HLOOKUP(AS$1,Monitoring_MP!$AM$1:$CX$57,Points_MP!$C24,FALSE)=$L24,$AE24,IF(HLOOKUP(AS$1,Monitoring_MP!$AM$1:$CX$57,Points_MP!$C24,FALSE)=$N24,$AF24,IF(HLOOKUP(AS$1,Monitoring_MP!$AM$1:$CX$57,Points_MP!$C24,FALSE)=$P24,$AG24,IF(HLOOKUP(AS$1,Monitoring_MP!$AM$1:$CX$57,Points_MP!$C24,FALSE)=$R24,$AH24,IF(HLOOKUP(AS$1,Monitoring_MP!$AM$1:$CX$57,Points_MP!$C24,FALSE)=$T24,$AI24,IF(HLOOKUP(AS$1,Monitoring_MP!$AM$1:$CX$57,Points_MP!$C24,FALSE)=$V24,$AJ24,IF(HLOOKUP(AS$1,Monitoring_MP!$AM$1:$CX$57,Points_MP!$C24,FALSE)=$X24,$AK24,"ERROR")))))))))</f>
        <v>1</v>
      </c>
      <c r="AT24" s="223">
        <f>IF(ISBLANK(HLOOKUP(AT$1,Monitoring_MP!$AM$1:$CX$57,Points_MP!$C24,FALSE)),"",IF(HLOOKUP(AT$1,Monitoring_MP!$AM$1:$CX$57,Points_MP!$C24,FALSE)=$J24,$AD24,IF(HLOOKUP(AT$1,Monitoring_MP!$AM$1:$CX$57,Points_MP!$C24,FALSE)=$L24,$AE24,IF(HLOOKUP(AT$1,Monitoring_MP!$AM$1:$CX$57,Points_MP!$C24,FALSE)=$N24,$AF24,IF(HLOOKUP(AT$1,Monitoring_MP!$AM$1:$CX$57,Points_MP!$C24,FALSE)=$P24,$AG24,IF(HLOOKUP(AT$1,Monitoring_MP!$AM$1:$CX$57,Points_MP!$C24,FALSE)=$R24,$AH24,IF(HLOOKUP(AT$1,Monitoring_MP!$AM$1:$CX$57,Points_MP!$C24,FALSE)=$T24,$AI24,IF(HLOOKUP(AT$1,Monitoring_MP!$AM$1:$CX$57,Points_MP!$C24,FALSE)=$V24,$AJ24,IF(HLOOKUP(AT$1,Monitoring_MP!$AM$1:$CX$57,Points_MP!$C24,FALSE)=$X24,$AK24,"ERROR")))))))))</f>
        <v>1</v>
      </c>
      <c r="AU24" s="223">
        <f>IF(ISBLANK(HLOOKUP(AU$1,Monitoring_MP!$AM$1:$CX$57,Points_MP!$C24,FALSE)),"",IF(HLOOKUP(AU$1,Monitoring_MP!$AM$1:$CX$57,Points_MP!$C24,FALSE)=$J24,$AD24,IF(HLOOKUP(AU$1,Monitoring_MP!$AM$1:$CX$57,Points_MP!$C24,FALSE)=$L24,$AE24,IF(HLOOKUP(AU$1,Monitoring_MP!$AM$1:$CX$57,Points_MP!$C24,FALSE)=$N24,$AF24,IF(HLOOKUP(AU$1,Monitoring_MP!$AM$1:$CX$57,Points_MP!$C24,FALSE)=$P24,$AG24,IF(HLOOKUP(AU$1,Monitoring_MP!$AM$1:$CX$57,Points_MP!$C24,FALSE)=$R24,$AH24,IF(HLOOKUP(AU$1,Monitoring_MP!$AM$1:$CX$57,Points_MP!$C24,FALSE)=$T24,$AI24,IF(HLOOKUP(AU$1,Monitoring_MP!$AM$1:$CX$57,Points_MP!$C24,FALSE)=$V24,$AJ24,IF(HLOOKUP(AU$1,Monitoring_MP!$AM$1:$CX$57,Points_MP!$C24,FALSE)=$X24,$AK24,"ERROR")))))))))</f>
        <v>0</v>
      </c>
      <c r="AV24" s="223">
        <f>IF(ISBLANK(HLOOKUP(AV$1,Monitoring_MP!$AM$1:$CX$57,Points_MP!$C24,FALSE)),"",IF(HLOOKUP(AV$1,Monitoring_MP!$AM$1:$CX$57,Points_MP!$C24,FALSE)=$J24,$AD24,IF(HLOOKUP(AV$1,Monitoring_MP!$AM$1:$CX$57,Points_MP!$C24,FALSE)=$L24,$AE24,IF(HLOOKUP(AV$1,Monitoring_MP!$AM$1:$CX$57,Points_MP!$C24,FALSE)=$N24,$AF24,IF(HLOOKUP(AV$1,Monitoring_MP!$AM$1:$CX$57,Points_MP!$C24,FALSE)=$P24,$AG24,IF(HLOOKUP(AV$1,Monitoring_MP!$AM$1:$CX$57,Points_MP!$C24,FALSE)=$R24,$AH24,IF(HLOOKUP(AV$1,Monitoring_MP!$AM$1:$CX$57,Points_MP!$C24,FALSE)=$T24,$AI24,IF(HLOOKUP(AV$1,Monitoring_MP!$AM$1:$CX$57,Points_MP!$C24,FALSE)=$V24,$AJ24,IF(HLOOKUP(AV$1,Monitoring_MP!$AM$1:$CX$57,Points_MP!$C24,FALSE)=$X24,$AK24,"ERROR")))))))))</f>
        <v>0</v>
      </c>
      <c r="AW24" s="223">
        <f>IF(ISBLANK(HLOOKUP(AW$1,Monitoring_MP!$AM$1:$CX$57,Points_MP!$C24,FALSE)),"",IF(HLOOKUP(AW$1,Monitoring_MP!$AM$1:$CX$57,Points_MP!$C24,FALSE)=$J24,$AD24,IF(HLOOKUP(AW$1,Monitoring_MP!$AM$1:$CX$57,Points_MP!$C24,FALSE)=$L24,$AE24,IF(HLOOKUP(AW$1,Monitoring_MP!$AM$1:$CX$57,Points_MP!$C24,FALSE)=$N24,$AF24,IF(HLOOKUP(AW$1,Monitoring_MP!$AM$1:$CX$57,Points_MP!$C24,FALSE)=$P24,$AG24,IF(HLOOKUP(AW$1,Monitoring_MP!$AM$1:$CX$57,Points_MP!$C24,FALSE)=$R24,$AH24,IF(HLOOKUP(AW$1,Monitoring_MP!$AM$1:$CX$57,Points_MP!$C24,FALSE)=$T24,$AI24,IF(HLOOKUP(AW$1,Monitoring_MP!$AM$1:$CX$57,Points_MP!$C24,FALSE)=$V24,$AJ24,IF(HLOOKUP(AW$1,Monitoring_MP!$AM$1:$CX$57,Points_MP!$C24,FALSE)=$X24,$AK24,"ERROR")))))))))</f>
        <v>1</v>
      </c>
      <c r="AX24" s="223">
        <f>IF(ISBLANK(HLOOKUP(AX$1,Monitoring_MP!$AM$1:$CX$57,Points_MP!$C24,FALSE)),"",IF(HLOOKUP(AX$1,Monitoring_MP!$AM$1:$CX$57,Points_MP!$C24,FALSE)=$J24,$AD24,IF(HLOOKUP(AX$1,Monitoring_MP!$AM$1:$CX$57,Points_MP!$C24,FALSE)=$L24,$AE24,IF(HLOOKUP(AX$1,Monitoring_MP!$AM$1:$CX$57,Points_MP!$C24,FALSE)=$N24,$AF24,IF(HLOOKUP(AX$1,Monitoring_MP!$AM$1:$CX$57,Points_MP!$C24,FALSE)=$P24,$AG24,IF(HLOOKUP(AX$1,Monitoring_MP!$AM$1:$CX$57,Points_MP!$C24,FALSE)=$R24,$AH24,IF(HLOOKUP(AX$1,Monitoring_MP!$AM$1:$CX$57,Points_MP!$C24,FALSE)=$T24,$AI24,IF(HLOOKUP(AX$1,Monitoring_MP!$AM$1:$CX$57,Points_MP!$C24,FALSE)=$V24,$AJ24,IF(HLOOKUP(AX$1,Monitoring_MP!$AM$1:$CX$57,Points_MP!$C24,FALSE)=$X24,$AK24,"ERROR")))))))))</f>
        <v>1</v>
      </c>
      <c r="AY24" s="223">
        <f>IF(ISBLANK(HLOOKUP(AY$1,Monitoring_MP!$AM$1:$CX$57,Points_MP!$C24,FALSE)),"",IF(HLOOKUP(AY$1,Monitoring_MP!$AM$1:$CX$57,Points_MP!$C24,FALSE)=$J24,$AD24,IF(HLOOKUP(AY$1,Monitoring_MP!$AM$1:$CX$57,Points_MP!$C24,FALSE)=$L24,$AE24,IF(HLOOKUP(AY$1,Monitoring_MP!$AM$1:$CX$57,Points_MP!$C24,FALSE)=$N24,$AF24,IF(HLOOKUP(AY$1,Monitoring_MP!$AM$1:$CX$57,Points_MP!$C24,FALSE)=$P24,$AG24,IF(HLOOKUP(AY$1,Monitoring_MP!$AM$1:$CX$57,Points_MP!$C24,FALSE)=$R24,$AH24,IF(HLOOKUP(AY$1,Monitoring_MP!$AM$1:$CX$57,Points_MP!$C24,FALSE)=$T24,$AI24,IF(HLOOKUP(AY$1,Monitoring_MP!$AM$1:$CX$57,Points_MP!$C24,FALSE)=$V24,$AJ24,IF(HLOOKUP(AY$1,Monitoring_MP!$AM$1:$CX$57,Points_MP!$C24,FALSE)=$X24,$AK24,"ERROR")))))))))</f>
        <v>0</v>
      </c>
      <c r="AZ24" s="223">
        <f>IF(ISBLANK(HLOOKUP(AZ$1,Monitoring_MP!$AM$1:$CX$57,Points_MP!$C24,FALSE)),"",IF(HLOOKUP(AZ$1,Monitoring_MP!$AM$1:$CX$57,Points_MP!$C24,FALSE)=$J24,$AD24,IF(HLOOKUP(AZ$1,Monitoring_MP!$AM$1:$CX$57,Points_MP!$C24,FALSE)=$L24,$AE24,IF(HLOOKUP(AZ$1,Monitoring_MP!$AM$1:$CX$57,Points_MP!$C24,FALSE)=$N24,$AF24,IF(HLOOKUP(AZ$1,Monitoring_MP!$AM$1:$CX$57,Points_MP!$C24,FALSE)=$P24,$AG24,IF(HLOOKUP(AZ$1,Monitoring_MP!$AM$1:$CX$57,Points_MP!$C24,FALSE)=$R24,$AH24,IF(HLOOKUP(AZ$1,Monitoring_MP!$AM$1:$CX$57,Points_MP!$C24,FALSE)=$T24,$AI24,IF(HLOOKUP(AZ$1,Monitoring_MP!$AM$1:$CX$57,Points_MP!$C24,FALSE)=$V24,$AJ24,IF(HLOOKUP(AZ$1,Monitoring_MP!$AM$1:$CX$57,Points_MP!$C24,FALSE)=$X24,$AK24,"ERROR")))))))))</f>
        <v>2</v>
      </c>
      <c r="BA24" s="223">
        <f>IF(ISBLANK(HLOOKUP(BA$1,Monitoring_MP!$AM$1:$CX$57,Points_MP!$C24,FALSE)),"",IF(HLOOKUP(BA$1,Monitoring_MP!$AM$1:$CX$57,Points_MP!$C24,FALSE)=$J24,$AD24,IF(HLOOKUP(BA$1,Monitoring_MP!$AM$1:$CX$57,Points_MP!$C24,FALSE)=$L24,$AE24,IF(HLOOKUP(BA$1,Monitoring_MP!$AM$1:$CX$57,Points_MP!$C24,FALSE)=$N24,$AF24,IF(HLOOKUP(BA$1,Monitoring_MP!$AM$1:$CX$57,Points_MP!$C24,FALSE)=$P24,$AG24,IF(HLOOKUP(BA$1,Monitoring_MP!$AM$1:$CX$57,Points_MP!$C24,FALSE)=$R24,$AH24,IF(HLOOKUP(BA$1,Monitoring_MP!$AM$1:$CX$57,Points_MP!$C24,FALSE)=$T24,$AI24,IF(HLOOKUP(BA$1,Monitoring_MP!$AM$1:$CX$57,Points_MP!$C24,FALSE)=$V24,$AJ24,IF(HLOOKUP(BA$1,Monitoring_MP!$AM$1:$CX$57,Points_MP!$C24,FALSE)=$X24,$AK24,"ERROR")))))))))</f>
        <v>0</v>
      </c>
      <c r="BB24" s="223">
        <f>IF(ISBLANK(HLOOKUP(BB$1,Monitoring_MP!$AM$1:$CX$57,Points_MP!$C24,FALSE)),"",IF(HLOOKUP(BB$1,Monitoring_MP!$AM$1:$CX$57,Points_MP!$C24,FALSE)=$J24,$AD24,IF(HLOOKUP(BB$1,Monitoring_MP!$AM$1:$CX$57,Points_MP!$C24,FALSE)=$L24,$AE24,IF(HLOOKUP(BB$1,Monitoring_MP!$AM$1:$CX$57,Points_MP!$C24,FALSE)=$N24,$AF24,IF(HLOOKUP(BB$1,Monitoring_MP!$AM$1:$CX$57,Points_MP!$C24,FALSE)=$P24,$AG24,IF(HLOOKUP(BB$1,Monitoring_MP!$AM$1:$CX$57,Points_MP!$C24,FALSE)=$R24,$AH24,IF(HLOOKUP(BB$1,Monitoring_MP!$AM$1:$CX$57,Points_MP!$C24,FALSE)=$T24,$AI24,IF(HLOOKUP(BB$1,Monitoring_MP!$AM$1:$CX$57,Points_MP!$C24,FALSE)=$V24,$AJ24,IF(HLOOKUP(BB$1,Monitoring_MP!$AM$1:$CX$57,Points_MP!$C24,FALSE)=$X24,$AK24,"ERROR")))))))))</f>
        <v>1</v>
      </c>
      <c r="BC24" s="223">
        <f>IF(ISBLANK(HLOOKUP(BC$1,Monitoring_MP!$AM$1:$CX$57,Points_MP!$C24,FALSE)),"",IF(HLOOKUP(BC$1,Monitoring_MP!$AM$1:$CX$57,Points_MP!$C24,FALSE)=$J24,$AD24,IF(HLOOKUP(BC$1,Monitoring_MP!$AM$1:$CX$57,Points_MP!$C24,FALSE)=$L24,$AE24,IF(HLOOKUP(BC$1,Monitoring_MP!$AM$1:$CX$57,Points_MP!$C24,FALSE)=$N24,$AF24,IF(HLOOKUP(BC$1,Monitoring_MP!$AM$1:$CX$57,Points_MP!$C24,FALSE)=$P24,$AG24,IF(HLOOKUP(BC$1,Monitoring_MP!$AM$1:$CX$57,Points_MP!$C24,FALSE)=$R24,$AH24,IF(HLOOKUP(BC$1,Monitoring_MP!$AM$1:$CX$57,Points_MP!$C24,FALSE)=$T24,$AI24,IF(HLOOKUP(BC$1,Monitoring_MP!$AM$1:$CX$57,Points_MP!$C24,FALSE)=$V24,$AJ24,IF(HLOOKUP(BC$1,Monitoring_MP!$AM$1:$CX$57,Points_MP!$C24,FALSE)=$X24,$AK24,"ERROR")))))))))</f>
        <v>0</v>
      </c>
      <c r="BD24" s="223">
        <f>IF(ISBLANK(HLOOKUP(BD$1,Monitoring_MP!$AM$1:$CX$57,Points_MP!$C24,FALSE)),"",IF(HLOOKUP(BD$1,Monitoring_MP!$AM$1:$CX$57,Points_MP!$C24,FALSE)=$J24,$AD24,IF(HLOOKUP(BD$1,Monitoring_MP!$AM$1:$CX$57,Points_MP!$C24,FALSE)=$L24,$AE24,IF(HLOOKUP(BD$1,Monitoring_MP!$AM$1:$CX$57,Points_MP!$C24,FALSE)=$N24,$AF24,IF(HLOOKUP(BD$1,Monitoring_MP!$AM$1:$CX$57,Points_MP!$C24,FALSE)=$P24,$AG24,IF(HLOOKUP(BD$1,Monitoring_MP!$AM$1:$CX$57,Points_MP!$C24,FALSE)=$R24,$AH24,IF(HLOOKUP(BD$1,Monitoring_MP!$AM$1:$CX$57,Points_MP!$C24,FALSE)=$T24,$AI24,IF(HLOOKUP(BD$1,Monitoring_MP!$AM$1:$CX$57,Points_MP!$C24,FALSE)=$V24,$AJ24,IF(HLOOKUP(BD$1,Monitoring_MP!$AM$1:$CX$57,Points_MP!$C24,FALSE)=$X24,$AK24,"ERROR")))))))))</f>
        <v>0</v>
      </c>
      <c r="BE24" s="223">
        <f>IF(ISBLANK(HLOOKUP(BE$1,Monitoring_MP!$AM$1:$CX$57,Points_MP!$C24,FALSE)),"",IF(HLOOKUP(BE$1,Monitoring_MP!$AM$1:$CX$57,Points_MP!$C24,FALSE)=$J24,$AD24,IF(HLOOKUP(BE$1,Monitoring_MP!$AM$1:$CX$57,Points_MP!$C24,FALSE)=$L24,$AE24,IF(HLOOKUP(BE$1,Monitoring_MP!$AM$1:$CX$57,Points_MP!$C24,FALSE)=$N24,$AF24,IF(HLOOKUP(BE$1,Monitoring_MP!$AM$1:$CX$57,Points_MP!$C24,FALSE)=$P24,$AG24,IF(HLOOKUP(BE$1,Monitoring_MP!$AM$1:$CX$57,Points_MP!$C24,FALSE)=$R24,$AH24,IF(HLOOKUP(BE$1,Monitoring_MP!$AM$1:$CX$57,Points_MP!$C24,FALSE)=$T24,$AI24,IF(HLOOKUP(BE$1,Monitoring_MP!$AM$1:$CX$57,Points_MP!$C24,FALSE)=$V24,$AJ24,IF(HLOOKUP(BE$1,Monitoring_MP!$AM$1:$CX$57,Points_MP!$C24,FALSE)=$X24,$AK24,"ERROR")))))))))</f>
        <v>0</v>
      </c>
      <c r="BF24" s="223">
        <f>IF(ISBLANK(HLOOKUP(BF$1,Monitoring_MP!$AM$1:$CX$57,Points_MP!$C24,FALSE)),"",IF(HLOOKUP(BF$1,Monitoring_MP!$AM$1:$CX$57,Points_MP!$C24,FALSE)=$J24,$AD24,IF(HLOOKUP(BF$1,Monitoring_MP!$AM$1:$CX$57,Points_MP!$C24,FALSE)=$L24,$AE24,IF(HLOOKUP(BF$1,Monitoring_MP!$AM$1:$CX$57,Points_MP!$C24,FALSE)=$N24,$AF24,IF(HLOOKUP(BF$1,Monitoring_MP!$AM$1:$CX$57,Points_MP!$C24,FALSE)=$P24,$AG24,IF(HLOOKUP(BF$1,Monitoring_MP!$AM$1:$CX$57,Points_MP!$C24,FALSE)=$R24,$AH24,IF(HLOOKUP(BF$1,Monitoring_MP!$AM$1:$CX$57,Points_MP!$C24,FALSE)=$T24,$AI24,IF(HLOOKUP(BF$1,Monitoring_MP!$AM$1:$CX$57,Points_MP!$C24,FALSE)=$V24,$AJ24,IF(HLOOKUP(BF$1,Monitoring_MP!$AM$1:$CX$57,Points_MP!$C24,FALSE)=$X24,$AK24,"ERROR")))))))))</f>
        <v>0</v>
      </c>
      <c r="BG24" s="223">
        <f>IF(ISBLANK(HLOOKUP(BG$1,Monitoring_MP!$AM$1:$CX$57,Points_MP!$C24,FALSE)),"",IF(HLOOKUP(BG$1,Monitoring_MP!$AM$1:$CX$57,Points_MP!$C24,FALSE)=$J24,$AD24,IF(HLOOKUP(BG$1,Monitoring_MP!$AM$1:$CX$57,Points_MP!$C24,FALSE)=$L24,$AE24,IF(HLOOKUP(BG$1,Monitoring_MP!$AM$1:$CX$57,Points_MP!$C24,FALSE)=$N24,$AF24,IF(HLOOKUP(BG$1,Monitoring_MP!$AM$1:$CX$57,Points_MP!$C24,FALSE)=$P24,$AG24,IF(HLOOKUP(BG$1,Monitoring_MP!$AM$1:$CX$57,Points_MP!$C24,FALSE)=$R24,$AH24,IF(HLOOKUP(BG$1,Monitoring_MP!$AM$1:$CX$57,Points_MP!$C24,FALSE)=$T24,$AI24,IF(HLOOKUP(BG$1,Monitoring_MP!$AM$1:$CX$57,Points_MP!$C24,FALSE)=$V24,$AJ24,IF(HLOOKUP(BG$1,Monitoring_MP!$AM$1:$CX$57,Points_MP!$C24,FALSE)=$X24,$AK24,"ERROR")))))))))</f>
        <v>0</v>
      </c>
      <c r="BH24" s="223">
        <f>IF(ISBLANK(HLOOKUP(BH$1,Monitoring_MP!$AM$1:$CX$57,Points_MP!$C24,FALSE)),"",IF(HLOOKUP(BH$1,Monitoring_MP!$AM$1:$CX$57,Points_MP!$C24,FALSE)=$J24,$AD24,IF(HLOOKUP(BH$1,Monitoring_MP!$AM$1:$CX$57,Points_MP!$C24,FALSE)=$L24,$AE24,IF(HLOOKUP(BH$1,Monitoring_MP!$AM$1:$CX$57,Points_MP!$C24,FALSE)=$N24,$AF24,IF(HLOOKUP(BH$1,Monitoring_MP!$AM$1:$CX$57,Points_MP!$C24,FALSE)=$P24,$AG24,IF(HLOOKUP(BH$1,Monitoring_MP!$AM$1:$CX$57,Points_MP!$C24,FALSE)=$R24,$AH24,IF(HLOOKUP(BH$1,Monitoring_MP!$AM$1:$CX$57,Points_MP!$C24,FALSE)=$T24,$AI24,IF(HLOOKUP(BH$1,Monitoring_MP!$AM$1:$CX$57,Points_MP!$C24,FALSE)=$V24,$AJ24,IF(HLOOKUP(BH$1,Monitoring_MP!$AM$1:$CX$57,Points_MP!$C24,FALSE)=$X24,$AK24,"ERROR")))))))))</f>
        <v>0</v>
      </c>
      <c r="BI24" s="223">
        <f>IF(ISBLANK(HLOOKUP(BI$1,Monitoring_MP!$AM$1:$CX$57,Points_MP!$C24,FALSE)),"",IF(HLOOKUP(BI$1,Monitoring_MP!$AM$1:$CX$57,Points_MP!$C24,FALSE)=$J24,$AD24,IF(HLOOKUP(BI$1,Monitoring_MP!$AM$1:$CX$57,Points_MP!$C24,FALSE)=$L24,$AE24,IF(HLOOKUP(BI$1,Monitoring_MP!$AM$1:$CX$57,Points_MP!$C24,FALSE)=$N24,$AF24,IF(HLOOKUP(BI$1,Monitoring_MP!$AM$1:$CX$57,Points_MP!$C24,FALSE)=$P24,$AG24,IF(HLOOKUP(BI$1,Monitoring_MP!$AM$1:$CX$57,Points_MP!$C24,FALSE)=$R24,$AH24,IF(HLOOKUP(BI$1,Monitoring_MP!$AM$1:$CX$57,Points_MP!$C24,FALSE)=$T24,$AI24,IF(HLOOKUP(BI$1,Monitoring_MP!$AM$1:$CX$57,Points_MP!$C24,FALSE)=$V24,$AJ24,IF(HLOOKUP(BI$1,Monitoring_MP!$AM$1:$CX$57,Points_MP!$C24,FALSE)=$X24,$AK24,"ERROR")))))))))</f>
        <v>1</v>
      </c>
      <c r="BJ24" s="223">
        <f>IF(ISBLANK(HLOOKUP(BJ$1,Monitoring_MP!$AM$1:$CX$57,Points_MP!$C24,FALSE)),"",IF(HLOOKUP(BJ$1,Monitoring_MP!$AM$1:$CX$57,Points_MP!$C24,FALSE)=$J24,$AD24,IF(HLOOKUP(BJ$1,Monitoring_MP!$AM$1:$CX$57,Points_MP!$C24,FALSE)=$L24,$AE24,IF(HLOOKUP(BJ$1,Monitoring_MP!$AM$1:$CX$57,Points_MP!$C24,FALSE)=$N24,$AF24,IF(HLOOKUP(BJ$1,Monitoring_MP!$AM$1:$CX$57,Points_MP!$C24,FALSE)=$P24,$AG24,IF(HLOOKUP(BJ$1,Monitoring_MP!$AM$1:$CX$57,Points_MP!$C24,FALSE)=$R24,$AH24,IF(HLOOKUP(BJ$1,Monitoring_MP!$AM$1:$CX$57,Points_MP!$C24,FALSE)=$T24,$AI24,IF(HLOOKUP(BJ$1,Monitoring_MP!$AM$1:$CX$57,Points_MP!$C24,FALSE)=$V24,$AJ24,IF(HLOOKUP(BJ$1,Monitoring_MP!$AM$1:$CX$57,Points_MP!$C24,FALSE)=$X24,$AK24,"ERROR")))))))))</f>
        <v>0</v>
      </c>
      <c r="BK24" s="223">
        <f>IF(ISBLANK(HLOOKUP(BK$1,Monitoring_MP!$AM$1:$CX$57,Points_MP!$C24,FALSE)),"",IF(HLOOKUP(BK$1,Monitoring_MP!$AM$1:$CX$57,Points_MP!$C24,FALSE)=$J24,$AD24,IF(HLOOKUP(BK$1,Monitoring_MP!$AM$1:$CX$57,Points_MP!$C24,FALSE)=$L24,$AE24,IF(HLOOKUP(BK$1,Monitoring_MP!$AM$1:$CX$57,Points_MP!$C24,FALSE)=$N24,$AF24,IF(HLOOKUP(BK$1,Monitoring_MP!$AM$1:$CX$57,Points_MP!$C24,FALSE)=$P24,$AG24,IF(HLOOKUP(BK$1,Monitoring_MP!$AM$1:$CX$57,Points_MP!$C24,FALSE)=$R24,$AH24,IF(HLOOKUP(BK$1,Monitoring_MP!$AM$1:$CX$57,Points_MP!$C24,FALSE)=$T24,$AI24,IF(HLOOKUP(BK$1,Monitoring_MP!$AM$1:$CX$57,Points_MP!$C24,FALSE)=$V24,$AJ24,IF(HLOOKUP(BK$1,Monitoring_MP!$AM$1:$CX$57,Points_MP!$C24,FALSE)=$X24,$AK24,"ERROR")))))))))</f>
        <v>1</v>
      </c>
      <c r="BL24" s="223">
        <f>IF(ISBLANK(HLOOKUP(BL$1,Monitoring_MP!$AM$1:$CX$57,Points_MP!$C24,FALSE)),"",IF(HLOOKUP(BL$1,Monitoring_MP!$AM$1:$CX$57,Points_MP!$C24,FALSE)=$J24,$AD24,IF(HLOOKUP(BL$1,Monitoring_MP!$AM$1:$CX$57,Points_MP!$C24,FALSE)=$L24,$AE24,IF(HLOOKUP(BL$1,Monitoring_MP!$AM$1:$CX$57,Points_MP!$C24,FALSE)=$N24,$AF24,IF(HLOOKUP(BL$1,Monitoring_MP!$AM$1:$CX$57,Points_MP!$C24,FALSE)=$P24,$AG24,IF(HLOOKUP(BL$1,Monitoring_MP!$AM$1:$CX$57,Points_MP!$C24,FALSE)=$R24,$AH24,IF(HLOOKUP(BL$1,Monitoring_MP!$AM$1:$CX$57,Points_MP!$C24,FALSE)=$T24,$AI24,IF(HLOOKUP(BL$1,Monitoring_MP!$AM$1:$CX$57,Points_MP!$C24,FALSE)=$V24,$AJ24,IF(HLOOKUP(BL$1,Monitoring_MP!$AM$1:$CX$57,Points_MP!$C24,FALSE)=$X24,$AK24,"ERROR")))))))))</f>
        <v>0</v>
      </c>
      <c r="BM24" s="223">
        <f>IF(ISBLANK(HLOOKUP(BM$1,Monitoring_MP!$AM$1:$CX$57,Points_MP!$C24,FALSE)),"",IF(HLOOKUP(BM$1,Monitoring_MP!$AM$1:$CX$57,Points_MP!$C24,FALSE)=$J24,$AD24,IF(HLOOKUP(BM$1,Monitoring_MP!$AM$1:$CX$57,Points_MP!$C24,FALSE)=$L24,$AE24,IF(HLOOKUP(BM$1,Monitoring_MP!$AM$1:$CX$57,Points_MP!$C24,FALSE)=$N24,$AF24,IF(HLOOKUP(BM$1,Monitoring_MP!$AM$1:$CX$57,Points_MP!$C24,FALSE)=$P24,$AG24,IF(HLOOKUP(BM$1,Monitoring_MP!$AM$1:$CX$57,Points_MP!$C24,FALSE)=$R24,$AH24,IF(HLOOKUP(BM$1,Monitoring_MP!$AM$1:$CX$57,Points_MP!$C24,FALSE)=$T24,$AI24,IF(HLOOKUP(BM$1,Monitoring_MP!$AM$1:$CX$57,Points_MP!$C24,FALSE)=$V24,$AJ24,IF(HLOOKUP(BM$1,Monitoring_MP!$AM$1:$CX$57,Points_MP!$C24,FALSE)=$X24,$AK24,"ERROR")))))))))</f>
        <v>2</v>
      </c>
      <c r="BN24" s="223">
        <f>IF(ISBLANK(HLOOKUP(BN$1,Monitoring_MP!$AM$1:$CX$57,Points_MP!$C24,FALSE)),"",IF(HLOOKUP(BN$1,Monitoring_MP!$AM$1:$CX$57,Points_MP!$C24,FALSE)=$J24,$AD24,IF(HLOOKUP(BN$1,Monitoring_MP!$AM$1:$CX$57,Points_MP!$C24,FALSE)=$L24,$AE24,IF(HLOOKUP(BN$1,Monitoring_MP!$AM$1:$CX$57,Points_MP!$C24,FALSE)=$N24,$AF24,IF(HLOOKUP(BN$1,Monitoring_MP!$AM$1:$CX$57,Points_MP!$C24,FALSE)=$P24,$AG24,IF(HLOOKUP(BN$1,Monitoring_MP!$AM$1:$CX$57,Points_MP!$C24,FALSE)=$R24,$AH24,IF(HLOOKUP(BN$1,Monitoring_MP!$AM$1:$CX$57,Points_MP!$C24,FALSE)=$T24,$AI24,IF(HLOOKUP(BN$1,Monitoring_MP!$AM$1:$CX$57,Points_MP!$C24,FALSE)=$V24,$AJ24,IF(HLOOKUP(BN$1,Monitoring_MP!$AM$1:$CX$57,Points_MP!$C24,FALSE)=$X24,$AK24,"ERROR")))))))))</f>
        <v>0</v>
      </c>
      <c r="BO24" s="223">
        <f>IF(ISBLANK(HLOOKUP(BO$1,Monitoring_MP!$AM$1:$CX$57,Points_MP!$C24,FALSE)),"",IF(HLOOKUP(BO$1,Monitoring_MP!$AM$1:$CX$57,Points_MP!$C24,FALSE)=$J24,$AD24,IF(HLOOKUP(BO$1,Monitoring_MP!$AM$1:$CX$57,Points_MP!$C24,FALSE)=$L24,$AE24,IF(HLOOKUP(BO$1,Monitoring_MP!$AM$1:$CX$57,Points_MP!$C24,FALSE)=$N24,$AF24,IF(HLOOKUP(BO$1,Monitoring_MP!$AM$1:$CX$57,Points_MP!$C24,FALSE)=$P24,$AG24,IF(HLOOKUP(BO$1,Monitoring_MP!$AM$1:$CX$57,Points_MP!$C24,FALSE)=$R24,$AH24,IF(HLOOKUP(BO$1,Monitoring_MP!$AM$1:$CX$57,Points_MP!$C24,FALSE)=$T24,$AI24,IF(HLOOKUP(BO$1,Monitoring_MP!$AM$1:$CX$57,Points_MP!$C24,FALSE)=$V24,$AJ24,IF(HLOOKUP(BO$1,Monitoring_MP!$AM$1:$CX$57,Points_MP!$C24,FALSE)=$X24,$AK24,"ERROR")))))))))</f>
        <v>0</v>
      </c>
      <c r="BP24" s="223">
        <f>IF(ISBLANK(HLOOKUP(BP$1,Monitoring_MP!$AM$1:$CX$57,Points_MP!$C24,FALSE)),"",IF(HLOOKUP(BP$1,Monitoring_MP!$AM$1:$CX$57,Points_MP!$C24,FALSE)=$J24,$AD24,IF(HLOOKUP(BP$1,Monitoring_MP!$AM$1:$CX$57,Points_MP!$C24,FALSE)=$L24,$AE24,IF(HLOOKUP(BP$1,Monitoring_MP!$AM$1:$CX$57,Points_MP!$C24,FALSE)=$N24,$AF24,IF(HLOOKUP(BP$1,Monitoring_MP!$AM$1:$CX$57,Points_MP!$C24,FALSE)=$P24,$AG24,IF(HLOOKUP(BP$1,Monitoring_MP!$AM$1:$CX$57,Points_MP!$C24,FALSE)=$R24,$AH24,IF(HLOOKUP(BP$1,Monitoring_MP!$AM$1:$CX$57,Points_MP!$C24,FALSE)=$T24,$AI24,IF(HLOOKUP(BP$1,Monitoring_MP!$AM$1:$CX$57,Points_MP!$C24,FALSE)=$V24,$AJ24,IF(HLOOKUP(BP$1,Monitoring_MP!$AM$1:$CX$57,Points_MP!$C24,FALSE)=$X24,$AK24,"ERROR")))))))))</f>
        <v>2</v>
      </c>
      <c r="BQ24" s="223">
        <f>IF(ISBLANK(HLOOKUP(BQ$1,Monitoring_MP!$AM$1:$CX$57,Points_MP!$C24,FALSE)),"",IF(HLOOKUP(BQ$1,Monitoring_MP!$AM$1:$CX$57,Points_MP!$C24,FALSE)=$J24,$AD24,IF(HLOOKUP(BQ$1,Monitoring_MP!$AM$1:$CX$57,Points_MP!$C24,FALSE)=$L24,$AE24,IF(HLOOKUP(BQ$1,Monitoring_MP!$AM$1:$CX$57,Points_MP!$C24,FALSE)=$N24,$AF24,IF(HLOOKUP(BQ$1,Monitoring_MP!$AM$1:$CX$57,Points_MP!$C24,FALSE)=$P24,$AG24,IF(HLOOKUP(BQ$1,Monitoring_MP!$AM$1:$CX$57,Points_MP!$C24,FALSE)=$R24,$AH24,IF(HLOOKUP(BQ$1,Monitoring_MP!$AM$1:$CX$57,Points_MP!$C24,FALSE)=$T24,$AI24,IF(HLOOKUP(BQ$1,Monitoring_MP!$AM$1:$CX$57,Points_MP!$C24,FALSE)=$V24,$AJ24,IF(HLOOKUP(BQ$1,Monitoring_MP!$AM$1:$CX$57,Points_MP!$C24,FALSE)=$X24,$AK24,"ERROR")))))))))</f>
        <v>0</v>
      </c>
      <c r="BR24" s="223">
        <f>IF(ISBLANK(HLOOKUP(BR$1,Monitoring_MP!$AM$1:$CX$57,Points_MP!$C24,FALSE)),"",IF(HLOOKUP(BR$1,Monitoring_MP!$AM$1:$CX$57,Points_MP!$C24,FALSE)=$J24,$AD24,IF(HLOOKUP(BR$1,Monitoring_MP!$AM$1:$CX$57,Points_MP!$C24,FALSE)=$L24,$AE24,IF(HLOOKUP(BR$1,Monitoring_MP!$AM$1:$CX$57,Points_MP!$C24,FALSE)=$N24,$AF24,IF(HLOOKUP(BR$1,Monitoring_MP!$AM$1:$CX$57,Points_MP!$C24,FALSE)=$P24,$AG24,IF(HLOOKUP(BR$1,Monitoring_MP!$AM$1:$CX$57,Points_MP!$C24,FALSE)=$R24,$AH24,IF(HLOOKUP(BR$1,Monitoring_MP!$AM$1:$CX$57,Points_MP!$C24,FALSE)=$T24,$AI24,IF(HLOOKUP(BR$1,Monitoring_MP!$AM$1:$CX$57,Points_MP!$C24,FALSE)=$V24,$AJ24,IF(HLOOKUP(BR$1,Monitoring_MP!$AM$1:$CX$57,Points_MP!$C24,FALSE)=$X24,$AK24,"ERROR")))))))))</f>
        <v>0</v>
      </c>
    </row>
    <row r="25" spans="1:70" ht="15" customHeight="1" x14ac:dyDescent="0.35">
      <c r="A25" s="65" t="str">
        <f>IF(ISBLANK(Monitoring_MP!A25),"",Monitoring_MP!A25)</f>
        <v>Q23</v>
      </c>
      <c r="B25" s="245" t="str">
        <f>IF(ISBLANK(Monitoring_MP!B25),"",Monitoring_MP!B25)</f>
        <v>R20023</v>
      </c>
      <c r="C25" s="173">
        <f>IF(ISBLANK(Monitoring_MP!C25),"",Monitoring_MP!C25)</f>
        <v>25</v>
      </c>
      <c r="D25" s="173" t="str">
        <f>IF(ISBLANK(Monitoring_MP!D25),"",Monitoring_MP!D25)</f>
        <v>Deciziile adoptate de autoritățile publice sînt publicate, prin plasarea acestora pe pagina web oficială?</v>
      </c>
      <c r="E25" s="173" t="str">
        <f>IF(ISBLANK(Monitoring_MP!E25),"",Monitoring_MP!E25)</f>
        <v>Are the approved decisions of the local public authority published on the web site?</v>
      </c>
      <c r="F25" s="63" t="str">
        <f>IF(ISBLANK(Monitoring_MP!F25),"",Monitoring_MP!F25)</f>
        <v>par</v>
      </c>
      <c r="G25" s="63" t="str">
        <f>IF(ISBLANK(Monitoring_MP!G25),"",Monitoring_MP!G25)</f>
        <v>par14</v>
      </c>
      <c r="H25" s="63" t="str">
        <f>IF(ISBLANK(Monitoring_MP!H25),"",Monitoring_MP!H25)</f>
        <v>par14k</v>
      </c>
      <c r="I25" s="64">
        <f>IF(ISBLANK(Monitoring_MP!I25),"",Monitoring_MP!I25)</f>
        <v>4</v>
      </c>
      <c r="J25" s="63" t="str">
        <f>IF(ISBLANK(Monitoring_MP!J25),"",Monitoring_MP!J25)</f>
        <v>da</v>
      </c>
      <c r="K25" s="63" t="str">
        <f>IF(ISBLANK(Monitoring_MP!K25),"",Monitoring_MP!K25)</f>
        <v>yes</v>
      </c>
      <c r="L25" s="63" t="str">
        <f>IF(ISBLANK(Monitoring_MP!L25),"",Monitoring_MP!L25)</f>
        <v>nu</v>
      </c>
      <c r="M25" s="63" t="str">
        <f>IF(ISBLANK(Monitoring_MP!M25),"",Monitoring_MP!M25)</f>
        <v>no</v>
      </c>
      <c r="N25" s="63" t="str">
        <f>IF(ISBLANK(Monitoring_MP!N25),"",Monitoring_MP!N25)</f>
        <v>partial</v>
      </c>
      <c r="O25" s="63" t="str">
        <f>IF(ISBLANK(Monitoring_MP!O25),"",Monitoring_MP!O25)</f>
        <v>partially</v>
      </c>
      <c r="P25" s="63" t="str">
        <f>IF(ISBLANK(Monitoring_MP!P25),"",Monitoring_MP!P25)</f>
        <v>0-10%</v>
      </c>
      <c r="Q25" s="63" t="str">
        <f>IF(ISBLANK(Monitoring_MP!Q25),"",Monitoring_MP!Q25)</f>
        <v>0-10%</v>
      </c>
      <c r="R25" s="63" t="str">
        <f>IF(ISBLANK(Monitoring_MP!R25),"",Monitoring_MP!R25)</f>
        <v>10-30%</v>
      </c>
      <c r="S25" s="63" t="str">
        <f>IF(ISBLANK(Monitoring_MP!S25),"",Monitoring_MP!S25)</f>
        <v>10-30%</v>
      </c>
      <c r="T25" s="63" t="str">
        <f>IF(ISBLANK(Monitoring_MP!T25),"",Monitoring_MP!T25)</f>
        <v>30-60%</v>
      </c>
      <c r="U25" s="63" t="str">
        <f>IF(ISBLANK(Monitoring_MP!U25),"",Monitoring_MP!U25)</f>
        <v>30-60%</v>
      </c>
      <c r="V25" s="63" t="str">
        <f>IF(ISBLANK(Monitoring_MP!V25),"",Monitoring_MP!V25)</f>
        <v>60-90%</v>
      </c>
      <c r="W25" s="63" t="str">
        <f>IF(ISBLANK(Monitoring_MP!W25),"",Monitoring_MP!W25)</f>
        <v>60-90%</v>
      </c>
      <c r="X25" s="63" t="str">
        <f>IF(ISBLANK(Monitoring_MP!X25),"",Monitoring_MP!X25)</f>
        <v>N/A</v>
      </c>
      <c r="Y25" s="63" t="str">
        <f>IF(ISBLANK(Monitoring_MP!Y25),"",Monitoring_MP!Y25)</f>
        <v>N/A</v>
      </c>
      <c r="Z25" s="63" t="str">
        <f>IF(ISBLANK(Monitoring_MP!Z25),"",Monitoring_MP!Z25)</f>
        <v>---</v>
      </c>
      <c r="AA25" s="63" t="str">
        <f>IF(ISBLANK(Monitoring_MP!AA25),"",Monitoring_MP!AA25)</f>
        <v>---</v>
      </c>
      <c r="AB25" s="63" t="str">
        <f>IF(ISBLANK(Monitoring_MP!AB25),"",Monitoring_MP!AB25)</f>
        <v>da</v>
      </c>
      <c r="AC25" s="63" t="str">
        <f>IF(ISBLANK(Monitoring_MP!AC25),"",Monitoring_MP!AC25)</f>
        <v>nu</v>
      </c>
      <c r="AD25" s="64">
        <f>IF(ISBLANK(Monitoring_MP!AD25),"",Monitoring_MP!AD25)</f>
        <v>4</v>
      </c>
      <c r="AE25" s="63">
        <f>IF(ISBLANK(Monitoring_MP!AE25),"",Monitoring_MP!AE25)</f>
        <v>0</v>
      </c>
      <c r="AF25" s="63">
        <f>IF(ISBLANK(Monitoring_MP!AF25),"",Monitoring_MP!AF25)</f>
        <v>2</v>
      </c>
      <c r="AG25" s="63">
        <f>IF(ISBLANK(Monitoring_MP!AG25),"",Monitoring_MP!AG25)</f>
        <v>0.8</v>
      </c>
      <c r="AH25" s="63">
        <f>IF(ISBLANK(Monitoring_MP!AH25),"",Monitoring_MP!AH25)</f>
        <v>1.6</v>
      </c>
      <c r="AI25" s="63">
        <f>IF(ISBLANK(Monitoring_MP!AI25),"",Monitoring_MP!AI25)</f>
        <v>2.4</v>
      </c>
      <c r="AJ25" s="63">
        <f>IF(ISBLANK(Monitoring_MP!AJ25),"",Monitoring_MP!AJ25)</f>
        <v>3.2</v>
      </c>
      <c r="AK25" s="63" t="str">
        <f>IF(ISBLANK(Monitoring_MP!AK25),"",Monitoring_MP!AK25)</f>
        <v>N/A</v>
      </c>
      <c r="AL25" s="140" t="str">
        <f>IF(ISBLANK(Monitoring_MP!AL25),"",Monitoring_MP!AL25)</f>
        <v>---</v>
      </c>
      <c r="AM25" s="223">
        <f>IF(ISBLANK(HLOOKUP(AM$1,Monitoring_MP!$AM$1:$CX$57,Points_MP!$C25,FALSE)),"",IF(HLOOKUP(AM$1,Monitoring_MP!$AM$1:$CX$57,Points_MP!$C25,FALSE)=$J25,$AD25,IF(HLOOKUP(AM$1,Monitoring_MP!$AM$1:$CX$57,Points_MP!$C25,FALSE)=$L25,$AE25,IF(HLOOKUP(AM$1,Monitoring_MP!$AM$1:$CX$57,Points_MP!$C25,FALSE)=$N25,$AF25,IF(HLOOKUP(AM$1,Monitoring_MP!$AM$1:$CX$57,Points_MP!$C25,FALSE)=$P25,$AG25,IF(HLOOKUP(AM$1,Monitoring_MP!$AM$1:$CX$57,Points_MP!$C25,FALSE)=$R25,$AH25,IF(HLOOKUP(AM$1,Monitoring_MP!$AM$1:$CX$57,Points_MP!$C25,FALSE)=$T25,$AI25,IF(HLOOKUP(AM$1,Monitoring_MP!$AM$1:$CX$57,Points_MP!$C25,FALSE)=$V25,$AJ25,IF(HLOOKUP(AM$1,Monitoring_MP!$AM$1:$CX$57,Points_MP!$C25,FALSE)=$X25,$AK25,"ERROR")))))))))</f>
        <v>2.4</v>
      </c>
      <c r="AN25" s="223">
        <f>IF(ISBLANK(HLOOKUP(AN$1,Monitoring_MP!$AM$1:$CX$57,Points_MP!$C25,FALSE)),"",IF(HLOOKUP(AN$1,Monitoring_MP!$AM$1:$CX$57,Points_MP!$C25,FALSE)=$J25,$AD25,IF(HLOOKUP(AN$1,Monitoring_MP!$AM$1:$CX$57,Points_MP!$C25,FALSE)=$L25,$AE25,IF(HLOOKUP(AN$1,Monitoring_MP!$AM$1:$CX$57,Points_MP!$C25,FALSE)=$N25,$AF25,IF(HLOOKUP(AN$1,Monitoring_MP!$AM$1:$CX$57,Points_MP!$C25,FALSE)=$P25,$AG25,IF(HLOOKUP(AN$1,Monitoring_MP!$AM$1:$CX$57,Points_MP!$C25,FALSE)=$R25,$AH25,IF(HLOOKUP(AN$1,Monitoring_MP!$AM$1:$CX$57,Points_MP!$C25,FALSE)=$T25,$AI25,IF(HLOOKUP(AN$1,Monitoring_MP!$AM$1:$CX$57,Points_MP!$C25,FALSE)=$V25,$AJ25,IF(HLOOKUP(AN$1,Monitoring_MP!$AM$1:$CX$57,Points_MP!$C25,FALSE)=$X25,$AK25,"ERROR")))))))))</f>
        <v>4</v>
      </c>
      <c r="AO25" s="223">
        <f>IF(ISBLANK(HLOOKUP(AO$1,Monitoring_MP!$AM$1:$CX$57,Points_MP!$C25,FALSE)),"",IF(HLOOKUP(AO$1,Monitoring_MP!$AM$1:$CX$57,Points_MP!$C25,FALSE)=$J25,$AD25,IF(HLOOKUP(AO$1,Monitoring_MP!$AM$1:$CX$57,Points_MP!$C25,FALSE)=$L25,$AE25,IF(HLOOKUP(AO$1,Monitoring_MP!$AM$1:$CX$57,Points_MP!$C25,FALSE)=$N25,$AF25,IF(HLOOKUP(AO$1,Monitoring_MP!$AM$1:$CX$57,Points_MP!$C25,FALSE)=$P25,$AG25,IF(HLOOKUP(AO$1,Monitoring_MP!$AM$1:$CX$57,Points_MP!$C25,FALSE)=$R25,$AH25,IF(HLOOKUP(AO$1,Monitoring_MP!$AM$1:$CX$57,Points_MP!$C25,FALSE)=$T25,$AI25,IF(HLOOKUP(AO$1,Monitoring_MP!$AM$1:$CX$57,Points_MP!$C25,FALSE)=$V25,$AJ25,IF(HLOOKUP(AO$1,Monitoring_MP!$AM$1:$CX$57,Points_MP!$C25,FALSE)=$X25,$AK25,"ERROR")))))))))</f>
        <v>4</v>
      </c>
      <c r="AP25" s="223">
        <f>IF(ISBLANK(HLOOKUP(AP$1,Monitoring_MP!$AM$1:$CX$57,Points_MP!$C25,FALSE)),"",IF(HLOOKUP(AP$1,Monitoring_MP!$AM$1:$CX$57,Points_MP!$C25,FALSE)=$J25,$AD25,IF(HLOOKUP(AP$1,Monitoring_MP!$AM$1:$CX$57,Points_MP!$C25,FALSE)=$L25,$AE25,IF(HLOOKUP(AP$1,Monitoring_MP!$AM$1:$CX$57,Points_MP!$C25,FALSE)=$N25,$AF25,IF(HLOOKUP(AP$1,Monitoring_MP!$AM$1:$CX$57,Points_MP!$C25,FALSE)=$P25,$AG25,IF(HLOOKUP(AP$1,Monitoring_MP!$AM$1:$CX$57,Points_MP!$C25,FALSE)=$R25,$AH25,IF(HLOOKUP(AP$1,Monitoring_MP!$AM$1:$CX$57,Points_MP!$C25,FALSE)=$T25,$AI25,IF(HLOOKUP(AP$1,Monitoring_MP!$AM$1:$CX$57,Points_MP!$C25,FALSE)=$V25,$AJ25,IF(HLOOKUP(AP$1,Monitoring_MP!$AM$1:$CX$57,Points_MP!$C25,FALSE)=$X25,$AK25,"ERROR")))))))))</f>
        <v>4</v>
      </c>
      <c r="AQ25" s="223">
        <f>IF(ISBLANK(HLOOKUP(AQ$1,Monitoring_MP!$AM$1:$CX$57,Points_MP!$C25,FALSE)),"",IF(HLOOKUP(AQ$1,Monitoring_MP!$AM$1:$CX$57,Points_MP!$C25,FALSE)=$J25,$AD25,IF(HLOOKUP(AQ$1,Monitoring_MP!$AM$1:$CX$57,Points_MP!$C25,FALSE)=$L25,$AE25,IF(HLOOKUP(AQ$1,Monitoring_MP!$AM$1:$CX$57,Points_MP!$C25,FALSE)=$N25,$AF25,IF(HLOOKUP(AQ$1,Monitoring_MP!$AM$1:$CX$57,Points_MP!$C25,FALSE)=$P25,$AG25,IF(HLOOKUP(AQ$1,Monitoring_MP!$AM$1:$CX$57,Points_MP!$C25,FALSE)=$R25,$AH25,IF(HLOOKUP(AQ$1,Monitoring_MP!$AM$1:$CX$57,Points_MP!$C25,FALSE)=$T25,$AI25,IF(HLOOKUP(AQ$1,Monitoring_MP!$AM$1:$CX$57,Points_MP!$C25,FALSE)=$V25,$AJ25,IF(HLOOKUP(AQ$1,Monitoring_MP!$AM$1:$CX$57,Points_MP!$C25,FALSE)=$X25,$AK25,"ERROR")))))))))</f>
        <v>4</v>
      </c>
      <c r="AR25" s="223">
        <f>IF(ISBLANK(HLOOKUP(AR$1,Monitoring_MP!$AM$1:$CX$57,Points_MP!$C25,FALSE)),"",IF(HLOOKUP(AR$1,Monitoring_MP!$AM$1:$CX$57,Points_MP!$C25,FALSE)=$J25,$AD25,IF(HLOOKUP(AR$1,Monitoring_MP!$AM$1:$CX$57,Points_MP!$C25,FALSE)=$L25,$AE25,IF(HLOOKUP(AR$1,Monitoring_MP!$AM$1:$CX$57,Points_MP!$C25,FALSE)=$N25,$AF25,IF(HLOOKUP(AR$1,Monitoring_MP!$AM$1:$CX$57,Points_MP!$C25,FALSE)=$P25,$AG25,IF(HLOOKUP(AR$1,Monitoring_MP!$AM$1:$CX$57,Points_MP!$C25,FALSE)=$R25,$AH25,IF(HLOOKUP(AR$1,Monitoring_MP!$AM$1:$CX$57,Points_MP!$C25,FALSE)=$T25,$AI25,IF(HLOOKUP(AR$1,Monitoring_MP!$AM$1:$CX$57,Points_MP!$C25,FALSE)=$V25,$AJ25,IF(HLOOKUP(AR$1,Monitoring_MP!$AM$1:$CX$57,Points_MP!$C25,FALSE)=$X25,$AK25,"ERROR")))))))))</f>
        <v>2</v>
      </c>
      <c r="AS25" s="223">
        <f>IF(ISBLANK(HLOOKUP(AS$1,Monitoring_MP!$AM$1:$CX$57,Points_MP!$C25,FALSE)),"",IF(HLOOKUP(AS$1,Monitoring_MP!$AM$1:$CX$57,Points_MP!$C25,FALSE)=$J25,$AD25,IF(HLOOKUP(AS$1,Monitoring_MP!$AM$1:$CX$57,Points_MP!$C25,FALSE)=$L25,$AE25,IF(HLOOKUP(AS$1,Monitoring_MP!$AM$1:$CX$57,Points_MP!$C25,FALSE)=$N25,$AF25,IF(HLOOKUP(AS$1,Monitoring_MP!$AM$1:$CX$57,Points_MP!$C25,FALSE)=$P25,$AG25,IF(HLOOKUP(AS$1,Monitoring_MP!$AM$1:$CX$57,Points_MP!$C25,FALSE)=$R25,$AH25,IF(HLOOKUP(AS$1,Monitoring_MP!$AM$1:$CX$57,Points_MP!$C25,FALSE)=$T25,$AI25,IF(HLOOKUP(AS$1,Monitoring_MP!$AM$1:$CX$57,Points_MP!$C25,FALSE)=$V25,$AJ25,IF(HLOOKUP(AS$1,Monitoring_MP!$AM$1:$CX$57,Points_MP!$C25,FALSE)=$X25,$AK25,"ERROR")))))))))</f>
        <v>4</v>
      </c>
      <c r="AT25" s="223">
        <f>IF(ISBLANK(HLOOKUP(AT$1,Monitoring_MP!$AM$1:$CX$57,Points_MP!$C25,FALSE)),"",IF(HLOOKUP(AT$1,Monitoring_MP!$AM$1:$CX$57,Points_MP!$C25,FALSE)=$J25,$AD25,IF(HLOOKUP(AT$1,Monitoring_MP!$AM$1:$CX$57,Points_MP!$C25,FALSE)=$L25,$AE25,IF(HLOOKUP(AT$1,Monitoring_MP!$AM$1:$CX$57,Points_MP!$C25,FALSE)=$N25,$AF25,IF(HLOOKUP(AT$1,Monitoring_MP!$AM$1:$CX$57,Points_MP!$C25,FALSE)=$P25,$AG25,IF(HLOOKUP(AT$1,Monitoring_MP!$AM$1:$CX$57,Points_MP!$C25,FALSE)=$R25,$AH25,IF(HLOOKUP(AT$1,Monitoring_MP!$AM$1:$CX$57,Points_MP!$C25,FALSE)=$T25,$AI25,IF(HLOOKUP(AT$1,Monitoring_MP!$AM$1:$CX$57,Points_MP!$C25,FALSE)=$V25,$AJ25,IF(HLOOKUP(AT$1,Monitoring_MP!$AM$1:$CX$57,Points_MP!$C25,FALSE)=$X25,$AK25,"ERROR")))))))))</f>
        <v>4</v>
      </c>
      <c r="AU25" s="223">
        <f>IF(ISBLANK(HLOOKUP(AU$1,Monitoring_MP!$AM$1:$CX$57,Points_MP!$C25,FALSE)),"",IF(HLOOKUP(AU$1,Monitoring_MP!$AM$1:$CX$57,Points_MP!$C25,FALSE)=$J25,$AD25,IF(HLOOKUP(AU$1,Monitoring_MP!$AM$1:$CX$57,Points_MP!$C25,FALSE)=$L25,$AE25,IF(HLOOKUP(AU$1,Monitoring_MP!$AM$1:$CX$57,Points_MP!$C25,FALSE)=$N25,$AF25,IF(HLOOKUP(AU$1,Monitoring_MP!$AM$1:$CX$57,Points_MP!$C25,FALSE)=$P25,$AG25,IF(HLOOKUP(AU$1,Monitoring_MP!$AM$1:$CX$57,Points_MP!$C25,FALSE)=$R25,$AH25,IF(HLOOKUP(AU$1,Monitoring_MP!$AM$1:$CX$57,Points_MP!$C25,FALSE)=$T25,$AI25,IF(HLOOKUP(AU$1,Monitoring_MP!$AM$1:$CX$57,Points_MP!$C25,FALSE)=$V25,$AJ25,IF(HLOOKUP(AU$1,Monitoring_MP!$AM$1:$CX$57,Points_MP!$C25,FALSE)=$X25,$AK25,"ERROR")))))))))</f>
        <v>4</v>
      </c>
      <c r="AV25" s="223">
        <f>IF(ISBLANK(HLOOKUP(AV$1,Monitoring_MP!$AM$1:$CX$57,Points_MP!$C25,FALSE)),"",IF(HLOOKUP(AV$1,Monitoring_MP!$AM$1:$CX$57,Points_MP!$C25,FALSE)=$J25,$AD25,IF(HLOOKUP(AV$1,Monitoring_MP!$AM$1:$CX$57,Points_MP!$C25,FALSE)=$L25,$AE25,IF(HLOOKUP(AV$1,Monitoring_MP!$AM$1:$CX$57,Points_MP!$C25,FALSE)=$N25,$AF25,IF(HLOOKUP(AV$1,Monitoring_MP!$AM$1:$CX$57,Points_MP!$C25,FALSE)=$P25,$AG25,IF(HLOOKUP(AV$1,Monitoring_MP!$AM$1:$CX$57,Points_MP!$C25,FALSE)=$R25,$AH25,IF(HLOOKUP(AV$1,Monitoring_MP!$AM$1:$CX$57,Points_MP!$C25,FALSE)=$T25,$AI25,IF(HLOOKUP(AV$1,Monitoring_MP!$AM$1:$CX$57,Points_MP!$C25,FALSE)=$V25,$AJ25,IF(HLOOKUP(AV$1,Monitoring_MP!$AM$1:$CX$57,Points_MP!$C25,FALSE)=$X25,$AK25,"ERROR")))))))))</f>
        <v>2</v>
      </c>
      <c r="AW25" s="223">
        <f>IF(ISBLANK(HLOOKUP(AW$1,Monitoring_MP!$AM$1:$CX$57,Points_MP!$C25,FALSE)),"",IF(HLOOKUP(AW$1,Monitoring_MP!$AM$1:$CX$57,Points_MP!$C25,FALSE)=$J25,$AD25,IF(HLOOKUP(AW$1,Monitoring_MP!$AM$1:$CX$57,Points_MP!$C25,FALSE)=$L25,$AE25,IF(HLOOKUP(AW$1,Monitoring_MP!$AM$1:$CX$57,Points_MP!$C25,FALSE)=$N25,$AF25,IF(HLOOKUP(AW$1,Monitoring_MP!$AM$1:$CX$57,Points_MP!$C25,FALSE)=$P25,$AG25,IF(HLOOKUP(AW$1,Monitoring_MP!$AM$1:$CX$57,Points_MP!$C25,FALSE)=$R25,$AH25,IF(HLOOKUP(AW$1,Monitoring_MP!$AM$1:$CX$57,Points_MP!$C25,FALSE)=$T25,$AI25,IF(HLOOKUP(AW$1,Monitoring_MP!$AM$1:$CX$57,Points_MP!$C25,FALSE)=$V25,$AJ25,IF(HLOOKUP(AW$1,Monitoring_MP!$AM$1:$CX$57,Points_MP!$C25,FALSE)=$X25,$AK25,"ERROR")))))))))</f>
        <v>2</v>
      </c>
      <c r="AX25" s="223">
        <f>IF(ISBLANK(HLOOKUP(AX$1,Monitoring_MP!$AM$1:$CX$57,Points_MP!$C25,FALSE)),"",IF(HLOOKUP(AX$1,Monitoring_MP!$AM$1:$CX$57,Points_MP!$C25,FALSE)=$J25,$AD25,IF(HLOOKUP(AX$1,Monitoring_MP!$AM$1:$CX$57,Points_MP!$C25,FALSE)=$L25,$AE25,IF(HLOOKUP(AX$1,Monitoring_MP!$AM$1:$CX$57,Points_MP!$C25,FALSE)=$N25,$AF25,IF(HLOOKUP(AX$1,Monitoring_MP!$AM$1:$CX$57,Points_MP!$C25,FALSE)=$P25,$AG25,IF(HLOOKUP(AX$1,Monitoring_MP!$AM$1:$CX$57,Points_MP!$C25,FALSE)=$R25,$AH25,IF(HLOOKUP(AX$1,Monitoring_MP!$AM$1:$CX$57,Points_MP!$C25,FALSE)=$T25,$AI25,IF(HLOOKUP(AX$1,Monitoring_MP!$AM$1:$CX$57,Points_MP!$C25,FALSE)=$V25,$AJ25,IF(HLOOKUP(AX$1,Monitoring_MP!$AM$1:$CX$57,Points_MP!$C25,FALSE)=$X25,$AK25,"ERROR")))))))))</f>
        <v>4</v>
      </c>
      <c r="AY25" s="223">
        <f>IF(ISBLANK(HLOOKUP(AY$1,Monitoring_MP!$AM$1:$CX$57,Points_MP!$C25,FALSE)),"",IF(HLOOKUP(AY$1,Monitoring_MP!$AM$1:$CX$57,Points_MP!$C25,FALSE)=$J25,$AD25,IF(HLOOKUP(AY$1,Monitoring_MP!$AM$1:$CX$57,Points_MP!$C25,FALSE)=$L25,$AE25,IF(HLOOKUP(AY$1,Monitoring_MP!$AM$1:$CX$57,Points_MP!$C25,FALSE)=$N25,$AF25,IF(HLOOKUP(AY$1,Monitoring_MP!$AM$1:$CX$57,Points_MP!$C25,FALSE)=$P25,$AG25,IF(HLOOKUP(AY$1,Monitoring_MP!$AM$1:$CX$57,Points_MP!$C25,FALSE)=$R25,$AH25,IF(HLOOKUP(AY$1,Monitoring_MP!$AM$1:$CX$57,Points_MP!$C25,FALSE)=$T25,$AI25,IF(HLOOKUP(AY$1,Monitoring_MP!$AM$1:$CX$57,Points_MP!$C25,FALSE)=$V25,$AJ25,IF(HLOOKUP(AY$1,Monitoring_MP!$AM$1:$CX$57,Points_MP!$C25,FALSE)=$X25,$AK25,"ERROR")))))))))</f>
        <v>0</v>
      </c>
      <c r="AZ25" s="223">
        <f>IF(ISBLANK(HLOOKUP(AZ$1,Monitoring_MP!$AM$1:$CX$57,Points_MP!$C25,FALSE)),"",IF(HLOOKUP(AZ$1,Monitoring_MP!$AM$1:$CX$57,Points_MP!$C25,FALSE)=$J25,$AD25,IF(HLOOKUP(AZ$1,Monitoring_MP!$AM$1:$CX$57,Points_MP!$C25,FALSE)=$L25,$AE25,IF(HLOOKUP(AZ$1,Monitoring_MP!$AM$1:$CX$57,Points_MP!$C25,FALSE)=$N25,$AF25,IF(HLOOKUP(AZ$1,Monitoring_MP!$AM$1:$CX$57,Points_MP!$C25,FALSE)=$P25,$AG25,IF(HLOOKUP(AZ$1,Monitoring_MP!$AM$1:$CX$57,Points_MP!$C25,FALSE)=$R25,$AH25,IF(HLOOKUP(AZ$1,Monitoring_MP!$AM$1:$CX$57,Points_MP!$C25,FALSE)=$T25,$AI25,IF(HLOOKUP(AZ$1,Monitoring_MP!$AM$1:$CX$57,Points_MP!$C25,FALSE)=$V25,$AJ25,IF(HLOOKUP(AZ$1,Monitoring_MP!$AM$1:$CX$57,Points_MP!$C25,FALSE)=$X25,$AK25,"ERROR")))))))))</f>
        <v>4</v>
      </c>
      <c r="BA25" s="223">
        <f>IF(ISBLANK(HLOOKUP(BA$1,Monitoring_MP!$AM$1:$CX$57,Points_MP!$C25,FALSE)),"",IF(HLOOKUP(BA$1,Monitoring_MP!$AM$1:$CX$57,Points_MP!$C25,FALSE)=$J25,$AD25,IF(HLOOKUP(BA$1,Monitoring_MP!$AM$1:$CX$57,Points_MP!$C25,FALSE)=$L25,$AE25,IF(HLOOKUP(BA$1,Monitoring_MP!$AM$1:$CX$57,Points_MP!$C25,FALSE)=$N25,$AF25,IF(HLOOKUP(BA$1,Monitoring_MP!$AM$1:$CX$57,Points_MP!$C25,FALSE)=$P25,$AG25,IF(HLOOKUP(BA$1,Monitoring_MP!$AM$1:$CX$57,Points_MP!$C25,FALSE)=$R25,$AH25,IF(HLOOKUP(BA$1,Monitoring_MP!$AM$1:$CX$57,Points_MP!$C25,FALSE)=$T25,$AI25,IF(HLOOKUP(BA$1,Monitoring_MP!$AM$1:$CX$57,Points_MP!$C25,FALSE)=$V25,$AJ25,IF(HLOOKUP(BA$1,Monitoring_MP!$AM$1:$CX$57,Points_MP!$C25,FALSE)=$X25,$AK25,"ERROR")))))))))</f>
        <v>4</v>
      </c>
      <c r="BB25" s="223">
        <f>IF(ISBLANK(HLOOKUP(BB$1,Monitoring_MP!$AM$1:$CX$57,Points_MP!$C25,FALSE)),"",IF(HLOOKUP(BB$1,Monitoring_MP!$AM$1:$CX$57,Points_MP!$C25,FALSE)=$J25,$AD25,IF(HLOOKUP(BB$1,Monitoring_MP!$AM$1:$CX$57,Points_MP!$C25,FALSE)=$L25,$AE25,IF(HLOOKUP(BB$1,Monitoring_MP!$AM$1:$CX$57,Points_MP!$C25,FALSE)=$N25,$AF25,IF(HLOOKUP(BB$1,Monitoring_MP!$AM$1:$CX$57,Points_MP!$C25,FALSE)=$P25,$AG25,IF(HLOOKUP(BB$1,Monitoring_MP!$AM$1:$CX$57,Points_MP!$C25,FALSE)=$R25,$AH25,IF(HLOOKUP(BB$1,Monitoring_MP!$AM$1:$CX$57,Points_MP!$C25,FALSE)=$T25,$AI25,IF(HLOOKUP(BB$1,Monitoring_MP!$AM$1:$CX$57,Points_MP!$C25,FALSE)=$V25,$AJ25,IF(HLOOKUP(BB$1,Monitoring_MP!$AM$1:$CX$57,Points_MP!$C25,FALSE)=$X25,$AK25,"ERROR")))))))))</f>
        <v>2</v>
      </c>
      <c r="BC25" s="223">
        <f>IF(ISBLANK(HLOOKUP(BC$1,Monitoring_MP!$AM$1:$CX$57,Points_MP!$C25,FALSE)),"",IF(HLOOKUP(BC$1,Monitoring_MP!$AM$1:$CX$57,Points_MP!$C25,FALSE)=$J25,$AD25,IF(HLOOKUP(BC$1,Monitoring_MP!$AM$1:$CX$57,Points_MP!$C25,FALSE)=$L25,$AE25,IF(HLOOKUP(BC$1,Monitoring_MP!$AM$1:$CX$57,Points_MP!$C25,FALSE)=$N25,$AF25,IF(HLOOKUP(BC$1,Monitoring_MP!$AM$1:$CX$57,Points_MP!$C25,FALSE)=$P25,$AG25,IF(HLOOKUP(BC$1,Monitoring_MP!$AM$1:$CX$57,Points_MP!$C25,FALSE)=$R25,$AH25,IF(HLOOKUP(BC$1,Monitoring_MP!$AM$1:$CX$57,Points_MP!$C25,FALSE)=$T25,$AI25,IF(HLOOKUP(BC$1,Monitoring_MP!$AM$1:$CX$57,Points_MP!$C25,FALSE)=$V25,$AJ25,IF(HLOOKUP(BC$1,Monitoring_MP!$AM$1:$CX$57,Points_MP!$C25,FALSE)=$X25,$AK25,"ERROR")))))))))</f>
        <v>3.2</v>
      </c>
      <c r="BD25" s="223">
        <f>IF(ISBLANK(HLOOKUP(BD$1,Monitoring_MP!$AM$1:$CX$57,Points_MP!$C25,FALSE)),"",IF(HLOOKUP(BD$1,Monitoring_MP!$AM$1:$CX$57,Points_MP!$C25,FALSE)=$J25,$AD25,IF(HLOOKUP(BD$1,Monitoring_MP!$AM$1:$CX$57,Points_MP!$C25,FALSE)=$L25,$AE25,IF(HLOOKUP(BD$1,Monitoring_MP!$AM$1:$CX$57,Points_MP!$C25,FALSE)=$N25,$AF25,IF(HLOOKUP(BD$1,Monitoring_MP!$AM$1:$CX$57,Points_MP!$C25,FALSE)=$P25,$AG25,IF(HLOOKUP(BD$1,Monitoring_MP!$AM$1:$CX$57,Points_MP!$C25,FALSE)=$R25,$AH25,IF(HLOOKUP(BD$1,Monitoring_MP!$AM$1:$CX$57,Points_MP!$C25,FALSE)=$T25,$AI25,IF(HLOOKUP(BD$1,Monitoring_MP!$AM$1:$CX$57,Points_MP!$C25,FALSE)=$V25,$AJ25,IF(HLOOKUP(BD$1,Monitoring_MP!$AM$1:$CX$57,Points_MP!$C25,FALSE)=$X25,$AK25,"ERROR")))))))))</f>
        <v>4</v>
      </c>
      <c r="BE25" s="223">
        <f>IF(ISBLANK(HLOOKUP(BE$1,Monitoring_MP!$AM$1:$CX$57,Points_MP!$C25,FALSE)),"",IF(HLOOKUP(BE$1,Monitoring_MP!$AM$1:$CX$57,Points_MP!$C25,FALSE)=$J25,$AD25,IF(HLOOKUP(BE$1,Monitoring_MP!$AM$1:$CX$57,Points_MP!$C25,FALSE)=$L25,$AE25,IF(HLOOKUP(BE$1,Monitoring_MP!$AM$1:$CX$57,Points_MP!$C25,FALSE)=$N25,$AF25,IF(HLOOKUP(BE$1,Monitoring_MP!$AM$1:$CX$57,Points_MP!$C25,FALSE)=$P25,$AG25,IF(HLOOKUP(BE$1,Monitoring_MP!$AM$1:$CX$57,Points_MP!$C25,FALSE)=$R25,$AH25,IF(HLOOKUP(BE$1,Monitoring_MP!$AM$1:$CX$57,Points_MP!$C25,FALSE)=$T25,$AI25,IF(HLOOKUP(BE$1,Monitoring_MP!$AM$1:$CX$57,Points_MP!$C25,FALSE)=$V25,$AJ25,IF(HLOOKUP(BE$1,Monitoring_MP!$AM$1:$CX$57,Points_MP!$C25,FALSE)=$X25,$AK25,"ERROR")))))))))</f>
        <v>4</v>
      </c>
      <c r="BF25" s="223">
        <f>IF(ISBLANK(HLOOKUP(BF$1,Monitoring_MP!$AM$1:$CX$57,Points_MP!$C25,FALSE)),"",IF(HLOOKUP(BF$1,Monitoring_MP!$AM$1:$CX$57,Points_MP!$C25,FALSE)=$J25,$AD25,IF(HLOOKUP(BF$1,Monitoring_MP!$AM$1:$CX$57,Points_MP!$C25,FALSE)=$L25,$AE25,IF(HLOOKUP(BF$1,Monitoring_MP!$AM$1:$CX$57,Points_MP!$C25,FALSE)=$N25,$AF25,IF(HLOOKUP(BF$1,Monitoring_MP!$AM$1:$CX$57,Points_MP!$C25,FALSE)=$P25,$AG25,IF(HLOOKUP(BF$1,Monitoring_MP!$AM$1:$CX$57,Points_MP!$C25,FALSE)=$R25,$AH25,IF(HLOOKUP(BF$1,Monitoring_MP!$AM$1:$CX$57,Points_MP!$C25,FALSE)=$T25,$AI25,IF(HLOOKUP(BF$1,Monitoring_MP!$AM$1:$CX$57,Points_MP!$C25,FALSE)=$V25,$AJ25,IF(HLOOKUP(BF$1,Monitoring_MP!$AM$1:$CX$57,Points_MP!$C25,FALSE)=$X25,$AK25,"ERROR")))))))))</f>
        <v>0.8</v>
      </c>
      <c r="BG25" s="223">
        <f>IF(ISBLANK(HLOOKUP(BG$1,Monitoring_MP!$AM$1:$CX$57,Points_MP!$C25,FALSE)),"",IF(HLOOKUP(BG$1,Monitoring_MP!$AM$1:$CX$57,Points_MP!$C25,FALSE)=$J25,$AD25,IF(HLOOKUP(BG$1,Monitoring_MP!$AM$1:$CX$57,Points_MP!$C25,FALSE)=$L25,$AE25,IF(HLOOKUP(BG$1,Monitoring_MP!$AM$1:$CX$57,Points_MP!$C25,FALSE)=$N25,$AF25,IF(HLOOKUP(BG$1,Monitoring_MP!$AM$1:$CX$57,Points_MP!$C25,FALSE)=$P25,$AG25,IF(HLOOKUP(BG$1,Monitoring_MP!$AM$1:$CX$57,Points_MP!$C25,FALSE)=$R25,$AH25,IF(HLOOKUP(BG$1,Monitoring_MP!$AM$1:$CX$57,Points_MP!$C25,FALSE)=$T25,$AI25,IF(HLOOKUP(BG$1,Monitoring_MP!$AM$1:$CX$57,Points_MP!$C25,FALSE)=$V25,$AJ25,IF(HLOOKUP(BG$1,Monitoring_MP!$AM$1:$CX$57,Points_MP!$C25,FALSE)=$X25,$AK25,"ERROR")))))))))</f>
        <v>2.4</v>
      </c>
      <c r="BH25" s="223">
        <f>IF(ISBLANK(HLOOKUP(BH$1,Monitoring_MP!$AM$1:$CX$57,Points_MP!$C25,FALSE)),"",IF(HLOOKUP(BH$1,Monitoring_MP!$AM$1:$CX$57,Points_MP!$C25,FALSE)=$J25,$AD25,IF(HLOOKUP(BH$1,Monitoring_MP!$AM$1:$CX$57,Points_MP!$C25,FALSE)=$L25,$AE25,IF(HLOOKUP(BH$1,Monitoring_MP!$AM$1:$CX$57,Points_MP!$C25,FALSE)=$N25,$AF25,IF(HLOOKUP(BH$1,Monitoring_MP!$AM$1:$CX$57,Points_MP!$C25,FALSE)=$P25,$AG25,IF(HLOOKUP(BH$1,Monitoring_MP!$AM$1:$CX$57,Points_MP!$C25,FALSE)=$R25,$AH25,IF(HLOOKUP(BH$1,Monitoring_MP!$AM$1:$CX$57,Points_MP!$C25,FALSE)=$T25,$AI25,IF(HLOOKUP(BH$1,Monitoring_MP!$AM$1:$CX$57,Points_MP!$C25,FALSE)=$V25,$AJ25,IF(HLOOKUP(BH$1,Monitoring_MP!$AM$1:$CX$57,Points_MP!$C25,FALSE)=$X25,$AK25,"ERROR")))))))))</f>
        <v>4</v>
      </c>
      <c r="BI25" s="223">
        <f>IF(ISBLANK(HLOOKUP(BI$1,Monitoring_MP!$AM$1:$CX$57,Points_MP!$C25,FALSE)),"",IF(HLOOKUP(BI$1,Monitoring_MP!$AM$1:$CX$57,Points_MP!$C25,FALSE)=$J25,$AD25,IF(HLOOKUP(BI$1,Monitoring_MP!$AM$1:$CX$57,Points_MP!$C25,FALSE)=$L25,$AE25,IF(HLOOKUP(BI$1,Monitoring_MP!$AM$1:$CX$57,Points_MP!$C25,FALSE)=$N25,$AF25,IF(HLOOKUP(BI$1,Monitoring_MP!$AM$1:$CX$57,Points_MP!$C25,FALSE)=$P25,$AG25,IF(HLOOKUP(BI$1,Monitoring_MP!$AM$1:$CX$57,Points_MP!$C25,FALSE)=$R25,$AH25,IF(HLOOKUP(BI$1,Monitoring_MP!$AM$1:$CX$57,Points_MP!$C25,FALSE)=$T25,$AI25,IF(HLOOKUP(BI$1,Monitoring_MP!$AM$1:$CX$57,Points_MP!$C25,FALSE)=$V25,$AJ25,IF(HLOOKUP(BI$1,Monitoring_MP!$AM$1:$CX$57,Points_MP!$C25,FALSE)=$X25,$AK25,"ERROR")))))))))</f>
        <v>4</v>
      </c>
      <c r="BJ25" s="223">
        <f>IF(ISBLANK(HLOOKUP(BJ$1,Monitoring_MP!$AM$1:$CX$57,Points_MP!$C25,FALSE)),"",IF(HLOOKUP(BJ$1,Monitoring_MP!$AM$1:$CX$57,Points_MP!$C25,FALSE)=$J25,$AD25,IF(HLOOKUP(BJ$1,Monitoring_MP!$AM$1:$CX$57,Points_MP!$C25,FALSE)=$L25,$AE25,IF(HLOOKUP(BJ$1,Monitoring_MP!$AM$1:$CX$57,Points_MP!$C25,FALSE)=$N25,$AF25,IF(HLOOKUP(BJ$1,Monitoring_MP!$AM$1:$CX$57,Points_MP!$C25,FALSE)=$P25,$AG25,IF(HLOOKUP(BJ$1,Monitoring_MP!$AM$1:$CX$57,Points_MP!$C25,FALSE)=$R25,$AH25,IF(HLOOKUP(BJ$1,Monitoring_MP!$AM$1:$CX$57,Points_MP!$C25,FALSE)=$T25,$AI25,IF(HLOOKUP(BJ$1,Monitoring_MP!$AM$1:$CX$57,Points_MP!$C25,FALSE)=$V25,$AJ25,IF(HLOOKUP(BJ$1,Monitoring_MP!$AM$1:$CX$57,Points_MP!$C25,FALSE)=$X25,$AK25,"ERROR")))))))))</f>
        <v>0</v>
      </c>
      <c r="BK25" s="223">
        <f>IF(ISBLANK(HLOOKUP(BK$1,Monitoring_MP!$AM$1:$CX$57,Points_MP!$C25,FALSE)),"",IF(HLOOKUP(BK$1,Monitoring_MP!$AM$1:$CX$57,Points_MP!$C25,FALSE)=$J25,$AD25,IF(HLOOKUP(BK$1,Monitoring_MP!$AM$1:$CX$57,Points_MP!$C25,FALSE)=$L25,$AE25,IF(HLOOKUP(BK$1,Monitoring_MP!$AM$1:$CX$57,Points_MP!$C25,FALSE)=$N25,$AF25,IF(HLOOKUP(BK$1,Monitoring_MP!$AM$1:$CX$57,Points_MP!$C25,FALSE)=$P25,$AG25,IF(HLOOKUP(BK$1,Monitoring_MP!$AM$1:$CX$57,Points_MP!$C25,FALSE)=$R25,$AH25,IF(HLOOKUP(BK$1,Monitoring_MP!$AM$1:$CX$57,Points_MP!$C25,FALSE)=$T25,$AI25,IF(HLOOKUP(BK$1,Monitoring_MP!$AM$1:$CX$57,Points_MP!$C25,FALSE)=$V25,$AJ25,IF(HLOOKUP(BK$1,Monitoring_MP!$AM$1:$CX$57,Points_MP!$C25,FALSE)=$X25,$AK25,"ERROR")))))))))</f>
        <v>4</v>
      </c>
      <c r="BL25" s="223">
        <f>IF(ISBLANK(HLOOKUP(BL$1,Monitoring_MP!$AM$1:$CX$57,Points_MP!$C25,FALSE)),"",IF(HLOOKUP(BL$1,Monitoring_MP!$AM$1:$CX$57,Points_MP!$C25,FALSE)=$J25,$AD25,IF(HLOOKUP(BL$1,Monitoring_MP!$AM$1:$CX$57,Points_MP!$C25,FALSE)=$L25,$AE25,IF(HLOOKUP(BL$1,Monitoring_MP!$AM$1:$CX$57,Points_MP!$C25,FALSE)=$N25,$AF25,IF(HLOOKUP(BL$1,Monitoring_MP!$AM$1:$CX$57,Points_MP!$C25,FALSE)=$P25,$AG25,IF(HLOOKUP(BL$1,Monitoring_MP!$AM$1:$CX$57,Points_MP!$C25,FALSE)=$R25,$AH25,IF(HLOOKUP(BL$1,Monitoring_MP!$AM$1:$CX$57,Points_MP!$C25,FALSE)=$T25,$AI25,IF(HLOOKUP(BL$1,Monitoring_MP!$AM$1:$CX$57,Points_MP!$C25,FALSE)=$V25,$AJ25,IF(HLOOKUP(BL$1,Monitoring_MP!$AM$1:$CX$57,Points_MP!$C25,FALSE)=$X25,$AK25,"ERROR")))))))))</f>
        <v>4</v>
      </c>
      <c r="BM25" s="223">
        <f>IF(ISBLANK(HLOOKUP(BM$1,Monitoring_MP!$AM$1:$CX$57,Points_MP!$C25,FALSE)),"",IF(HLOOKUP(BM$1,Monitoring_MP!$AM$1:$CX$57,Points_MP!$C25,FALSE)=$J25,$AD25,IF(HLOOKUP(BM$1,Monitoring_MP!$AM$1:$CX$57,Points_MP!$C25,FALSE)=$L25,$AE25,IF(HLOOKUP(BM$1,Monitoring_MP!$AM$1:$CX$57,Points_MP!$C25,FALSE)=$N25,$AF25,IF(HLOOKUP(BM$1,Monitoring_MP!$AM$1:$CX$57,Points_MP!$C25,FALSE)=$P25,$AG25,IF(HLOOKUP(BM$1,Monitoring_MP!$AM$1:$CX$57,Points_MP!$C25,FALSE)=$R25,$AH25,IF(HLOOKUP(BM$1,Monitoring_MP!$AM$1:$CX$57,Points_MP!$C25,FALSE)=$T25,$AI25,IF(HLOOKUP(BM$1,Monitoring_MP!$AM$1:$CX$57,Points_MP!$C25,FALSE)=$V25,$AJ25,IF(HLOOKUP(BM$1,Monitoring_MP!$AM$1:$CX$57,Points_MP!$C25,FALSE)=$X25,$AK25,"ERROR")))))))))</f>
        <v>3.2</v>
      </c>
      <c r="BN25" s="223">
        <f>IF(ISBLANK(HLOOKUP(BN$1,Monitoring_MP!$AM$1:$CX$57,Points_MP!$C25,FALSE)),"",IF(HLOOKUP(BN$1,Monitoring_MP!$AM$1:$CX$57,Points_MP!$C25,FALSE)=$J25,$AD25,IF(HLOOKUP(BN$1,Monitoring_MP!$AM$1:$CX$57,Points_MP!$C25,FALSE)=$L25,$AE25,IF(HLOOKUP(BN$1,Monitoring_MP!$AM$1:$CX$57,Points_MP!$C25,FALSE)=$N25,$AF25,IF(HLOOKUP(BN$1,Monitoring_MP!$AM$1:$CX$57,Points_MP!$C25,FALSE)=$P25,$AG25,IF(HLOOKUP(BN$1,Monitoring_MP!$AM$1:$CX$57,Points_MP!$C25,FALSE)=$R25,$AH25,IF(HLOOKUP(BN$1,Monitoring_MP!$AM$1:$CX$57,Points_MP!$C25,FALSE)=$T25,$AI25,IF(HLOOKUP(BN$1,Monitoring_MP!$AM$1:$CX$57,Points_MP!$C25,FALSE)=$V25,$AJ25,IF(HLOOKUP(BN$1,Monitoring_MP!$AM$1:$CX$57,Points_MP!$C25,FALSE)=$X25,$AK25,"ERROR")))))))))</f>
        <v>4</v>
      </c>
      <c r="BO25" s="223">
        <f>IF(ISBLANK(HLOOKUP(BO$1,Monitoring_MP!$AM$1:$CX$57,Points_MP!$C25,FALSE)),"",IF(HLOOKUP(BO$1,Monitoring_MP!$AM$1:$CX$57,Points_MP!$C25,FALSE)=$J25,$AD25,IF(HLOOKUP(BO$1,Monitoring_MP!$AM$1:$CX$57,Points_MP!$C25,FALSE)=$L25,$AE25,IF(HLOOKUP(BO$1,Monitoring_MP!$AM$1:$CX$57,Points_MP!$C25,FALSE)=$N25,$AF25,IF(HLOOKUP(BO$1,Monitoring_MP!$AM$1:$CX$57,Points_MP!$C25,FALSE)=$P25,$AG25,IF(HLOOKUP(BO$1,Monitoring_MP!$AM$1:$CX$57,Points_MP!$C25,FALSE)=$R25,$AH25,IF(HLOOKUP(BO$1,Monitoring_MP!$AM$1:$CX$57,Points_MP!$C25,FALSE)=$T25,$AI25,IF(HLOOKUP(BO$1,Monitoring_MP!$AM$1:$CX$57,Points_MP!$C25,FALSE)=$V25,$AJ25,IF(HLOOKUP(BO$1,Monitoring_MP!$AM$1:$CX$57,Points_MP!$C25,FALSE)=$X25,$AK25,"ERROR")))))))))</f>
        <v>4</v>
      </c>
      <c r="BP25" s="223">
        <f>IF(ISBLANK(HLOOKUP(BP$1,Monitoring_MP!$AM$1:$CX$57,Points_MP!$C25,FALSE)),"",IF(HLOOKUP(BP$1,Monitoring_MP!$AM$1:$CX$57,Points_MP!$C25,FALSE)=$J25,$AD25,IF(HLOOKUP(BP$1,Monitoring_MP!$AM$1:$CX$57,Points_MP!$C25,FALSE)=$L25,$AE25,IF(HLOOKUP(BP$1,Monitoring_MP!$AM$1:$CX$57,Points_MP!$C25,FALSE)=$N25,$AF25,IF(HLOOKUP(BP$1,Monitoring_MP!$AM$1:$CX$57,Points_MP!$C25,FALSE)=$P25,$AG25,IF(HLOOKUP(BP$1,Monitoring_MP!$AM$1:$CX$57,Points_MP!$C25,FALSE)=$R25,$AH25,IF(HLOOKUP(BP$1,Monitoring_MP!$AM$1:$CX$57,Points_MP!$C25,FALSE)=$T25,$AI25,IF(HLOOKUP(BP$1,Monitoring_MP!$AM$1:$CX$57,Points_MP!$C25,FALSE)=$V25,$AJ25,IF(HLOOKUP(BP$1,Monitoring_MP!$AM$1:$CX$57,Points_MP!$C25,FALSE)=$X25,$AK25,"ERROR")))))))))</f>
        <v>0</v>
      </c>
      <c r="BQ25" s="223">
        <f>IF(ISBLANK(HLOOKUP(BQ$1,Monitoring_MP!$AM$1:$CX$57,Points_MP!$C25,FALSE)),"",IF(HLOOKUP(BQ$1,Monitoring_MP!$AM$1:$CX$57,Points_MP!$C25,FALSE)=$J25,$AD25,IF(HLOOKUP(BQ$1,Monitoring_MP!$AM$1:$CX$57,Points_MP!$C25,FALSE)=$L25,$AE25,IF(HLOOKUP(BQ$1,Monitoring_MP!$AM$1:$CX$57,Points_MP!$C25,FALSE)=$N25,$AF25,IF(HLOOKUP(BQ$1,Monitoring_MP!$AM$1:$CX$57,Points_MP!$C25,FALSE)=$P25,$AG25,IF(HLOOKUP(BQ$1,Monitoring_MP!$AM$1:$CX$57,Points_MP!$C25,FALSE)=$R25,$AH25,IF(HLOOKUP(BQ$1,Monitoring_MP!$AM$1:$CX$57,Points_MP!$C25,FALSE)=$T25,$AI25,IF(HLOOKUP(BQ$1,Monitoring_MP!$AM$1:$CX$57,Points_MP!$C25,FALSE)=$V25,$AJ25,IF(HLOOKUP(BQ$1,Monitoring_MP!$AM$1:$CX$57,Points_MP!$C25,FALSE)=$X25,$AK25,"ERROR")))))))))</f>
        <v>4</v>
      </c>
      <c r="BR25" s="223">
        <f>IF(ISBLANK(HLOOKUP(BR$1,Monitoring_MP!$AM$1:$CX$57,Points_MP!$C25,FALSE)),"",IF(HLOOKUP(BR$1,Monitoring_MP!$AM$1:$CX$57,Points_MP!$C25,FALSE)=$J25,$AD25,IF(HLOOKUP(BR$1,Monitoring_MP!$AM$1:$CX$57,Points_MP!$C25,FALSE)=$L25,$AE25,IF(HLOOKUP(BR$1,Monitoring_MP!$AM$1:$CX$57,Points_MP!$C25,FALSE)=$N25,$AF25,IF(HLOOKUP(BR$1,Monitoring_MP!$AM$1:$CX$57,Points_MP!$C25,FALSE)=$P25,$AG25,IF(HLOOKUP(BR$1,Monitoring_MP!$AM$1:$CX$57,Points_MP!$C25,FALSE)=$R25,$AH25,IF(HLOOKUP(BR$1,Monitoring_MP!$AM$1:$CX$57,Points_MP!$C25,FALSE)=$T25,$AI25,IF(HLOOKUP(BR$1,Monitoring_MP!$AM$1:$CX$57,Points_MP!$C25,FALSE)=$V25,$AJ25,IF(HLOOKUP(BR$1,Monitoring_MP!$AM$1:$CX$57,Points_MP!$C25,FALSE)=$X25,$AK25,"ERROR")))))))))</f>
        <v>4</v>
      </c>
    </row>
    <row r="26" spans="1:70" ht="15" customHeight="1" x14ac:dyDescent="0.35">
      <c r="A26" s="65" t="str">
        <f>IF(ISBLANK(Monitoring_MP!A26),"",Monitoring_MP!A26)</f>
        <v>Q24</v>
      </c>
      <c r="B26" s="245" t="str">
        <f>IF(ISBLANK(Monitoring_MP!B26),"",Monitoring_MP!B26)</f>
        <v>R20024</v>
      </c>
      <c r="C26" s="173">
        <f>IF(ISBLANK(Monitoring_MP!C26),"",Monitoring_MP!C26)</f>
        <v>26</v>
      </c>
      <c r="D26" s="173" t="str">
        <f>IF(ISBLANK(Monitoring_MP!D26),"",Monitoring_MP!D26)</f>
        <v>Sînt utilizate de autoritățile publice locale rețelele sociale pentru implicarea cetățenilor și diseminarea informațiilor publice ?</v>
      </c>
      <c r="E26" s="173" t="str">
        <f>IF(ISBLANK(Monitoring_MP!E26),"",Monitoring_MP!E26)</f>
        <v>Are social networks used by local public authorities to involve citizens and disseminate public information?</v>
      </c>
      <c r="F26" s="63" t="str">
        <f>IF(ISBLANK(Monitoring_MP!F26),"",Monitoring_MP!F26)</f>
        <v>par</v>
      </c>
      <c r="G26" s="63" t="str">
        <f>IF(ISBLANK(Monitoring_MP!G26),"",Monitoring_MP!G26)</f>
        <v>par15</v>
      </c>
      <c r="H26" s="63" t="str">
        <f>IF(ISBLANK(Monitoring_MP!H26),"",Monitoring_MP!H26)</f>
        <v>par15k</v>
      </c>
      <c r="I26" s="64">
        <f>IF(ISBLANK(Monitoring_MP!I26),"",Monitoring_MP!I26)</f>
        <v>2</v>
      </c>
      <c r="J26" s="63" t="str">
        <f>IF(ISBLANK(Monitoring_MP!J26),"",Monitoring_MP!J26)</f>
        <v>da</v>
      </c>
      <c r="K26" s="63" t="str">
        <f>IF(ISBLANK(Monitoring_MP!K26),"",Monitoring_MP!K26)</f>
        <v>yes</v>
      </c>
      <c r="L26" s="63" t="str">
        <f>IF(ISBLANK(Monitoring_MP!L26),"",Monitoring_MP!L26)</f>
        <v>nu</v>
      </c>
      <c r="M26" s="63" t="str">
        <f>IF(ISBLANK(Monitoring_MP!M26),"",Monitoring_MP!M26)</f>
        <v>no</v>
      </c>
      <c r="N26" s="63" t="str">
        <f>IF(ISBLANK(Monitoring_MP!N26),"",Monitoring_MP!N26)</f>
        <v>partial</v>
      </c>
      <c r="O26" s="63" t="str">
        <f>IF(ISBLANK(Monitoring_MP!O26),"",Monitoring_MP!O26)</f>
        <v>partially</v>
      </c>
      <c r="P26" s="63" t="str">
        <f>IF(ISBLANK(Monitoring_MP!P26),"",Monitoring_MP!P26)</f>
        <v>---</v>
      </c>
      <c r="Q26" s="63" t="str">
        <f>IF(ISBLANK(Monitoring_MP!Q26),"",Monitoring_MP!Q26)</f>
        <v>---</v>
      </c>
      <c r="R26" s="63" t="str">
        <f>IF(ISBLANK(Monitoring_MP!R26),"",Monitoring_MP!R26)</f>
        <v>---</v>
      </c>
      <c r="S26" s="63" t="str">
        <f>IF(ISBLANK(Monitoring_MP!S26),"",Monitoring_MP!S26)</f>
        <v>---</v>
      </c>
      <c r="T26" s="63" t="str">
        <f>IF(ISBLANK(Monitoring_MP!T26),"",Monitoring_MP!T26)</f>
        <v>---</v>
      </c>
      <c r="U26" s="63" t="str">
        <f>IF(ISBLANK(Monitoring_MP!U26),"",Monitoring_MP!U26)</f>
        <v>---</v>
      </c>
      <c r="V26" s="63" t="str">
        <f>IF(ISBLANK(Monitoring_MP!V26),"",Monitoring_MP!V26)</f>
        <v>---</v>
      </c>
      <c r="W26" s="63" t="str">
        <f>IF(ISBLANK(Monitoring_MP!W26),"",Monitoring_MP!W26)</f>
        <v>---</v>
      </c>
      <c r="X26" s="63" t="str">
        <f>IF(ISBLANK(Monitoring_MP!X26),"",Monitoring_MP!X26)</f>
        <v>N/A</v>
      </c>
      <c r="Y26" s="63" t="str">
        <f>IF(ISBLANK(Monitoring_MP!Y26),"",Monitoring_MP!Y26)</f>
        <v>N/A</v>
      </c>
      <c r="Z26" s="63" t="str">
        <f>IF(ISBLANK(Monitoring_MP!Z26),"",Monitoring_MP!Z26)</f>
        <v>---</v>
      </c>
      <c r="AA26" s="63" t="str">
        <f>IF(ISBLANK(Monitoring_MP!AA26),"",Monitoring_MP!AA26)</f>
        <v>---</v>
      </c>
      <c r="AB26" s="63" t="str">
        <f>IF(ISBLANK(Monitoring_MP!AB26),"",Monitoring_MP!AB26)</f>
        <v>da</v>
      </c>
      <c r="AC26" s="63" t="str">
        <f>IF(ISBLANK(Monitoring_MP!AC26),"",Monitoring_MP!AC26)</f>
        <v>nu</v>
      </c>
      <c r="AD26" s="64">
        <f>IF(ISBLANK(Monitoring_MP!AD26),"",Monitoring_MP!AD26)</f>
        <v>2</v>
      </c>
      <c r="AE26" s="63">
        <f>IF(ISBLANK(Monitoring_MP!AE26),"",Monitoring_MP!AE26)</f>
        <v>0</v>
      </c>
      <c r="AF26" s="63">
        <f>IF(ISBLANK(Monitoring_MP!AF26),"",Monitoring_MP!AF26)</f>
        <v>1</v>
      </c>
      <c r="AG26" s="63" t="str">
        <f>IF(ISBLANK(Monitoring_MP!AG26),"",Monitoring_MP!AG26)</f>
        <v>---</v>
      </c>
      <c r="AH26" s="63" t="str">
        <f>IF(ISBLANK(Monitoring_MP!AH26),"",Monitoring_MP!AH26)</f>
        <v>---</v>
      </c>
      <c r="AI26" s="63" t="str">
        <f>IF(ISBLANK(Monitoring_MP!AI26),"",Monitoring_MP!AI26)</f>
        <v>---</v>
      </c>
      <c r="AJ26" s="63" t="str">
        <f>IF(ISBLANK(Monitoring_MP!AJ26),"",Monitoring_MP!AJ26)</f>
        <v>---</v>
      </c>
      <c r="AK26" s="63" t="str">
        <f>IF(ISBLANK(Monitoring_MP!AK26),"",Monitoring_MP!AK26)</f>
        <v>N/A</v>
      </c>
      <c r="AL26" s="140" t="str">
        <f>IF(ISBLANK(Monitoring_MP!AL26),"",Monitoring_MP!AL26)</f>
        <v>---</v>
      </c>
      <c r="AM26" s="223">
        <f>IF(ISBLANK(HLOOKUP(AM$1,Monitoring_MP!$AM$1:$CX$57,Points_MP!$C26,FALSE)),"",IF(HLOOKUP(AM$1,Monitoring_MP!$AM$1:$CX$57,Points_MP!$C26,FALSE)=$J26,$AD26,IF(HLOOKUP(AM$1,Monitoring_MP!$AM$1:$CX$57,Points_MP!$C26,FALSE)=$L26,$AE26,IF(HLOOKUP(AM$1,Monitoring_MP!$AM$1:$CX$57,Points_MP!$C26,FALSE)=$N26,$AF26,IF(HLOOKUP(AM$1,Monitoring_MP!$AM$1:$CX$57,Points_MP!$C26,FALSE)=$P26,$AG26,IF(HLOOKUP(AM$1,Monitoring_MP!$AM$1:$CX$57,Points_MP!$C26,FALSE)=$R26,$AH26,IF(HLOOKUP(AM$1,Monitoring_MP!$AM$1:$CX$57,Points_MP!$C26,FALSE)=$T26,$AI26,IF(HLOOKUP(AM$1,Monitoring_MP!$AM$1:$CX$57,Points_MP!$C26,FALSE)=$V26,$AJ26,IF(HLOOKUP(AM$1,Monitoring_MP!$AM$1:$CX$57,Points_MP!$C26,FALSE)=$X26,$AK26,"ERROR")))))))))</f>
        <v>2</v>
      </c>
      <c r="AN26" s="223">
        <f>IF(ISBLANK(HLOOKUP(AN$1,Monitoring_MP!$AM$1:$CX$57,Points_MP!$C26,FALSE)),"",IF(HLOOKUP(AN$1,Monitoring_MP!$AM$1:$CX$57,Points_MP!$C26,FALSE)=$J26,$AD26,IF(HLOOKUP(AN$1,Monitoring_MP!$AM$1:$CX$57,Points_MP!$C26,FALSE)=$L26,$AE26,IF(HLOOKUP(AN$1,Monitoring_MP!$AM$1:$CX$57,Points_MP!$C26,FALSE)=$N26,$AF26,IF(HLOOKUP(AN$1,Monitoring_MP!$AM$1:$CX$57,Points_MP!$C26,FALSE)=$P26,$AG26,IF(HLOOKUP(AN$1,Monitoring_MP!$AM$1:$CX$57,Points_MP!$C26,FALSE)=$R26,$AH26,IF(HLOOKUP(AN$1,Monitoring_MP!$AM$1:$CX$57,Points_MP!$C26,FALSE)=$T26,$AI26,IF(HLOOKUP(AN$1,Monitoring_MP!$AM$1:$CX$57,Points_MP!$C26,FALSE)=$V26,$AJ26,IF(HLOOKUP(AN$1,Monitoring_MP!$AM$1:$CX$57,Points_MP!$C26,FALSE)=$X26,$AK26,"ERROR")))))))))</f>
        <v>0</v>
      </c>
      <c r="AO26" s="223">
        <f>IF(ISBLANK(HLOOKUP(AO$1,Monitoring_MP!$AM$1:$CX$57,Points_MP!$C26,FALSE)),"",IF(HLOOKUP(AO$1,Monitoring_MP!$AM$1:$CX$57,Points_MP!$C26,FALSE)=$J26,$AD26,IF(HLOOKUP(AO$1,Monitoring_MP!$AM$1:$CX$57,Points_MP!$C26,FALSE)=$L26,$AE26,IF(HLOOKUP(AO$1,Monitoring_MP!$AM$1:$CX$57,Points_MP!$C26,FALSE)=$N26,$AF26,IF(HLOOKUP(AO$1,Monitoring_MP!$AM$1:$CX$57,Points_MP!$C26,FALSE)=$P26,$AG26,IF(HLOOKUP(AO$1,Monitoring_MP!$AM$1:$CX$57,Points_MP!$C26,FALSE)=$R26,$AH26,IF(HLOOKUP(AO$1,Monitoring_MP!$AM$1:$CX$57,Points_MP!$C26,FALSE)=$T26,$AI26,IF(HLOOKUP(AO$1,Monitoring_MP!$AM$1:$CX$57,Points_MP!$C26,FALSE)=$V26,$AJ26,IF(HLOOKUP(AO$1,Monitoring_MP!$AM$1:$CX$57,Points_MP!$C26,FALSE)=$X26,$AK26,"ERROR")))))))))</f>
        <v>2</v>
      </c>
      <c r="AP26" s="223">
        <f>IF(ISBLANK(HLOOKUP(AP$1,Monitoring_MP!$AM$1:$CX$57,Points_MP!$C26,FALSE)),"",IF(HLOOKUP(AP$1,Monitoring_MP!$AM$1:$CX$57,Points_MP!$C26,FALSE)=$J26,$AD26,IF(HLOOKUP(AP$1,Monitoring_MP!$AM$1:$CX$57,Points_MP!$C26,FALSE)=$L26,$AE26,IF(HLOOKUP(AP$1,Monitoring_MP!$AM$1:$CX$57,Points_MP!$C26,FALSE)=$N26,$AF26,IF(HLOOKUP(AP$1,Monitoring_MP!$AM$1:$CX$57,Points_MP!$C26,FALSE)=$P26,$AG26,IF(HLOOKUP(AP$1,Monitoring_MP!$AM$1:$CX$57,Points_MP!$C26,FALSE)=$R26,$AH26,IF(HLOOKUP(AP$1,Monitoring_MP!$AM$1:$CX$57,Points_MP!$C26,FALSE)=$T26,$AI26,IF(HLOOKUP(AP$1,Monitoring_MP!$AM$1:$CX$57,Points_MP!$C26,FALSE)=$V26,$AJ26,IF(HLOOKUP(AP$1,Monitoring_MP!$AM$1:$CX$57,Points_MP!$C26,FALSE)=$X26,$AK26,"ERROR")))))))))</f>
        <v>2</v>
      </c>
      <c r="AQ26" s="223">
        <f>IF(ISBLANK(HLOOKUP(AQ$1,Monitoring_MP!$AM$1:$CX$57,Points_MP!$C26,FALSE)),"",IF(HLOOKUP(AQ$1,Monitoring_MP!$AM$1:$CX$57,Points_MP!$C26,FALSE)=$J26,$AD26,IF(HLOOKUP(AQ$1,Monitoring_MP!$AM$1:$CX$57,Points_MP!$C26,FALSE)=$L26,$AE26,IF(HLOOKUP(AQ$1,Monitoring_MP!$AM$1:$CX$57,Points_MP!$C26,FALSE)=$N26,$AF26,IF(HLOOKUP(AQ$1,Monitoring_MP!$AM$1:$CX$57,Points_MP!$C26,FALSE)=$P26,$AG26,IF(HLOOKUP(AQ$1,Monitoring_MP!$AM$1:$CX$57,Points_MP!$C26,FALSE)=$R26,$AH26,IF(HLOOKUP(AQ$1,Monitoring_MP!$AM$1:$CX$57,Points_MP!$C26,FALSE)=$T26,$AI26,IF(HLOOKUP(AQ$1,Monitoring_MP!$AM$1:$CX$57,Points_MP!$C26,FALSE)=$V26,$AJ26,IF(HLOOKUP(AQ$1,Monitoring_MP!$AM$1:$CX$57,Points_MP!$C26,FALSE)=$X26,$AK26,"ERROR")))))))))</f>
        <v>2</v>
      </c>
      <c r="AR26" s="223">
        <f>IF(ISBLANK(HLOOKUP(AR$1,Monitoring_MP!$AM$1:$CX$57,Points_MP!$C26,FALSE)),"",IF(HLOOKUP(AR$1,Monitoring_MP!$AM$1:$CX$57,Points_MP!$C26,FALSE)=$J26,$AD26,IF(HLOOKUP(AR$1,Monitoring_MP!$AM$1:$CX$57,Points_MP!$C26,FALSE)=$L26,$AE26,IF(HLOOKUP(AR$1,Monitoring_MP!$AM$1:$CX$57,Points_MP!$C26,FALSE)=$N26,$AF26,IF(HLOOKUP(AR$1,Monitoring_MP!$AM$1:$CX$57,Points_MP!$C26,FALSE)=$P26,$AG26,IF(HLOOKUP(AR$1,Monitoring_MP!$AM$1:$CX$57,Points_MP!$C26,FALSE)=$R26,$AH26,IF(HLOOKUP(AR$1,Monitoring_MP!$AM$1:$CX$57,Points_MP!$C26,FALSE)=$T26,$AI26,IF(HLOOKUP(AR$1,Monitoring_MP!$AM$1:$CX$57,Points_MP!$C26,FALSE)=$V26,$AJ26,IF(HLOOKUP(AR$1,Monitoring_MP!$AM$1:$CX$57,Points_MP!$C26,FALSE)=$X26,$AK26,"ERROR")))))))))</f>
        <v>1</v>
      </c>
      <c r="AS26" s="223">
        <f>IF(ISBLANK(HLOOKUP(AS$1,Monitoring_MP!$AM$1:$CX$57,Points_MP!$C26,FALSE)),"",IF(HLOOKUP(AS$1,Monitoring_MP!$AM$1:$CX$57,Points_MP!$C26,FALSE)=$J26,$AD26,IF(HLOOKUP(AS$1,Monitoring_MP!$AM$1:$CX$57,Points_MP!$C26,FALSE)=$L26,$AE26,IF(HLOOKUP(AS$1,Monitoring_MP!$AM$1:$CX$57,Points_MP!$C26,FALSE)=$N26,$AF26,IF(HLOOKUP(AS$1,Monitoring_MP!$AM$1:$CX$57,Points_MP!$C26,FALSE)=$P26,$AG26,IF(HLOOKUP(AS$1,Monitoring_MP!$AM$1:$CX$57,Points_MP!$C26,FALSE)=$R26,$AH26,IF(HLOOKUP(AS$1,Monitoring_MP!$AM$1:$CX$57,Points_MP!$C26,FALSE)=$T26,$AI26,IF(HLOOKUP(AS$1,Monitoring_MP!$AM$1:$CX$57,Points_MP!$C26,FALSE)=$V26,$AJ26,IF(HLOOKUP(AS$1,Monitoring_MP!$AM$1:$CX$57,Points_MP!$C26,FALSE)=$X26,$AK26,"ERROR")))))))))</f>
        <v>2</v>
      </c>
      <c r="AT26" s="223">
        <f>IF(ISBLANK(HLOOKUP(AT$1,Monitoring_MP!$AM$1:$CX$57,Points_MP!$C26,FALSE)),"",IF(HLOOKUP(AT$1,Monitoring_MP!$AM$1:$CX$57,Points_MP!$C26,FALSE)=$J26,$AD26,IF(HLOOKUP(AT$1,Monitoring_MP!$AM$1:$CX$57,Points_MP!$C26,FALSE)=$L26,$AE26,IF(HLOOKUP(AT$1,Monitoring_MP!$AM$1:$CX$57,Points_MP!$C26,FALSE)=$N26,$AF26,IF(HLOOKUP(AT$1,Monitoring_MP!$AM$1:$CX$57,Points_MP!$C26,FALSE)=$P26,$AG26,IF(HLOOKUP(AT$1,Monitoring_MP!$AM$1:$CX$57,Points_MP!$C26,FALSE)=$R26,$AH26,IF(HLOOKUP(AT$1,Monitoring_MP!$AM$1:$CX$57,Points_MP!$C26,FALSE)=$T26,$AI26,IF(HLOOKUP(AT$1,Monitoring_MP!$AM$1:$CX$57,Points_MP!$C26,FALSE)=$V26,$AJ26,IF(HLOOKUP(AT$1,Monitoring_MP!$AM$1:$CX$57,Points_MP!$C26,FALSE)=$X26,$AK26,"ERROR")))))))))</f>
        <v>2</v>
      </c>
      <c r="AU26" s="223">
        <f>IF(ISBLANK(HLOOKUP(AU$1,Monitoring_MP!$AM$1:$CX$57,Points_MP!$C26,FALSE)),"",IF(HLOOKUP(AU$1,Monitoring_MP!$AM$1:$CX$57,Points_MP!$C26,FALSE)=$J26,$AD26,IF(HLOOKUP(AU$1,Monitoring_MP!$AM$1:$CX$57,Points_MP!$C26,FALSE)=$L26,$AE26,IF(HLOOKUP(AU$1,Monitoring_MP!$AM$1:$CX$57,Points_MP!$C26,FALSE)=$N26,$AF26,IF(HLOOKUP(AU$1,Monitoring_MP!$AM$1:$CX$57,Points_MP!$C26,FALSE)=$P26,$AG26,IF(HLOOKUP(AU$1,Monitoring_MP!$AM$1:$CX$57,Points_MP!$C26,FALSE)=$R26,$AH26,IF(HLOOKUP(AU$1,Monitoring_MP!$AM$1:$CX$57,Points_MP!$C26,FALSE)=$T26,$AI26,IF(HLOOKUP(AU$1,Monitoring_MP!$AM$1:$CX$57,Points_MP!$C26,FALSE)=$V26,$AJ26,IF(HLOOKUP(AU$1,Monitoring_MP!$AM$1:$CX$57,Points_MP!$C26,FALSE)=$X26,$AK26,"ERROR")))))))))</f>
        <v>2</v>
      </c>
      <c r="AV26" s="223">
        <f>IF(ISBLANK(HLOOKUP(AV$1,Monitoring_MP!$AM$1:$CX$57,Points_MP!$C26,FALSE)),"",IF(HLOOKUP(AV$1,Monitoring_MP!$AM$1:$CX$57,Points_MP!$C26,FALSE)=$J26,$AD26,IF(HLOOKUP(AV$1,Monitoring_MP!$AM$1:$CX$57,Points_MP!$C26,FALSE)=$L26,$AE26,IF(HLOOKUP(AV$1,Monitoring_MP!$AM$1:$CX$57,Points_MP!$C26,FALSE)=$N26,$AF26,IF(HLOOKUP(AV$1,Monitoring_MP!$AM$1:$CX$57,Points_MP!$C26,FALSE)=$P26,$AG26,IF(HLOOKUP(AV$1,Monitoring_MP!$AM$1:$CX$57,Points_MP!$C26,FALSE)=$R26,$AH26,IF(HLOOKUP(AV$1,Monitoring_MP!$AM$1:$CX$57,Points_MP!$C26,FALSE)=$T26,$AI26,IF(HLOOKUP(AV$1,Monitoring_MP!$AM$1:$CX$57,Points_MP!$C26,FALSE)=$V26,$AJ26,IF(HLOOKUP(AV$1,Monitoring_MP!$AM$1:$CX$57,Points_MP!$C26,FALSE)=$X26,$AK26,"ERROR")))))))))</f>
        <v>2</v>
      </c>
      <c r="AW26" s="223">
        <f>IF(ISBLANK(HLOOKUP(AW$1,Monitoring_MP!$AM$1:$CX$57,Points_MP!$C26,FALSE)),"",IF(HLOOKUP(AW$1,Monitoring_MP!$AM$1:$CX$57,Points_MP!$C26,FALSE)=$J26,$AD26,IF(HLOOKUP(AW$1,Monitoring_MP!$AM$1:$CX$57,Points_MP!$C26,FALSE)=$L26,$AE26,IF(HLOOKUP(AW$1,Monitoring_MP!$AM$1:$CX$57,Points_MP!$C26,FALSE)=$N26,$AF26,IF(HLOOKUP(AW$1,Monitoring_MP!$AM$1:$CX$57,Points_MP!$C26,FALSE)=$P26,$AG26,IF(HLOOKUP(AW$1,Monitoring_MP!$AM$1:$CX$57,Points_MP!$C26,FALSE)=$R26,$AH26,IF(HLOOKUP(AW$1,Monitoring_MP!$AM$1:$CX$57,Points_MP!$C26,FALSE)=$T26,$AI26,IF(HLOOKUP(AW$1,Monitoring_MP!$AM$1:$CX$57,Points_MP!$C26,FALSE)=$V26,$AJ26,IF(HLOOKUP(AW$1,Monitoring_MP!$AM$1:$CX$57,Points_MP!$C26,FALSE)=$X26,$AK26,"ERROR")))))))))</f>
        <v>2</v>
      </c>
      <c r="AX26" s="223">
        <f>IF(ISBLANK(HLOOKUP(AX$1,Monitoring_MP!$AM$1:$CX$57,Points_MP!$C26,FALSE)),"",IF(HLOOKUP(AX$1,Monitoring_MP!$AM$1:$CX$57,Points_MP!$C26,FALSE)=$J26,$AD26,IF(HLOOKUP(AX$1,Monitoring_MP!$AM$1:$CX$57,Points_MP!$C26,FALSE)=$L26,$AE26,IF(HLOOKUP(AX$1,Monitoring_MP!$AM$1:$CX$57,Points_MP!$C26,FALSE)=$N26,$AF26,IF(HLOOKUP(AX$1,Monitoring_MP!$AM$1:$CX$57,Points_MP!$C26,FALSE)=$P26,$AG26,IF(HLOOKUP(AX$1,Monitoring_MP!$AM$1:$CX$57,Points_MP!$C26,FALSE)=$R26,$AH26,IF(HLOOKUP(AX$1,Monitoring_MP!$AM$1:$CX$57,Points_MP!$C26,FALSE)=$T26,$AI26,IF(HLOOKUP(AX$1,Monitoring_MP!$AM$1:$CX$57,Points_MP!$C26,FALSE)=$V26,$AJ26,IF(HLOOKUP(AX$1,Monitoring_MP!$AM$1:$CX$57,Points_MP!$C26,FALSE)=$X26,$AK26,"ERROR")))))))))</f>
        <v>2</v>
      </c>
      <c r="AY26" s="223">
        <f>IF(ISBLANK(HLOOKUP(AY$1,Monitoring_MP!$AM$1:$CX$57,Points_MP!$C26,FALSE)),"",IF(HLOOKUP(AY$1,Monitoring_MP!$AM$1:$CX$57,Points_MP!$C26,FALSE)=$J26,$AD26,IF(HLOOKUP(AY$1,Monitoring_MP!$AM$1:$CX$57,Points_MP!$C26,FALSE)=$L26,$AE26,IF(HLOOKUP(AY$1,Monitoring_MP!$AM$1:$CX$57,Points_MP!$C26,FALSE)=$N26,$AF26,IF(HLOOKUP(AY$1,Monitoring_MP!$AM$1:$CX$57,Points_MP!$C26,FALSE)=$P26,$AG26,IF(HLOOKUP(AY$1,Monitoring_MP!$AM$1:$CX$57,Points_MP!$C26,FALSE)=$R26,$AH26,IF(HLOOKUP(AY$1,Monitoring_MP!$AM$1:$CX$57,Points_MP!$C26,FALSE)=$T26,$AI26,IF(HLOOKUP(AY$1,Monitoring_MP!$AM$1:$CX$57,Points_MP!$C26,FALSE)=$V26,$AJ26,IF(HLOOKUP(AY$1,Monitoring_MP!$AM$1:$CX$57,Points_MP!$C26,FALSE)=$X26,$AK26,"ERROR")))))))))</f>
        <v>1</v>
      </c>
      <c r="AZ26" s="223">
        <f>IF(ISBLANK(HLOOKUP(AZ$1,Monitoring_MP!$AM$1:$CX$57,Points_MP!$C26,FALSE)),"",IF(HLOOKUP(AZ$1,Monitoring_MP!$AM$1:$CX$57,Points_MP!$C26,FALSE)=$J26,$AD26,IF(HLOOKUP(AZ$1,Monitoring_MP!$AM$1:$CX$57,Points_MP!$C26,FALSE)=$L26,$AE26,IF(HLOOKUP(AZ$1,Monitoring_MP!$AM$1:$CX$57,Points_MP!$C26,FALSE)=$N26,$AF26,IF(HLOOKUP(AZ$1,Monitoring_MP!$AM$1:$CX$57,Points_MP!$C26,FALSE)=$P26,$AG26,IF(HLOOKUP(AZ$1,Monitoring_MP!$AM$1:$CX$57,Points_MP!$C26,FALSE)=$R26,$AH26,IF(HLOOKUP(AZ$1,Monitoring_MP!$AM$1:$CX$57,Points_MP!$C26,FALSE)=$T26,$AI26,IF(HLOOKUP(AZ$1,Monitoring_MP!$AM$1:$CX$57,Points_MP!$C26,FALSE)=$V26,$AJ26,IF(HLOOKUP(AZ$1,Monitoring_MP!$AM$1:$CX$57,Points_MP!$C26,FALSE)=$X26,$AK26,"ERROR")))))))))</f>
        <v>2</v>
      </c>
      <c r="BA26" s="223">
        <f>IF(ISBLANK(HLOOKUP(BA$1,Monitoring_MP!$AM$1:$CX$57,Points_MP!$C26,FALSE)),"",IF(HLOOKUP(BA$1,Monitoring_MP!$AM$1:$CX$57,Points_MP!$C26,FALSE)=$J26,$AD26,IF(HLOOKUP(BA$1,Monitoring_MP!$AM$1:$CX$57,Points_MP!$C26,FALSE)=$L26,$AE26,IF(HLOOKUP(BA$1,Monitoring_MP!$AM$1:$CX$57,Points_MP!$C26,FALSE)=$N26,$AF26,IF(HLOOKUP(BA$1,Monitoring_MP!$AM$1:$CX$57,Points_MP!$C26,FALSE)=$P26,$AG26,IF(HLOOKUP(BA$1,Monitoring_MP!$AM$1:$CX$57,Points_MP!$C26,FALSE)=$R26,$AH26,IF(HLOOKUP(BA$1,Monitoring_MP!$AM$1:$CX$57,Points_MP!$C26,FALSE)=$T26,$AI26,IF(HLOOKUP(BA$1,Monitoring_MP!$AM$1:$CX$57,Points_MP!$C26,FALSE)=$V26,$AJ26,IF(HLOOKUP(BA$1,Monitoring_MP!$AM$1:$CX$57,Points_MP!$C26,FALSE)=$X26,$AK26,"ERROR")))))))))</f>
        <v>2</v>
      </c>
      <c r="BB26" s="223">
        <f>IF(ISBLANK(HLOOKUP(BB$1,Monitoring_MP!$AM$1:$CX$57,Points_MP!$C26,FALSE)),"",IF(HLOOKUP(BB$1,Monitoring_MP!$AM$1:$CX$57,Points_MP!$C26,FALSE)=$J26,$AD26,IF(HLOOKUP(BB$1,Monitoring_MP!$AM$1:$CX$57,Points_MP!$C26,FALSE)=$L26,$AE26,IF(HLOOKUP(BB$1,Monitoring_MP!$AM$1:$CX$57,Points_MP!$C26,FALSE)=$N26,$AF26,IF(HLOOKUP(BB$1,Monitoring_MP!$AM$1:$CX$57,Points_MP!$C26,FALSE)=$P26,$AG26,IF(HLOOKUP(BB$1,Monitoring_MP!$AM$1:$CX$57,Points_MP!$C26,FALSE)=$R26,$AH26,IF(HLOOKUP(BB$1,Monitoring_MP!$AM$1:$CX$57,Points_MP!$C26,FALSE)=$T26,$AI26,IF(HLOOKUP(BB$1,Monitoring_MP!$AM$1:$CX$57,Points_MP!$C26,FALSE)=$V26,$AJ26,IF(HLOOKUP(BB$1,Monitoring_MP!$AM$1:$CX$57,Points_MP!$C26,FALSE)=$X26,$AK26,"ERROR")))))))))</f>
        <v>2</v>
      </c>
      <c r="BC26" s="223">
        <f>IF(ISBLANK(HLOOKUP(BC$1,Monitoring_MP!$AM$1:$CX$57,Points_MP!$C26,FALSE)),"",IF(HLOOKUP(BC$1,Monitoring_MP!$AM$1:$CX$57,Points_MP!$C26,FALSE)=$J26,$AD26,IF(HLOOKUP(BC$1,Monitoring_MP!$AM$1:$CX$57,Points_MP!$C26,FALSE)=$L26,$AE26,IF(HLOOKUP(BC$1,Monitoring_MP!$AM$1:$CX$57,Points_MP!$C26,FALSE)=$N26,$AF26,IF(HLOOKUP(BC$1,Monitoring_MP!$AM$1:$CX$57,Points_MP!$C26,FALSE)=$P26,$AG26,IF(HLOOKUP(BC$1,Monitoring_MP!$AM$1:$CX$57,Points_MP!$C26,FALSE)=$R26,$AH26,IF(HLOOKUP(BC$1,Monitoring_MP!$AM$1:$CX$57,Points_MP!$C26,FALSE)=$T26,$AI26,IF(HLOOKUP(BC$1,Monitoring_MP!$AM$1:$CX$57,Points_MP!$C26,FALSE)=$V26,$AJ26,IF(HLOOKUP(BC$1,Monitoring_MP!$AM$1:$CX$57,Points_MP!$C26,FALSE)=$X26,$AK26,"ERROR")))))))))</f>
        <v>2</v>
      </c>
      <c r="BD26" s="223">
        <f>IF(ISBLANK(HLOOKUP(BD$1,Monitoring_MP!$AM$1:$CX$57,Points_MP!$C26,FALSE)),"",IF(HLOOKUP(BD$1,Monitoring_MP!$AM$1:$CX$57,Points_MP!$C26,FALSE)=$J26,$AD26,IF(HLOOKUP(BD$1,Monitoring_MP!$AM$1:$CX$57,Points_MP!$C26,FALSE)=$L26,$AE26,IF(HLOOKUP(BD$1,Monitoring_MP!$AM$1:$CX$57,Points_MP!$C26,FALSE)=$N26,$AF26,IF(HLOOKUP(BD$1,Monitoring_MP!$AM$1:$CX$57,Points_MP!$C26,FALSE)=$P26,$AG26,IF(HLOOKUP(BD$1,Monitoring_MP!$AM$1:$CX$57,Points_MP!$C26,FALSE)=$R26,$AH26,IF(HLOOKUP(BD$1,Monitoring_MP!$AM$1:$CX$57,Points_MP!$C26,FALSE)=$T26,$AI26,IF(HLOOKUP(BD$1,Monitoring_MP!$AM$1:$CX$57,Points_MP!$C26,FALSE)=$V26,$AJ26,IF(HLOOKUP(BD$1,Monitoring_MP!$AM$1:$CX$57,Points_MP!$C26,FALSE)=$X26,$AK26,"ERROR")))))))))</f>
        <v>2</v>
      </c>
      <c r="BE26" s="223">
        <f>IF(ISBLANK(HLOOKUP(BE$1,Monitoring_MP!$AM$1:$CX$57,Points_MP!$C26,FALSE)),"",IF(HLOOKUP(BE$1,Monitoring_MP!$AM$1:$CX$57,Points_MP!$C26,FALSE)=$J26,$AD26,IF(HLOOKUP(BE$1,Monitoring_MP!$AM$1:$CX$57,Points_MP!$C26,FALSE)=$L26,$AE26,IF(HLOOKUP(BE$1,Monitoring_MP!$AM$1:$CX$57,Points_MP!$C26,FALSE)=$N26,$AF26,IF(HLOOKUP(BE$1,Monitoring_MP!$AM$1:$CX$57,Points_MP!$C26,FALSE)=$P26,$AG26,IF(HLOOKUP(BE$1,Monitoring_MP!$AM$1:$CX$57,Points_MP!$C26,FALSE)=$R26,$AH26,IF(HLOOKUP(BE$1,Monitoring_MP!$AM$1:$CX$57,Points_MP!$C26,FALSE)=$T26,$AI26,IF(HLOOKUP(BE$1,Monitoring_MP!$AM$1:$CX$57,Points_MP!$C26,FALSE)=$V26,$AJ26,IF(HLOOKUP(BE$1,Monitoring_MP!$AM$1:$CX$57,Points_MP!$C26,FALSE)=$X26,$AK26,"ERROR")))))))))</f>
        <v>2</v>
      </c>
      <c r="BF26" s="223">
        <f>IF(ISBLANK(HLOOKUP(BF$1,Monitoring_MP!$AM$1:$CX$57,Points_MP!$C26,FALSE)),"",IF(HLOOKUP(BF$1,Monitoring_MP!$AM$1:$CX$57,Points_MP!$C26,FALSE)=$J26,$AD26,IF(HLOOKUP(BF$1,Monitoring_MP!$AM$1:$CX$57,Points_MP!$C26,FALSE)=$L26,$AE26,IF(HLOOKUP(BF$1,Monitoring_MP!$AM$1:$CX$57,Points_MP!$C26,FALSE)=$N26,$AF26,IF(HLOOKUP(BF$1,Monitoring_MP!$AM$1:$CX$57,Points_MP!$C26,FALSE)=$P26,$AG26,IF(HLOOKUP(BF$1,Monitoring_MP!$AM$1:$CX$57,Points_MP!$C26,FALSE)=$R26,$AH26,IF(HLOOKUP(BF$1,Monitoring_MP!$AM$1:$CX$57,Points_MP!$C26,FALSE)=$T26,$AI26,IF(HLOOKUP(BF$1,Monitoring_MP!$AM$1:$CX$57,Points_MP!$C26,FALSE)=$V26,$AJ26,IF(HLOOKUP(BF$1,Monitoring_MP!$AM$1:$CX$57,Points_MP!$C26,FALSE)=$X26,$AK26,"ERROR")))))))))</f>
        <v>2</v>
      </c>
      <c r="BG26" s="223">
        <f>IF(ISBLANK(HLOOKUP(BG$1,Monitoring_MP!$AM$1:$CX$57,Points_MP!$C26,FALSE)),"",IF(HLOOKUP(BG$1,Monitoring_MP!$AM$1:$CX$57,Points_MP!$C26,FALSE)=$J26,$AD26,IF(HLOOKUP(BG$1,Monitoring_MP!$AM$1:$CX$57,Points_MP!$C26,FALSE)=$L26,$AE26,IF(HLOOKUP(BG$1,Monitoring_MP!$AM$1:$CX$57,Points_MP!$C26,FALSE)=$N26,$AF26,IF(HLOOKUP(BG$1,Monitoring_MP!$AM$1:$CX$57,Points_MP!$C26,FALSE)=$P26,$AG26,IF(HLOOKUP(BG$1,Monitoring_MP!$AM$1:$CX$57,Points_MP!$C26,FALSE)=$R26,$AH26,IF(HLOOKUP(BG$1,Monitoring_MP!$AM$1:$CX$57,Points_MP!$C26,FALSE)=$T26,$AI26,IF(HLOOKUP(BG$1,Monitoring_MP!$AM$1:$CX$57,Points_MP!$C26,FALSE)=$V26,$AJ26,IF(HLOOKUP(BG$1,Monitoring_MP!$AM$1:$CX$57,Points_MP!$C26,FALSE)=$X26,$AK26,"ERROR")))))))))</f>
        <v>2</v>
      </c>
      <c r="BH26" s="223">
        <f>IF(ISBLANK(HLOOKUP(BH$1,Monitoring_MP!$AM$1:$CX$57,Points_MP!$C26,FALSE)),"",IF(HLOOKUP(BH$1,Monitoring_MP!$AM$1:$CX$57,Points_MP!$C26,FALSE)=$J26,$AD26,IF(HLOOKUP(BH$1,Monitoring_MP!$AM$1:$CX$57,Points_MP!$C26,FALSE)=$L26,$AE26,IF(HLOOKUP(BH$1,Monitoring_MP!$AM$1:$CX$57,Points_MP!$C26,FALSE)=$N26,$AF26,IF(HLOOKUP(BH$1,Monitoring_MP!$AM$1:$CX$57,Points_MP!$C26,FALSE)=$P26,$AG26,IF(HLOOKUP(BH$1,Monitoring_MP!$AM$1:$CX$57,Points_MP!$C26,FALSE)=$R26,$AH26,IF(HLOOKUP(BH$1,Monitoring_MP!$AM$1:$CX$57,Points_MP!$C26,FALSE)=$T26,$AI26,IF(HLOOKUP(BH$1,Monitoring_MP!$AM$1:$CX$57,Points_MP!$C26,FALSE)=$V26,$AJ26,IF(HLOOKUP(BH$1,Monitoring_MP!$AM$1:$CX$57,Points_MP!$C26,FALSE)=$X26,$AK26,"ERROR")))))))))</f>
        <v>2</v>
      </c>
      <c r="BI26" s="223">
        <f>IF(ISBLANK(HLOOKUP(BI$1,Monitoring_MP!$AM$1:$CX$57,Points_MP!$C26,FALSE)),"",IF(HLOOKUP(BI$1,Monitoring_MP!$AM$1:$CX$57,Points_MP!$C26,FALSE)=$J26,$AD26,IF(HLOOKUP(BI$1,Monitoring_MP!$AM$1:$CX$57,Points_MP!$C26,FALSE)=$L26,$AE26,IF(HLOOKUP(BI$1,Monitoring_MP!$AM$1:$CX$57,Points_MP!$C26,FALSE)=$N26,$AF26,IF(HLOOKUP(BI$1,Monitoring_MP!$AM$1:$CX$57,Points_MP!$C26,FALSE)=$P26,$AG26,IF(HLOOKUP(BI$1,Monitoring_MP!$AM$1:$CX$57,Points_MP!$C26,FALSE)=$R26,$AH26,IF(HLOOKUP(BI$1,Monitoring_MP!$AM$1:$CX$57,Points_MP!$C26,FALSE)=$T26,$AI26,IF(HLOOKUP(BI$1,Monitoring_MP!$AM$1:$CX$57,Points_MP!$C26,FALSE)=$V26,$AJ26,IF(HLOOKUP(BI$1,Monitoring_MP!$AM$1:$CX$57,Points_MP!$C26,FALSE)=$X26,$AK26,"ERROR")))))))))</f>
        <v>2</v>
      </c>
      <c r="BJ26" s="223">
        <f>IF(ISBLANK(HLOOKUP(BJ$1,Monitoring_MP!$AM$1:$CX$57,Points_MP!$C26,FALSE)),"",IF(HLOOKUP(BJ$1,Monitoring_MP!$AM$1:$CX$57,Points_MP!$C26,FALSE)=$J26,$AD26,IF(HLOOKUP(BJ$1,Monitoring_MP!$AM$1:$CX$57,Points_MP!$C26,FALSE)=$L26,$AE26,IF(HLOOKUP(BJ$1,Monitoring_MP!$AM$1:$CX$57,Points_MP!$C26,FALSE)=$N26,$AF26,IF(HLOOKUP(BJ$1,Monitoring_MP!$AM$1:$CX$57,Points_MP!$C26,FALSE)=$P26,$AG26,IF(HLOOKUP(BJ$1,Monitoring_MP!$AM$1:$CX$57,Points_MP!$C26,FALSE)=$R26,$AH26,IF(HLOOKUP(BJ$1,Monitoring_MP!$AM$1:$CX$57,Points_MP!$C26,FALSE)=$T26,$AI26,IF(HLOOKUP(BJ$1,Monitoring_MP!$AM$1:$CX$57,Points_MP!$C26,FALSE)=$V26,$AJ26,IF(HLOOKUP(BJ$1,Monitoring_MP!$AM$1:$CX$57,Points_MP!$C26,FALSE)=$X26,$AK26,"ERROR")))))))))</f>
        <v>0</v>
      </c>
      <c r="BK26" s="223">
        <f>IF(ISBLANK(HLOOKUP(BK$1,Monitoring_MP!$AM$1:$CX$57,Points_MP!$C26,FALSE)),"",IF(HLOOKUP(BK$1,Monitoring_MP!$AM$1:$CX$57,Points_MP!$C26,FALSE)=$J26,$AD26,IF(HLOOKUP(BK$1,Monitoring_MP!$AM$1:$CX$57,Points_MP!$C26,FALSE)=$L26,$AE26,IF(HLOOKUP(BK$1,Monitoring_MP!$AM$1:$CX$57,Points_MP!$C26,FALSE)=$N26,$AF26,IF(HLOOKUP(BK$1,Monitoring_MP!$AM$1:$CX$57,Points_MP!$C26,FALSE)=$P26,$AG26,IF(HLOOKUP(BK$1,Monitoring_MP!$AM$1:$CX$57,Points_MP!$C26,FALSE)=$R26,$AH26,IF(HLOOKUP(BK$1,Monitoring_MP!$AM$1:$CX$57,Points_MP!$C26,FALSE)=$T26,$AI26,IF(HLOOKUP(BK$1,Monitoring_MP!$AM$1:$CX$57,Points_MP!$C26,FALSE)=$V26,$AJ26,IF(HLOOKUP(BK$1,Monitoring_MP!$AM$1:$CX$57,Points_MP!$C26,FALSE)=$X26,$AK26,"ERROR")))))))))</f>
        <v>2</v>
      </c>
      <c r="BL26" s="223">
        <f>IF(ISBLANK(HLOOKUP(BL$1,Monitoring_MP!$AM$1:$CX$57,Points_MP!$C26,FALSE)),"",IF(HLOOKUP(BL$1,Monitoring_MP!$AM$1:$CX$57,Points_MP!$C26,FALSE)=$J26,$AD26,IF(HLOOKUP(BL$1,Monitoring_MP!$AM$1:$CX$57,Points_MP!$C26,FALSE)=$L26,$AE26,IF(HLOOKUP(BL$1,Monitoring_MP!$AM$1:$CX$57,Points_MP!$C26,FALSE)=$N26,$AF26,IF(HLOOKUP(BL$1,Monitoring_MP!$AM$1:$CX$57,Points_MP!$C26,FALSE)=$P26,$AG26,IF(HLOOKUP(BL$1,Monitoring_MP!$AM$1:$CX$57,Points_MP!$C26,FALSE)=$R26,$AH26,IF(HLOOKUP(BL$1,Monitoring_MP!$AM$1:$CX$57,Points_MP!$C26,FALSE)=$T26,$AI26,IF(HLOOKUP(BL$1,Monitoring_MP!$AM$1:$CX$57,Points_MP!$C26,FALSE)=$V26,$AJ26,IF(HLOOKUP(BL$1,Monitoring_MP!$AM$1:$CX$57,Points_MP!$C26,FALSE)=$X26,$AK26,"ERROR")))))))))</f>
        <v>0</v>
      </c>
      <c r="BM26" s="223">
        <f>IF(ISBLANK(HLOOKUP(BM$1,Monitoring_MP!$AM$1:$CX$57,Points_MP!$C26,FALSE)),"",IF(HLOOKUP(BM$1,Monitoring_MP!$AM$1:$CX$57,Points_MP!$C26,FALSE)=$J26,$AD26,IF(HLOOKUP(BM$1,Monitoring_MP!$AM$1:$CX$57,Points_MP!$C26,FALSE)=$L26,$AE26,IF(HLOOKUP(BM$1,Monitoring_MP!$AM$1:$CX$57,Points_MP!$C26,FALSE)=$N26,$AF26,IF(HLOOKUP(BM$1,Monitoring_MP!$AM$1:$CX$57,Points_MP!$C26,FALSE)=$P26,$AG26,IF(HLOOKUP(BM$1,Monitoring_MP!$AM$1:$CX$57,Points_MP!$C26,FALSE)=$R26,$AH26,IF(HLOOKUP(BM$1,Monitoring_MP!$AM$1:$CX$57,Points_MP!$C26,FALSE)=$T26,$AI26,IF(HLOOKUP(BM$1,Monitoring_MP!$AM$1:$CX$57,Points_MP!$C26,FALSE)=$V26,$AJ26,IF(HLOOKUP(BM$1,Monitoring_MP!$AM$1:$CX$57,Points_MP!$C26,FALSE)=$X26,$AK26,"ERROR")))))))))</f>
        <v>2</v>
      </c>
      <c r="BN26" s="223">
        <f>IF(ISBLANK(HLOOKUP(BN$1,Monitoring_MP!$AM$1:$CX$57,Points_MP!$C26,FALSE)),"",IF(HLOOKUP(BN$1,Monitoring_MP!$AM$1:$CX$57,Points_MP!$C26,FALSE)=$J26,$AD26,IF(HLOOKUP(BN$1,Monitoring_MP!$AM$1:$CX$57,Points_MP!$C26,FALSE)=$L26,$AE26,IF(HLOOKUP(BN$1,Monitoring_MP!$AM$1:$CX$57,Points_MP!$C26,FALSE)=$N26,$AF26,IF(HLOOKUP(BN$1,Monitoring_MP!$AM$1:$CX$57,Points_MP!$C26,FALSE)=$P26,$AG26,IF(HLOOKUP(BN$1,Monitoring_MP!$AM$1:$CX$57,Points_MP!$C26,FALSE)=$R26,$AH26,IF(HLOOKUP(BN$1,Monitoring_MP!$AM$1:$CX$57,Points_MP!$C26,FALSE)=$T26,$AI26,IF(HLOOKUP(BN$1,Monitoring_MP!$AM$1:$CX$57,Points_MP!$C26,FALSE)=$V26,$AJ26,IF(HLOOKUP(BN$1,Monitoring_MP!$AM$1:$CX$57,Points_MP!$C26,FALSE)=$X26,$AK26,"ERROR")))))))))</f>
        <v>2</v>
      </c>
      <c r="BO26" s="223">
        <f>IF(ISBLANK(HLOOKUP(BO$1,Monitoring_MP!$AM$1:$CX$57,Points_MP!$C26,FALSE)),"",IF(HLOOKUP(BO$1,Monitoring_MP!$AM$1:$CX$57,Points_MP!$C26,FALSE)=$J26,$AD26,IF(HLOOKUP(BO$1,Monitoring_MP!$AM$1:$CX$57,Points_MP!$C26,FALSE)=$L26,$AE26,IF(HLOOKUP(BO$1,Monitoring_MP!$AM$1:$CX$57,Points_MP!$C26,FALSE)=$N26,$AF26,IF(HLOOKUP(BO$1,Monitoring_MP!$AM$1:$CX$57,Points_MP!$C26,FALSE)=$P26,$AG26,IF(HLOOKUP(BO$1,Monitoring_MP!$AM$1:$CX$57,Points_MP!$C26,FALSE)=$R26,$AH26,IF(HLOOKUP(BO$1,Monitoring_MP!$AM$1:$CX$57,Points_MP!$C26,FALSE)=$T26,$AI26,IF(HLOOKUP(BO$1,Monitoring_MP!$AM$1:$CX$57,Points_MP!$C26,FALSE)=$V26,$AJ26,IF(HLOOKUP(BO$1,Monitoring_MP!$AM$1:$CX$57,Points_MP!$C26,FALSE)=$X26,$AK26,"ERROR")))))))))</f>
        <v>2</v>
      </c>
      <c r="BP26" s="223">
        <f>IF(ISBLANK(HLOOKUP(BP$1,Monitoring_MP!$AM$1:$CX$57,Points_MP!$C26,FALSE)),"",IF(HLOOKUP(BP$1,Monitoring_MP!$AM$1:$CX$57,Points_MP!$C26,FALSE)=$J26,$AD26,IF(HLOOKUP(BP$1,Monitoring_MP!$AM$1:$CX$57,Points_MP!$C26,FALSE)=$L26,$AE26,IF(HLOOKUP(BP$1,Monitoring_MP!$AM$1:$CX$57,Points_MP!$C26,FALSE)=$N26,$AF26,IF(HLOOKUP(BP$1,Monitoring_MP!$AM$1:$CX$57,Points_MP!$C26,FALSE)=$P26,$AG26,IF(HLOOKUP(BP$1,Monitoring_MP!$AM$1:$CX$57,Points_MP!$C26,FALSE)=$R26,$AH26,IF(HLOOKUP(BP$1,Monitoring_MP!$AM$1:$CX$57,Points_MP!$C26,FALSE)=$T26,$AI26,IF(HLOOKUP(BP$1,Monitoring_MP!$AM$1:$CX$57,Points_MP!$C26,FALSE)=$V26,$AJ26,IF(HLOOKUP(BP$1,Monitoring_MP!$AM$1:$CX$57,Points_MP!$C26,FALSE)=$X26,$AK26,"ERROR")))))))))</f>
        <v>2</v>
      </c>
      <c r="BQ26" s="223">
        <f>IF(ISBLANK(HLOOKUP(BQ$1,Monitoring_MP!$AM$1:$CX$57,Points_MP!$C26,FALSE)),"",IF(HLOOKUP(BQ$1,Monitoring_MP!$AM$1:$CX$57,Points_MP!$C26,FALSE)=$J26,$AD26,IF(HLOOKUP(BQ$1,Monitoring_MP!$AM$1:$CX$57,Points_MP!$C26,FALSE)=$L26,$AE26,IF(HLOOKUP(BQ$1,Monitoring_MP!$AM$1:$CX$57,Points_MP!$C26,FALSE)=$N26,$AF26,IF(HLOOKUP(BQ$1,Monitoring_MP!$AM$1:$CX$57,Points_MP!$C26,FALSE)=$P26,$AG26,IF(HLOOKUP(BQ$1,Monitoring_MP!$AM$1:$CX$57,Points_MP!$C26,FALSE)=$R26,$AH26,IF(HLOOKUP(BQ$1,Monitoring_MP!$AM$1:$CX$57,Points_MP!$C26,FALSE)=$T26,$AI26,IF(HLOOKUP(BQ$1,Monitoring_MP!$AM$1:$CX$57,Points_MP!$C26,FALSE)=$V26,$AJ26,IF(HLOOKUP(BQ$1,Monitoring_MP!$AM$1:$CX$57,Points_MP!$C26,FALSE)=$X26,$AK26,"ERROR")))))))))</f>
        <v>2</v>
      </c>
      <c r="BR26" s="223">
        <f>IF(ISBLANK(HLOOKUP(BR$1,Monitoring_MP!$AM$1:$CX$57,Points_MP!$C26,FALSE)),"",IF(HLOOKUP(BR$1,Monitoring_MP!$AM$1:$CX$57,Points_MP!$C26,FALSE)=$J26,$AD26,IF(HLOOKUP(BR$1,Monitoring_MP!$AM$1:$CX$57,Points_MP!$C26,FALSE)=$L26,$AE26,IF(HLOOKUP(BR$1,Monitoring_MP!$AM$1:$CX$57,Points_MP!$C26,FALSE)=$N26,$AF26,IF(HLOOKUP(BR$1,Monitoring_MP!$AM$1:$CX$57,Points_MP!$C26,FALSE)=$P26,$AG26,IF(HLOOKUP(BR$1,Monitoring_MP!$AM$1:$CX$57,Points_MP!$C26,FALSE)=$R26,$AH26,IF(HLOOKUP(BR$1,Monitoring_MP!$AM$1:$CX$57,Points_MP!$C26,FALSE)=$T26,$AI26,IF(HLOOKUP(BR$1,Monitoring_MP!$AM$1:$CX$57,Points_MP!$C26,FALSE)=$V26,$AJ26,IF(HLOOKUP(BR$1,Monitoring_MP!$AM$1:$CX$57,Points_MP!$C26,FALSE)=$X26,$AK26,"ERROR")))))))))</f>
        <v>2</v>
      </c>
    </row>
    <row r="27" spans="1:70" ht="15" customHeight="1" x14ac:dyDescent="0.35">
      <c r="A27" s="66" t="str">
        <f>IF(ISBLANK(Monitoring_MP!A27),"",Monitoring_MP!A27)</f>
        <v>Q25</v>
      </c>
      <c r="B27" s="67" t="str">
        <f>IF(ISBLANK(Monitoring_MP!B27),"",Monitoring_MP!B27)</f>
        <v>R20025</v>
      </c>
      <c r="C27" s="174">
        <f>IF(ISBLANK(Monitoring_MP!C27),"",Monitoring_MP!C27)</f>
        <v>27</v>
      </c>
      <c r="D27" s="174" t="str">
        <f>IF(ISBLANK(Monitoring_MP!D27),"",Monitoring_MP!D27)</f>
        <v>Sînt aduse la cunoștință publică anunțurile de intenție (planurile de achiziţii publice)?</v>
      </c>
      <c r="E27" s="174" t="str">
        <f>IF(ISBLANK(Monitoring_MP!E27),"",Monitoring_MP!E27)</f>
        <v>Are notices of intent (public procurement plans) made public?</v>
      </c>
      <c r="F27" s="68" t="str">
        <f>IF(ISBLANK(Monitoring_MP!F27),"",Monitoring_MP!F27)</f>
        <v>proc</v>
      </c>
      <c r="G27" s="68" t="str">
        <f>IF(ISBLANK(Monitoring_MP!G27),"",Monitoring_MP!G27)</f>
        <v>proc1</v>
      </c>
      <c r="H27" s="68" t="str">
        <f>IF(ISBLANK(Monitoring_MP!H27),"",Monitoring_MP!H27)</f>
        <v>proc1k</v>
      </c>
      <c r="I27" s="69">
        <f>IF(ISBLANK(Monitoring_MP!I27),"",Monitoring_MP!I27)</f>
        <v>2</v>
      </c>
      <c r="J27" s="68" t="str">
        <f>IF(ISBLANK(Monitoring_MP!J27),"",Monitoring_MP!J27)</f>
        <v>da</v>
      </c>
      <c r="K27" s="68" t="str">
        <f>IF(ISBLANK(Monitoring_MP!K27),"",Monitoring_MP!K27)</f>
        <v>yes</v>
      </c>
      <c r="L27" s="68" t="str">
        <f>IF(ISBLANK(Monitoring_MP!L27),"",Monitoring_MP!L27)</f>
        <v>nu</v>
      </c>
      <c r="M27" s="68" t="str">
        <f>IF(ISBLANK(Monitoring_MP!M27),"",Monitoring_MP!M27)</f>
        <v>no</v>
      </c>
      <c r="N27" s="68" t="str">
        <f>IF(ISBLANK(Monitoring_MP!N27),"",Monitoring_MP!N27)</f>
        <v>partial/alte modalități</v>
      </c>
      <c r="O27" s="68" t="str">
        <f>IF(ISBLANK(Monitoring_MP!O27),"",Monitoring_MP!O27)</f>
        <v>partially/other ways</v>
      </c>
      <c r="P27" s="68" t="str">
        <f>IF(ISBLANK(Monitoring_MP!P27),"",Monitoring_MP!P27)</f>
        <v>---</v>
      </c>
      <c r="Q27" s="68" t="str">
        <f>IF(ISBLANK(Monitoring_MP!Q27),"",Monitoring_MP!Q27)</f>
        <v>---</v>
      </c>
      <c r="R27" s="68" t="str">
        <f>IF(ISBLANK(Monitoring_MP!R27),"",Monitoring_MP!R27)</f>
        <v>---</v>
      </c>
      <c r="S27" s="68" t="str">
        <f>IF(ISBLANK(Monitoring_MP!S27),"",Monitoring_MP!S27)</f>
        <v>---</v>
      </c>
      <c r="T27" s="68" t="str">
        <f>IF(ISBLANK(Monitoring_MP!T27),"",Monitoring_MP!T27)</f>
        <v>---</v>
      </c>
      <c r="U27" s="68" t="str">
        <f>IF(ISBLANK(Monitoring_MP!U27),"",Monitoring_MP!U27)</f>
        <v>---</v>
      </c>
      <c r="V27" s="68" t="str">
        <f>IF(ISBLANK(Monitoring_MP!V27),"",Monitoring_MP!V27)</f>
        <v>---</v>
      </c>
      <c r="W27" s="68" t="str">
        <f>IF(ISBLANK(Monitoring_MP!W27),"",Monitoring_MP!W27)</f>
        <v>---</v>
      </c>
      <c r="X27" s="68" t="str">
        <f>IF(ISBLANK(Monitoring_MP!X27),"",Monitoring_MP!X27)</f>
        <v>N/A</v>
      </c>
      <c r="Y27" s="68" t="str">
        <f>IF(ISBLANK(Monitoring_MP!Y27),"",Monitoring_MP!Y27)</f>
        <v>N/A</v>
      </c>
      <c r="Z27" s="68" t="str">
        <f>IF(ISBLANK(Monitoring_MP!Z27),"",Monitoring_MP!Z27)</f>
        <v>---</v>
      </c>
      <c r="AA27" s="68" t="str">
        <f>IF(ISBLANK(Monitoring_MP!AA27),"",Monitoring_MP!AA27)</f>
        <v>---</v>
      </c>
      <c r="AB27" s="68" t="str">
        <f>IF(ISBLANK(Monitoring_MP!AB27),"",Monitoring_MP!AB27)</f>
        <v>da</v>
      </c>
      <c r="AC27" s="68" t="str">
        <f>IF(ISBLANK(Monitoring_MP!AC27),"",Monitoring_MP!AC27)</f>
        <v>nu</v>
      </c>
      <c r="AD27" s="69">
        <f>IF(ISBLANK(Monitoring_MP!AD27),"",Monitoring_MP!AD27)</f>
        <v>2</v>
      </c>
      <c r="AE27" s="68">
        <f>IF(ISBLANK(Monitoring_MP!AE27),"",Monitoring_MP!AE27)</f>
        <v>0</v>
      </c>
      <c r="AF27" s="68">
        <f>IF(ISBLANK(Monitoring_MP!AF27),"",Monitoring_MP!AF27)</f>
        <v>1</v>
      </c>
      <c r="AG27" s="68" t="str">
        <f>IF(ISBLANK(Monitoring_MP!AG27),"",Monitoring_MP!AG27)</f>
        <v>---</v>
      </c>
      <c r="AH27" s="68" t="str">
        <f>IF(ISBLANK(Monitoring_MP!AH27),"",Monitoring_MP!AH27)</f>
        <v>---</v>
      </c>
      <c r="AI27" s="68" t="str">
        <f>IF(ISBLANK(Monitoring_MP!AI27),"",Monitoring_MP!AI27)</f>
        <v>---</v>
      </c>
      <c r="AJ27" s="68" t="str">
        <f>IF(ISBLANK(Monitoring_MP!AJ27),"",Monitoring_MP!AJ27)</f>
        <v>---</v>
      </c>
      <c r="AK27" s="68" t="str">
        <f>IF(ISBLANK(Monitoring_MP!AK27),"",Monitoring_MP!AK27)</f>
        <v>N/A</v>
      </c>
      <c r="AL27" s="141" t="str">
        <f>IF(ISBLANK(Monitoring_MP!AL27),"",Monitoring_MP!AL27)</f>
        <v>---</v>
      </c>
      <c r="AM27" s="223">
        <f>IF(ISBLANK(HLOOKUP(AM$1,Monitoring_MP!$AM$1:$CX$57,Points_MP!$C27,FALSE)),"",IF(HLOOKUP(AM$1,Monitoring_MP!$AM$1:$CX$57,Points_MP!$C27,FALSE)=$J27,$AD27,IF(HLOOKUP(AM$1,Monitoring_MP!$AM$1:$CX$57,Points_MP!$C27,FALSE)=$L27,$AE27,IF(HLOOKUP(AM$1,Monitoring_MP!$AM$1:$CX$57,Points_MP!$C27,FALSE)=$N27,$AF27,IF(HLOOKUP(AM$1,Monitoring_MP!$AM$1:$CX$57,Points_MP!$C27,FALSE)=$P27,$AG27,IF(HLOOKUP(AM$1,Monitoring_MP!$AM$1:$CX$57,Points_MP!$C27,FALSE)=$R27,$AH27,IF(HLOOKUP(AM$1,Monitoring_MP!$AM$1:$CX$57,Points_MP!$C27,FALSE)=$T27,$AI27,IF(HLOOKUP(AM$1,Monitoring_MP!$AM$1:$CX$57,Points_MP!$C27,FALSE)=$V27,$AJ27,IF(HLOOKUP(AM$1,Monitoring_MP!$AM$1:$CX$57,Points_MP!$C27,FALSE)=$X27,$AK27,"ERROR")))))))))</f>
        <v>0</v>
      </c>
      <c r="AN27" s="223">
        <f>IF(ISBLANK(HLOOKUP(AN$1,Monitoring_MP!$AM$1:$CX$57,Points_MP!$C27,FALSE)),"",IF(HLOOKUP(AN$1,Monitoring_MP!$AM$1:$CX$57,Points_MP!$C27,FALSE)=$J27,$AD27,IF(HLOOKUP(AN$1,Monitoring_MP!$AM$1:$CX$57,Points_MP!$C27,FALSE)=$L27,$AE27,IF(HLOOKUP(AN$1,Monitoring_MP!$AM$1:$CX$57,Points_MP!$C27,FALSE)=$N27,$AF27,IF(HLOOKUP(AN$1,Monitoring_MP!$AM$1:$CX$57,Points_MP!$C27,FALSE)=$P27,$AG27,IF(HLOOKUP(AN$1,Monitoring_MP!$AM$1:$CX$57,Points_MP!$C27,FALSE)=$R27,$AH27,IF(HLOOKUP(AN$1,Monitoring_MP!$AM$1:$CX$57,Points_MP!$C27,FALSE)=$T27,$AI27,IF(HLOOKUP(AN$1,Monitoring_MP!$AM$1:$CX$57,Points_MP!$C27,FALSE)=$V27,$AJ27,IF(HLOOKUP(AN$1,Monitoring_MP!$AM$1:$CX$57,Points_MP!$C27,FALSE)=$X27,$AK27,"ERROR")))))))))</f>
        <v>2</v>
      </c>
      <c r="AO27" s="223">
        <f>IF(ISBLANK(HLOOKUP(AO$1,Monitoring_MP!$AM$1:$CX$57,Points_MP!$C27,FALSE)),"",IF(HLOOKUP(AO$1,Monitoring_MP!$AM$1:$CX$57,Points_MP!$C27,FALSE)=$J27,$AD27,IF(HLOOKUP(AO$1,Monitoring_MP!$AM$1:$CX$57,Points_MP!$C27,FALSE)=$L27,$AE27,IF(HLOOKUP(AO$1,Monitoring_MP!$AM$1:$CX$57,Points_MP!$C27,FALSE)=$N27,$AF27,IF(HLOOKUP(AO$1,Monitoring_MP!$AM$1:$CX$57,Points_MP!$C27,FALSE)=$P27,$AG27,IF(HLOOKUP(AO$1,Monitoring_MP!$AM$1:$CX$57,Points_MP!$C27,FALSE)=$R27,$AH27,IF(HLOOKUP(AO$1,Monitoring_MP!$AM$1:$CX$57,Points_MP!$C27,FALSE)=$T27,$AI27,IF(HLOOKUP(AO$1,Monitoring_MP!$AM$1:$CX$57,Points_MP!$C27,FALSE)=$V27,$AJ27,IF(HLOOKUP(AO$1,Monitoring_MP!$AM$1:$CX$57,Points_MP!$C27,FALSE)=$X27,$AK27,"ERROR")))))))))</f>
        <v>0</v>
      </c>
      <c r="AP27" s="223">
        <f>IF(ISBLANK(HLOOKUP(AP$1,Monitoring_MP!$AM$1:$CX$57,Points_MP!$C27,FALSE)),"",IF(HLOOKUP(AP$1,Monitoring_MP!$AM$1:$CX$57,Points_MP!$C27,FALSE)=$J27,$AD27,IF(HLOOKUP(AP$1,Monitoring_MP!$AM$1:$CX$57,Points_MP!$C27,FALSE)=$L27,$AE27,IF(HLOOKUP(AP$1,Monitoring_MP!$AM$1:$CX$57,Points_MP!$C27,FALSE)=$N27,$AF27,IF(HLOOKUP(AP$1,Monitoring_MP!$AM$1:$CX$57,Points_MP!$C27,FALSE)=$P27,$AG27,IF(HLOOKUP(AP$1,Monitoring_MP!$AM$1:$CX$57,Points_MP!$C27,FALSE)=$R27,$AH27,IF(HLOOKUP(AP$1,Monitoring_MP!$AM$1:$CX$57,Points_MP!$C27,FALSE)=$T27,$AI27,IF(HLOOKUP(AP$1,Monitoring_MP!$AM$1:$CX$57,Points_MP!$C27,FALSE)=$V27,$AJ27,IF(HLOOKUP(AP$1,Monitoring_MP!$AM$1:$CX$57,Points_MP!$C27,FALSE)=$X27,$AK27,"ERROR")))))))))</f>
        <v>2</v>
      </c>
      <c r="AQ27" s="223">
        <f>IF(ISBLANK(HLOOKUP(AQ$1,Monitoring_MP!$AM$1:$CX$57,Points_MP!$C27,FALSE)),"",IF(HLOOKUP(AQ$1,Monitoring_MP!$AM$1:$CX$57,Points_MP!$C27,FALSE)=$J27,$AD27,IF(HLOOKUP(AQ$1,Monitoring_MP!$AM$1:$CX$57,Points_MP!$C27,FALSE)=$L27,$AE27,IF(HLOOKUP(AQ$1,Monitoring_MP!$AM$1:$CX$57,Points_MP!$C27,FALSE)=$N27,$AF27,IF(HLOOKUP(AQ$1,Monitoring_MP!$AM$1:$CX$57,Points_MP!$C27,FALSE)=$P27,$AG27,IF(HLOOKUP(AQ$1,Monitoring_MP!$AM$1:$CX$57,Points_MP!$C27,FALSE)=$R27,$AH27,IF(HLOOKUP(AQ$1,Monitoring_MP!$AM$1:$CX$57,Points_MP!$C27,FALSE)=$T27,$AI27,IF(HLOOKUP(AQ$1,Monitoring_MP!$AM$1:$CX$57,Points_MP!$C27,FALSE)=$V27,$AJ27,IF(HLOOKUP(AQ$1,Monitoring_MP!$AM$1:$CX$57,Points_MP!$C27,FALSE)=$X27,$AK27,"ERROR")))))))))</f>
        <v>2</v>
      </c>
      <c r="AR27" s="223">
        <f>IF(ISBLANK(HLOOKUP(AR$1,Monitoring_MP!$AM$1:$CX$57,Points_MP!$C27,FALSE)),"",IF(HLOOKUP(AR$1,Monitoring_MP!$AM$1:$CX$57,Points_MP!$C27,FALSE)=$J27,$AD27,IF(HLOOKUP(AR$1,Monitoring_MP!$AM$1:$CX$57,Points_MP!$C27,FALSE)=$L27,$AE27,IF(HLOOKUP(AR$1,Monitoring_MP!$AM$1:$CX$57,Points_MP!$C27,FALSE)=$N27,$AF27,IF(HLOOKUP(AR$1,Monitoring_MP!$AM$1:$CX$57,Points_MP!$C27,FALSE)=$P27,$AG27,IF(HLOOKUP(AR$1,Monitoring_MP!$AM$1:$CX$57,Points_MP!$C27,FALSE)=$R27,$AH27,IF(HLOOKUP(AR$1,Monitoring_MP!$AM$1:$CX$57,Points_MP!$C27,FALSE)=$T27,$AI27,IF(HLOOKUP(AR$1,Monitoring_MP!$AM$1:$CX$57,Points_MP!$C27,FALSE)=$V27,$AJ27,IF(HLOOKUP(AR$1,Monitoring_MP!$AM$1:$CX$57,Points_MP!$C27,FALSE)=$X27,$AK27,"ERROR")))))))))</f>
        <v>0</v>
      </c>
      <c r="AS27" s="223">
        <f>IF(ISBLANK(HLOOKUP(AS$1,Monitoring_MP!$AM$1:$CX$57,Points_MP!$C27,FALSE)),"",IF(HLOOKUP(AS$1,Monitoring_MP!$AM$1:$CX$57,Points_MP!$C27,FALSE)=$J27,$AD27,IF(HLOOKUP(AS$1,Monitoring_MP!$AM$1:$CX$57,Points_MP!$C27,FALSE)=$L27,$AE27,IF(HLOOKUP(AS$1,Monitoring_MP!$AM$1:$CX$57,Points_MP!$C27,FALSE)=$N27,$AF27,IF(HLOOKUP(AS$1,Monitoring_MP!$AM$1:$CX$57,Points_MP!$C27,FALSE)=$P27,$AG27,IF(HLOOKUP(AS$1,Monitoring_MP!$AM$1:$CX$57,Points_MP!$C27,FALSE)=$R27,$AH27,IF(HLOOKUP(AS$1,Monitoring_MP!$AM$1:$CX$57,Points_MP!$C27,FALSE)=$T27,$AI27,IF(HLOOKUP(AS$1,Monitoring_MP!$AM$1:$CX$57,Points_MP!$C27,FALSE)=$V27,$AJ27,IF(HLOOKUP(AS$1,Monitoring_MP!$AM$1:$CX$57,Points_MP!$C27,FALSE)=$X27,$AK27,"ERROR")))))))))</f>
        <v>2</v>
      </c>
      <c r="AT27" s="223">
        <f>IF(ISBLANK(HLOOKUP(AT$1,Monitoring_MP!$AM$1:$CX$57,Points_MP!$C27,FALSE)),"",IF(HLOOKUP(AT$1,Monitoring_MP!$AM$1:$CX$57,Points_MP!$C27,FALSE)=$J27,$AD27,IF(HLOOKUP(AT$1,Monitoring_MP!$AM$1:$CX$57,Points_MP!$C27,FALSE)=$L27,$AE27,IF(HLOOKUP(AT$1,Monitoring_MP!$AM$1:$CX$57,Points_MP!$C27,FALSE)=$N27,$AF27,IF(HLOOKUP(AT$1,Monitoring_MP!$AM$1:$CX$57,Points_MP!$C27,FALSE)=$P27,$AG27,IF(HLOOKUP(AT$1,Monitoring_MP!$AM$1:$CX$57,Points_MP!$C27,FALSE)=$R27,$AH27,IF(HLOOKUP(AT$1,Monitoring_MP!$AM$1:$CX$57,Points_MP!$C27,FALSE)=$T27,$AI27,IF(HLOOKUP(AT$1,Monitoring_MP!$AM$1:$CX$57,Points_MP!$C27,FALSE)=$V27,$AJ27,IF(HLOOKUP(AT$1,Monitoring_MP!$AM$1:$CX$57,Points_MP!$C27,FALSE)=$X27,$AK27,"ERROR")))))))))</f>
        <v>2</v>
      </c>
      <c r="AU27" s="223">
        <f>IF(ISBLANK(HLOOKUP(AU$1,Monitoring_MP!$AM$1:$CX$57,Points_MP!$C27,FALSE)),"",IF(HLOOKUP(AU$1,Monitoring_MP!$AM$1:$CX$57,Points_MP!$C27,FALSE)=$J27,$AD27,IF(HLOOKUP(AU$1,Monitoring_MP!$AM$1:$CX$57,Points_MP!$C27,FALSE)=$L27,$AE27,IF(HLOOKUP(AU$1,Monitoring_MP!$AM$1:$CX$57,Points_MP!$C27,FALSE)=$N27,$AF27,IF(HLOOKUP(AU$1,Monitoring_MP!$AM$1:$CX$57,Points_MP!$C27,FALSE)=$P27,$AG27,IF(HLOOKUP(AU$1,Monitoring_MP!$AM$1:$CX$57,Points_MP!$C27,FALSE)=$R27,$AH27,IF(HLOOKUP(AU$1,Monitoring_MP!$AM$1:$CX$57,Points_MP!$C27,FALSE)=$T27,$AI27,IF(HLOOKUP(AU$1,Monitoring_MP!$AM$1:$CX$57,Points_MP!$C27,FALSE)=$V27,$AJ27,IF(HLOOKUP(AU$1,Monitoring_MP!$AM$1:$CX$57,Points_MP!$C27,FALSE)=$X27,$AK27,"ERROR")))))))))</f>
        <v>2</v>
      </c>
      <c r="AV27" s="223">
        <f>IF(ISBLANK(HLOOKUP(AV$1,Monitoring_MP!$AM$1:$CX$57,Points_MP!$C27,FALSE)),"",IF(HLOOKUP(AV$1,Monitoring_MP!$AM$1:$CX$57,Points_MP!$C27,FALSE)=$J27,$AD27,IF(HLOOKUP(AV$1,Monitoring_MP!$AM$1:$CX$57,Points_MP!$C27,FALSE)=$L27,$AE27,IF(HLOOKUP(AV$1,Monitoring_MP!$AM$1:$CX$57,Points_MP!$C27,FALSE)=$N27,$AF27,IF(HLOOKUP(AV$1,Monitoring_MP!$AM$1:$CX$57,Points_MP!$C27,FALSE)=$P27,$AG27,IF(HLOOKUP(AV$1,Monitoring_MP!$AM$1:$CX$57,Points_MP!$C27,FALSE)=$R27,$AH27,IF(HLOOKUP(AV$1,Monitoring_MP!$AM$1:$CX$57,Points_MP!$C27,FALSE)=$T27,$AI27,IF(HLOOKUP(AV$1,Monitoring_MP!$AM$1:$CX$57,Points_MP!$C27,FALSE)=$V27,$AJ27,IF(HLOOKUP(AV$1,Monitoring_MP!$AM$1:$CX$57,Points_MP!$C27,FALSE)=$X27,$AK27,"ERROR")))))))))</f>
        <v>1</v>
      </c>
      <c r="AW27" s="223">
        <f>IF(ISBLANK(HLOOKUP(AW$1,Monitoring_MP!$AM$1:$CX$57,Points_MP!$C27,FALSE)),"",IF(HLOOKUP(AW$1,Monitoring_MP!$AM$1:$CX$57,Points_MP!$C27,FALSE)=$J27,$AD27,IF(HLOOKUP(AW$1,Monitoring_MP!$AM$1:$CX$57,Points_MP!$C27,FALSE)=$L27,$AE27,IF(HLOOKUP(AW$1,Monitoring_MP!$AM$1:$CX$57,Points_MP!$C27,FALSE)=$N27,$AF27,IF(HLOOKUP(AW$1,Monitoring_MP!$AM$1:$CX$57,Points_MP!$C27,FALSE)=$P27,$AG27,IF(HLOOKUP(AW$1,Monitoring_MP!$AM$1:$CX$57,Points_MP!$C27,FALSE)=$R27,$AH27,IF(HLOOKUP(AW$1,Monitoring_MP!$AM$1:$CX$57,Points_MP!$C27,FALSE)=$T27,$AI27,IF(HLOOKUP(AW$1,Monitoring_MP!$AM$1:$CX$57,Points_MP!$C27,FALSE)=$V27,$AJ27,IF(HLOOKUP(AW$1,Monitoring_MP!$AM$1:$CX$57,Points_MP!$C27,FALSE)=$X27,$AK27,"ERROR")))))))))</f>
        <v>2</v>
      </c>
      <c r="AX27" s="223">
        <f>IF(ISBLANK(HLOOKUP(AX$1,Monitoring_MP!$AM$1:$CX$57,Points_MP!$C27,FALSE)),"",IF(HLOOKUP(AX$1,Monitoring_MP!$AM$1:$CX$57,Points_MP!$C27,FALSE)=$J27,$AD27,IF(HLOOKUP(AX$1,Monitoring_MP!$AM$1:$CX$57,Points_MP!$C27,FALSE)=$L27,$AE27,IF(HLOOKUP(AX$1,Monitoring_MP!$AM$1:$CX$57,Points_MP!$C27,FALSE)=$N27,$AF27,IF(HLOOKUP(AX$1,Monitoring_MP!$AM$1:$CX$57,Points_MP!$C27,FALSE)=$P27,$AG27,IF(HLOOKUP(AX$1,Monitoring_MP!$AM$1:$CX$57,Points_MP!$C27,FALSE)=$R27,$AH27,IF(HLOOKUP(AX$1,Monitoring_MP!$AM$1:$CX$57,Points_MP!$C27,FALSE)=$T27,$AI27,IF(HLOOKUP(AX$1,Monitoring_MP!$AM$1:$CX$57,Points_MP!$C27,FALSE)=$V27,$AJ27,IF(HLOOKUP(AX$1,Monitoring_MP!$AM$1:$CX$57,Points_MP!$C27,FALSE)=$X27,$AK27,"ERROR")))))))))</f>
        <v>0</v>
      </c>
      <c r="AY27" s="223">
        <f>IF(ISBLANK(HLOOKUP(AY$1,Monitoring_MP!$AM$1:$CX$57,Points_MP!$C27,FALSE)),"",IF(HLOOKUP(AY$1,Monitoring_MP!$AM$1:$CX$57,Points_MP!$C27,FALSE)=$J27,$AD27,IF(HLOOKUP(AY$1,Monitoring_MP!$AM$1:$CX$57,Points_MP!$C27,FALSE)=$L27,$AE27,IF(HLOOKUP(AY$1,Monitoring_MP!$AM$1:$CX$57,Points_MP!$C27,FALSE)=$N27,$AF27,IF(HLOOKUP(AY$1,Monitoring_MP!$AM$1:$CX$57,Points_MP!$C27,FALSE)=$P27,$AG27,IF(HLOOKUP(AY$1,Monitoring_MP!$AM$1:$CX$57,Points_MP!$C27,FALSE)=$R27,$AH27,IF(HLOOKUP(AY$1,Monitoring_MP!$AM$1:$CX$57,Points_MP!$C27,FALSE)=$T27,$AI27,IF(HLOOKUP(AY$1,Monitoring_MP!$AM$1:$CX$57,Points_MP!$C27,FALSE)=$V27,$AJ27,IF(HLOOKUP(AY$1,Monitoring_MP!$AM$1:$CX$57,Points_MP!$C27,FALSE)=$X27,$AK27,"ERROR")))))))))</f>
        <v>2</v>
      </c>
      <c r="AZ27" s="223">
        <f>IF(ISBLANK(HLOOKUP(AZ$1,Monitoring_MP!$AM$1:$CX$57,Points_MP!$C27,FALSE)),"",IF(HLOOKUP(AZ$1,Monitoring_MP!$AM$1:$CX$57,Points_MP!$C27,FALSE)=$J27,$AD27,IF(HLOOKUP(AZ$1,Monitoring_MP!$AM$1:$CX$57,Points_MP!$C27,FALSE)=$L27,$AE27,IF(HLOOKUP(AZ$1,Monitoring_MP!$AM$1:$CX$57,Points_MP!$C27,FALSE)=$N27,$AF27,IF(HLOOKUP(AZ$1,Monitoring_MP!$AM$1:$CX$57,Points_MP!$C27,FALSE)=$P27,$AG27,IF(HLOOKUP(AZ$1,Monitoring_MP!$AM$1:$CX$57,Points_MP!$C27,FALSE)=$R27,$AH27,IF(HLOOKUP(AZ$1,Monitoring_MP!$AM$1:$CX$57,Points_MP!$C27,FALSE)=$T27,$AI27,IF(HLOOKUP(AZ$1,Monitoring_MP!$AM$1:$CX$57,Points_MP!$C27,FALSE)=$V27,$AJ27,IF(HLOOKUP(AZ$1,Monitoring_MP!$AM$1:$CX$57,Points_MP!$C27,FALSE)=$X27,$AK27,"ERROR")))))))))</f>
        <v>2</v>
      </c>
      <c r="BA27" s="223">
        <f>IF(ISBLANK(HLOOKUP(BA$1,Monitoring_MP!$AM$1:$CX$57,Points_MP!$C27,FALSE)),"",IF(HLOOKUP(BA$1,Monitoring_MP!$AM$1:$CX$57,Points_MP!$C27,FALSE)=$J27,$AD27,IF(HLOOKUP(BA$1,Monitoring_MP!$AM$1:$CX$57,Points_MP!$C27,FALSE)=$L27,$AE27,IF(HLOOKUP(BA$1,Monitoring_MP!$AM$1:$CX$57,Points_MP!$C27,FALSE)=$N27,$AF27,IF(HLOOKUP(BA$1,Monitoring_MP!$AM$1:$CX$57,Points_MP!$C27,FALSE)=$P27,$AG27,IF(HLOOKUP(BA$1,Monitoring_MP!$AM$1:$CX$57,Points_MP!$C27,FALSE)=$R27,$AH27,IF(HLOOKUP(BA$1,Monitoring_MP!$AM$1:$CX$57,Points_MP!$C27,FALSE)=$T27,$AI27,IF(HLOOKUP(BA$1,Monitoring_MP!$AM$1:$CX$57,Points_MP!$C27,FALSE)=$V27,$AJ27,IF(HLOOKUP(BA$1,Monitoring_MP!$AM$1:$CX$57,Points_MP!$C27,FALSE)=$X27,$AK27,"ERROR")))))))))</f>
        <v>0</v>
      </c>
      <c r="BB27" s="223">
        <f>IF(ISBLANK(HLOOKUP(BB$1,Monitoring_MP!$AM$1:$CX$57,Points_MP!$C27,FALSE)),"",IF(HLOOKUP(BB$1,Monitoring_MP!$AM$1:$CX$57,Points_MP!$C27,FALSE)=$J27,$AD27,IF(HLOOKUP(BB$1,Monitoring_MP!$AM$1:$CX$57,Points_MP!$C27,FALSE)=$L27,$AE27,IF(HLOOKUP(BB$1,Monitoring_MP!$AM$1:$CX$57,Points_MP!$C27,FALSE)=$N27,$AF27,IF(HLOOKUP(BB$1,Monitoring_MP!$AM$1:$CX$57,Points_MP!$C27,FALSE)=$P27,$AG27,IF(HLOOKUP(BB$1,Monitoring_MP!$AM$1:$CX$57,Points_MP!$C27,FALSE)=$R27,$AH27,IF(HLOOKUP(BB$1,Monitoring_MP!$AM$1:$CX$57,Points_MP!$C27,FALSE)=$T27,$AI27,IF(HLOOKUP(BB$1,Monitoring_MP!$AM$1:$CX$57,Points_MP!$C27,FALSE)=$V27,$AJ27,IF(HLOOKUP(BB$1,Monitoring_MP!$AM$1:$CX$57,Points_MP!$C27,FALSE)=$X27,$AK27,"ERROR")))))))))</f>
        <v>0</v>
      </c>
      <c r="BC27" s="223">
        <f>IF(ISBLANK(HLOOKUP(BC$1,Monitoring_MP!$AM$1:$CX$57,Points_MP!$C27,FALSE)),"",IF(HLOOKUP(BC$1,Monitoring_MP!$AM$1:$CX$57,Points_MP!$C27,FALSE)=$J27,$AD27,IF(HLOOKUP(BC$1,Monitoring_MP!$AM$1:$CX$57,Points_MP!$C27,FALSE)=$L27,$AE27,IF(HLOOKUP(BC$1,Monitoring_MP!$AM$1:$CX$57,Points_MP!$C27,FALSE)=$N27,$AF27,IF(HLOOKUP(BC$1,Monitoring_MP!$AM$1:$CX$57,Points_MP!$C27,FALSE)=$P27,$AG27,IF(HLOOKUP(BC$1,Monitoring_MP!$AM$1:$CX$57,Points_MP!$C27,FALSE)=$R27,$AH27,IF(HLOOKUP(BC$1,Monitoring_MP!$AM$1:$CX$57,Points_MP!$C27,FALSE)=$T27,$AI27,IF(HLOOKUP(BC$1,Monitoring_MP!$AM$1:$CX$57,Points_MP!$C27,FALSE)=$V27,$AJ27,IF(HLOOKUP(BC$1,Monitoring_MP!$AM$1:$CX$57,Points_MP!$C27,FALSE)=$X27,$AK27,"ERROR")))))))))</f>
        <v>0</v>
      </c>
      <c r="BD27" s="223">
        <f>IF(ISBLANK(HLOOKUP(BD$1,Monitoring_MP!$AM$1:$CX$57,Points_MP!$C27,FALSE)),"",IF(HLOOKUP(BD$1,Monitoring_MP!$AM$1:$CX$57,Points_MP!$C27,FALSE)=$J27,$AD27,IF(HLOOKUP(BD$1,Monitoring_MP!$AM$1:$CX$57,Points_MP!$C27,FALSE)=$L27,$AE27,IF(HLOOKUP(BD$1,Monitoring_MP!$AM$1:$CX$57,Points_MP!$C27,FALSE)=$N27,$AF27,IF(HLOOKUP(BD$1,Monitoring_MP!$AM$1:$CX$57,Points_MP!$C27,FALSE)=$P27,$AG27,IF(HLOOKUP(BD$1,Monitoring_MP!$AM$1:$CX$57,Points_MP!$C27,FALSE)=$R27,$AH27,IF(HLOOKUP(BD$1,Monitoring_MP!$AM$1:$CX$57,Points_MP!$C27,FALSE)=$T27,$AI27,IF(HLOOKUP(BD$1,Monitoring_MP!$AM$1:$CX$57,Points_MP!$C27,FALSE)=$V27,$AJ27,IF(HLOOKUP(BD$1,Monitoring_MP!$AM$1:$CX$57,Points_MP!$C27,FALSE)=$X27,$AK27,"ERROR")))))))))</f>
        <v>0</v>
      </c>
      <c r="BE27" s="223">
        <f>IF(ISBLANK(HLOOKUP(BE$1,Monitoring_MP!$AM$1:$CX$57,Points_MP!$C27,FALSE)),"",IF(HLOOKUP(BE$1,Monitoring_MP!$AM$1:$CX$57,Points_MP!$C27,FALSE)=$J27,$AD27,IF(HLOOKUP(BE$1,Monitoring_MP!$AM$1:$CX$57,Points_MP!$C27,FALSE)=$L27,$AE27,IF(HLOOKUP(BE$1,Monitoring_MP!$AM$1:$CX$57,Points_MP!$C27,FALSE)=$N27,$AF27,IF(HLOOKUP(BE$1,Monitoring_MP!$AM$1:$CX$57,Points_MP!$C27,FALSE)=$P27,$AG27,IF(HLOOKUP(BE$1,Monitoring_MP!$AM$1:$CX$57,Points_MP!$C27,FALSE)=$R27,$AH27,IF(HLOOKUP(BE$1,Monitoring_MP!$AM$1:$CX$57,Points_MP!$C27,FALSE)=$T27,$AI27,IF(HLOOKUP(BE$1,Monitoring_MP!$AM$1:$CX$57,Points_MP!$C27,FALSE)=$V27,$AJ27,IF(HLOOKUP(BE$1,Monitoring_MP!$AM$1:$CX$57,Points_MP!$C27,FALSE)=$X27,$AK27,"ERROR")))))))))</f>
        <v>2</v>
      </c>
      <c r="BF27" s="223">
        <f>IF(ISBLANK(HLOOKUP(BF$1,Monitoring_MP!$AM$1:$CX$57,Points_MP!$C27,FALSE)),"",IF(HLOOKUP(BF$1,Monitoring_MP!$AM$1:$CX$57,Points_MP!$C27,FALSE)=$J27,$AD27,IF(HLOOKUP(BF$1,Monitoring_MP!$AM$1:$CX$57,Points_MP!$C27,FALSE)=$L27,$AE27,IF(HLOOKUP(BF$1,Monitoring_MP!$AM$1:$CX$57,Points_MP!$C27,FALSE)=$N27,$AF27,IF(HLOOKUP(BF$1,Monitoring_MP!$AM$1:$CX$57,Points_MP!$C27,FALSE)=$P27,$AG27,IF(HLOOKUP(BF$1,Monitoring_MP!$AM$1:$CX$57,Points_MP!$C27,FALSE)=$R27,$AH27,IF(HLOOKUP(BF$1,Monitoring_MP!$AM$1:$CX$57,Points_MP!$C27,FALSE)=$T27,$AI27,IF(HLOOKUP(BF$1,Monitoring_MP!$AM$1:$CX$57,Points_MP!$C27,FALSE)=$V27,$AJ27,IF(HLOOKUP(BF$1,Monitoring_MP!$AM$1:$CX$57,Points_MP!$C27,FALSE)=$X27,$AK27,"ERROR")))))))))</f>
        <v>0</v>
      </c>
      <c r="BG27" s="223">
        <f>IF(ISBLANK(HLOOKUP(BG$1,Monitoring_MP!$AM$1:$CX$57,Points_MP!$C27,FALSE)),"",IF(HLOOKUP(BG$1,Monitoring_MP!$AM$1:$CX$57,Points_MP!$C27,FALSE)=$J27,$AD27,IF(HLOOKUP(BG$1,Monitoring_MP!$AM$1:$CX$57,Points_MP!$C27,FALSE)=$L27,$AE27,IF(HLOOKUP(BG$1,Monitoring_MP!$AM$1:$CX$57,Points_MP!$C27,FALSE)=$N27,$AF27,IF(HLOOKUP(BG$1,Monitoring_MP!$AM$1:$CX$57,Points_MP!$C27,FALSE)=$P27,$AG27,IF(HLOOKUP(BG$1,Monitoring_MP!$AM$1:$CX$57,Points_MP!$C27,FALSE)=$R27,$AH27,IF(HLOOKUP(BG$1,Monitoring_MP!$AM$1:$CX$57,Points_MP!$C27,FALSE)=$T27,$AI27,IF(HLOOKUP(BG$1,Monitoring_MP!$AM$1:$CX$57,Points_MP!$C27,FALSE)=$V27,$AJ27,IF(HLOOKUP(BG$1,Monitoring_MP!$AM$1:$CX$57,Points_MP!$C27,FALSE)=$X27,$AK27,"ERROR")))))))))</f>
        <v>0</v>
      </c>
      <c r="BH27" s="223">
        <f>IF(ISBLANK(HLOOKUP(BH$1,Monitoring_MP!$AM$1:$CX$57,Points_MP!$C27,FALSE)),"",IF(HLOOKUP(BH$1,Monitoring_MP!$AM$1:$CX$57,Points_MP!$C27,FALSE)=$J27,$AD27,IF(HLOOKUP(BH$1,Monitoring_MP!$AM$1:$CX$57,Points_MP!$C27,FALSE)=$L27,$AE27,IF(HLOOKUP(BH$1,Monitoring_MP!$AM$1:$CX$57,Points_MP!$C27,FALSE)=$N27,$AF27,IF(HLOOKUP(BH$1,Monitoring_MP!$AM$1:$CX$57,Points_MP!$C27,FALSE)=$P27,$AG27,IF(HLOOKUP(BH$1,Monitoring_MP!$AM$1:$CX$57,Points_MP!$C27,FALSE)=$R27,$AH27,IF(HLOOKUP(BH$1,Monitoring_MP!$AM$1:$CX$57,Points_MP!$C27,FALSE)=$T27,$AI27,IF(HLOOKUP(BH$1,Monitoring_MP!$AM$1:$CX$57,Points_MP!$C27,FALSE)=$V27,$AJ27,IF(HLOOKUP(BH$1,Monitoring_MP!$AM$1:$CX$57,Points_MP!$C27,FALSE)=$X27,$AK27,"ERROR")))))))))</f>
        <v>2</v>
      </c>
      <c r="BI27" s="223">
        <f>IF(ISBLANK(HLOOKUP(BI$1,Monitoring_MP!$AM$1:$CX$57,Points_MP!$C27,FALSE)),"",IF(HLOOKUP(BI$1,Monitoring_MP!$AM$1:$CX$57,Points_MP!$C27,FALSE)=$J27,$AD27,IF(HLOOKUP(BI$1,Monitoring_MP!$AM$1:$CX$57,Points_MP!$C27,FALSE)=$L27,$AE27,IF(HLOOKUP(BI$1,Monitoring_MP!$AM$1:$CX$57,Points_MP!$C27,FALSE)=$N27,$AF27,IF(HLOOKUP(BI$1,Monitoring_MP!$AM$1:$CX$57,Points_MP!$C27,FALSE)=$P27,$AG27,IF(HLOOKUP(BI$1,Monitoring_MP!$AM$1:$CX$57,Points_MP!$C27,FALSE)=$R27,$AH27,IF(HLOOKUP(BI$1,Monitoring_MP!$AM$1:$CX$57,Points_MP!$C27,FALSE)=$T27,$AI27,IF(HLOOKUP(BI$1,Monitoring_MP!$AM$1:$CX$57,Points_MP!$C27,FALSE)=$V27,$AJ27,IF(HLOOKUP(BI$1,Monitoring_MP!$AM$1:$CX$57,Points_MP!$C27,FALSE)=$X27,$AK27,"ERROR")))))))))</f>
        <v>2</v>
      </c>
      <c r="BJ27" s="223">
        <f>IF(ISBLANK(HLOOKUP(BJ$1,Monitoring_MP!$AM$1:$CX$57,Points_MP!$C27,FALSE)),"",IF(HLOOKUP(BJ$1,Monitoring_MP!$AM$1:$CX$57,Points_MP!$C27,FALSE)=$J27,$AD27,IF(HLOOKUP(BJ$1,Monitoring_MP!$AM$1:$CX$57,Points_MP!$C27,FALSE)=$L27,$AE27,IF(HLOOKUP(BJ$1,Monitoring_MP!$AM$1:$CX$57,Points_MP!$C27,FALSE)=$N27,$AF27,IF(HLOOKUP(BJ$1,Monitoring_MP!$AM$1:$CX$57,Points_MP!$C27,FALSE)=$P27,$AG27,IF(HLOOKUP(BJ$1,Monitoring_MP!$AM$1:$CX$57,Points_MP!$C27,FALSE)=$R27,$AH27,IF(HLOOKUP(BJ$1,Monitoring_MP!$AM$1:$CX$57,Points_MP!$C27,FALSE)=$T27,$AI27,IF(HLOOKUP(BJ$1,Monitoring_MP!$AM$1:$CX$57,Points_MP!$C27,FALSE)=$V27,$AJ27,IF(HLOOKUP(BJ$1,Monitoring_MP!$AM$1:$CX$57,Points_MP!$C27,FALSE)=$X27,$AK27,"ERROR")))))))))</f>
        <v>2</v>
      </c>
      <c r="BK27" s="223">
        <f>IF(ISBLANK(HLOOKUP(BK$1,Monitoring_MP!$AM$1:$CX$57,Points_MP!$C27,FALSE)),"",IF(HLOOKUP(BK$1,Monitoring_MP!$AM$1:$CX$57,Points_MP!$C27,FALSE)=$J27,$AD27,IF(HLOOKUP(BK$1,Monitoring_MP!$AM$1:$CX$57,Points_MP!$C27,FALSE)=$L27,$AE27,IF(HLOOKUP(BK$1,Monitoring_MP!$AM$1:$CX$57,Points_MP!$C27,FALSE)=$N27,$AF27,IF(HLOOKUP(BK$1,Monitoring_MP!$AM$1:$CX$57,Points_MP!$C27,FALSE)=$P27,$AG27,IF(HLOOKUP(BK$1,Monitoring_MP!$AM$1:$CX$57,Points_MP!$C27,FALSE)=$R27,$AH27,IF(HLOOKUP(BK$1,Monitoring_MP!$AM$1:$CX$57,Points_MP!$C27,FALSE)=$T27,$AI27,IF(HLOOKUP(BK$1,Monitoring_MP!$AM$1:$CX$57,Points_MP!$C27,FALSE)=$V27,$AJ27,IF(HLOOKUP(BK$1,Monitoring_MP!$AM$1:$CX$57,Points_MP!$C27,FALSE)=$X27,$AK27,"ERROR")))))))))</f>
        <v>2</v>
      </c>
      <c r="BL27" s="223">
        <f>IF(ISBLANK(HLOOKUP(BL$1,Monitoring_MP!$AM$1:$CX$57,Points_MP!$C27,FALSE)),"",IF(HLOOKUP(BL$1,Monitoring_MP!$AM$1:$CX$57,Points_MP!$C27,FALSE)=$J27,$AD27,IF(HLOOKUP(BL$1,Monitoring_MP!$AM$1:$CX$57,Points_MP!$C27,FALSE)=$L27,$AE27,IF(HLOOKUP(BL$1,Monitoring_MP!$AM$1:$CX$57,Points_MP!$C27,FALSE)=$N27,$AF27,IF(HLOOKUP(BL$1,Monitoring_MP!$AM$1:$CX$57,Points_MP!$C27,FALSE)=$P27,$AG27,IF(HLOOKUP(BL$1,Monitoring_MP!$AM$1:$CX$57,Points_MP!$C27,FALSE)=$R27,$AH27,IF(HLOOKUP(BL$1,Monitoring_MP!$AM$1:$CX$57,Points_MP!$C27,FALSE)=$T27,$AI27,IF(HLOOKUP(BL$1,Monitoring_MP!$AM$1:$CX$57,Points_MP!$C27,FALSE)=$V27,$AJ27,IF(HLOOKUP(BL$1,Monitoring_MP!$AM$1:$CX$57,Points_MP!$C27,FALSE)=$X27,$AK27,"ERROR")))))))))</f>
        <v>2</v>
      </c>
      <c r="BM27" s="223">
        <f>IF(ISBLANK(HLOOKUP(BM$1,Monitoring_MP!$AM$1:$CX$57,Points_MP!$C27,FALSE)),"",IF(HLOOKUP(BM$1,Monitoring_MP!$AM$1:$CX$57,Points_MP!$C27,FALSE)=$J27,$AD27,IF(HLOOKUP(BM$1,Monitoring_MP!$AM$1:$CX$57,Points_MP!$C27,FALSE)=$L27,$AE27,IF(HLOOKUP(BM$1,Monitoring_MP!$AM$1:$CX$57,Points_MP!$C27,FALSE)=$N27,$AF27,IF(HLOOKUP(BM$1,Monitoring_MP!$AM$1:$CX$57,Points_MP!$C27,FALSE)=$P27,$AG27,IF(HLOOKUP(BM$1,Monitoring_MP!$AM$1:$CX$57,Points_MP!$C27,FALSE)=$R27,$AH27,IF(HLOOKUP(BM$1,Monitoring_MP!$AM$1:$CX$57,Points_MP!$C27,FALSE)=$T27,$AI27,IF(HLOOKUP(BM$1,Monitoring_MP!$AM$1:$CX$57,Points_MP!$C27,FALSE)=$V27,$AJ27,IF(HLOOKUP(BM$1,Monitoring_MP!$AM$1:$CX$57,Points_MP!$C27,FALSE)=$X27,$AK27,"ERROR")))))))))</f>
        <v>2</v>
      </c>
      <c r="BN27" s="223">
        <f>IF(ISBLANK(HLOOKUP(BN$1,Monitoring_MP!$AM$1:$CX$57,Points_MP!$C27,FALSE)),"",IF(HLOOKUP(BN$1,Monitoring_MP!$AM$1:$CX$57,Points_MP!$C27,FALSE)=$J27,$AD27,IF(HLOOKUP(BN$1,Monitoring_MP!$AM$1:$CX$57,Points_MP!$C27,FALSE)=$L27,$AE27,IF(HLOOKUP(BN$1,Monitoring_MP!$AM$1:$CX$57,Points_MP!$C27,FALSE)=$N27,$AF27,IF(HLOOKUP(BN$1,Monitoring_MP!$AM$1:$CX$57,Points_MP!$C27,FALSE)=$P27,$AG27,IF(HLOOKUP(BN$1,Monitoring_MP!$AM$1:$CX$57,Points_MP!$C27,FALSE)=$R27,$AH27,IF(HLOOKUP(BN$1,Monitoring_MP!$AM$1:$CX$57,Points_MP!$C27,FALSE)=$T27,$AI27,IF(HLOOKUP(BN$1,Monitoring_MP!$AM$1:$CX$57,Points_MP!$C27,FALSE)=$V27,$AJ27,IF(HLOOKUP(BN$1,Monitoring_MP!$AM$1:$CX$57,Points_MP!$C27,FALSE)=$X27,$AK27,"ERROR")))))))))</f>
        <v>2</v>
      </c>
      <c r="BO27" s="223">
        <f>IF(ISBLANK(HLOOKUP(BO$1,Monitoring_MP!$AM$1:$CX$57,Points_MP!$C27,FALSE)),"",IF(HLOOKUP(BO$1,Monitoring_MP!$AM$1:$CX$57,Points_MP!$C27,FALSE)=$J27,$AD27,IF(HLOOKUP(BO$1,Monitoring_MP!$AM$1:$CX$57,Points_MP!$C27,FALSE)=$L27,$AE27,IF(HLOOKUP(BO$1,Monitoring_MP!$AM$1:$CX$57,Points_MP!$C27,FALSE)=$N27,$AF27,IF(HLOOKUP(BO$1,Monitoring_MP!$AM$1:$CX$57,Points_MP!$C27,FALSE)=$P27,$AG27,IF(HLOOKUP(BO$1,Monitoring_MP!$AM$1:$CX$57,Points_MP!$C27,FALSE)=$R27,$AH27,IF(HLOOKUP(BO$1,Monitoring_MP!$AM$1:$CX$57,Points_MP!$C27,FALSE)=$T27,$AI27,IF(HLOOKUP(BO$1,Monitoring_MP!$AM$1:$CX$57,Points_MP!$C27,FALSE)=$V27,$AJ27,IF(HLOOKUP(BO$1,Monitoring_MP!$AM$1:$CX$57,Points_MP!$C27,FALSE)=$X27,$AK27,"ERROR")))))))))</f>
        <v>2</v>
      </c>
      <c r="BP27" s="223">
        <f>IF(ISBLANK(HLOOKUP(BP$1,Monitoring_MP!$AM$1:$CX$57,Points_MP!$C27,FALSE)),"",IF(HLOOKUP(BP$1,Monitoring_MP!$AM$1:$CX$57,Points_MP!$C27,FALSE)=$J27,$AD27,IF(HLOOKUP(BP$1,Monitoring_MP!$AM$1:$CX$57,Points_MP!$C27,FALSE)=$L27,$AE27,IF(HLOOKUP(BP$1,Monitoring_MP!$AM$1:$CX$57,Points_MP!$C27,FALSE)=$N27,$AF27,IF(HLOOKUP(BP$1,Monitoring_MP!$AM$1:$CX$57,Points_MP!$C27,FALSE)=$P27,$AG27,IF(HLOOKUP(BP$1,Monitoring_MP!$AM$1:$CX$57,Points_MP!$C27,FALSE)=$R27,$AH27,IF(HLOOKUP(BP$1,Monitoring_MP!$AM$1:$CX$57,Points_MP!$C27,FALSE)=$T27,$AI27,IF(HLOOKUP(BP$1,Monitoring_MP!$AM$1:$CX$57,Points_MP!$C27,FALSE)=$V27,$AJ27,IF(HLOOKUP(BP$1,Monitoring_MP!$AM$1:$CX$57,Points_MP!$C27,FALSE)=$X27,$AK27,"ERROR")))))))))</f>
        <v>2</v>
      </c>
      <c r="BQ27" s="223">
        <f>IF(ISBLANK(HLOOKUP(BQ$1,Monitoring_MP!$AM$1:$CX$57,Points_MP!$C27,FALSE)),"",IF(HLOOKUP(BQ$1,Monitoring_MP!$AM$1:$CX$57,Points_MP!$C27,FALSE)=$J27,$AD27,IF(HLOOKUP(BQ$1,Monitoring_MP!$AM$1:$CX$57,Points_MP!$C27,FALSE)=$L27,$AE27,IF(HLOOKUP(BQ$1,Monitoring_MP!$AM$1:$CX$57,Points_MP!$C27,FALSE)=$N27,$AF27,IF(HLOOKUP(BQ$1,Monitoring_MP!$AM$1:$CX$57,Points_MP!$C27,FALSE)=$P27,$AG27,IF(HLOOKUP(BQ$1,Monitoring_MP!$AM$1:$CX$57,Points_MP!$C27,FALSE)=$R27,$AH27,IF(HLOOKUP(BQ$1,Monitoring_MP!$AM$1:$CX$57,Points_MP!$C27,FALSE)=$T27,$AI27,IF(HLOOKUP(BQ$1,Monitoring_MP!$AM$1:$CX$57,Points_MP!$C27,FALSE)=$V27,$AJ27,IF(HLOOKUP(BQ$1,Monitoring_MP!$AM$1:$CX$57,Points_MP!$C27,FALSE)=$X27,$AK27,"ERROR")))))))))</f>
        <v>2</v>
      </c>
      <c r="BR27" s="223">
        <f>IF(ISBLANK(HLOOKUP(BR$1,Monitoring_MP!$AM$1:$CX$57,Points_MP!$C27,FALSE)),"",IF(HLOOKUP(BR$1,Monitoring_MP!$AM$1:$CX$57,Points_MP!$C27,FALSE)=$J27,$AD27,IF(HLOOKUP(BR$1,Monitoring_MP!$AM$1:$CX$57,Points_MP!$C27,FALSE)=$L27,$AE27,IF(HLOOKUP(BR$1,Monitoring_MP!$AM$1:$CX$57,Points_MP!$C27,FALSE)=$N27,$AF27,IF(HLOOKUP(BR$1,Monitoring_MP!$AM$1:$CX$57,Points_MP!$C27,FALSE)=$P27,$AG27,IF(HLOOKUP(BR$1,Monitoring_MP!$AM$1:$CX$57,Points_MP!$C27,FALSE)=$R27,$AH27,IF(HLOOKUP(BR$1,Monitoring_MP!$AM$1:$CX$57,Points_MP!$C27,FALSE)=$T27,$AI27,IF(HLOOKUP(BR$1,Monitoring_MP!$AM$1:$CX$57,Points_MP!$C27,FALSE)=$V27,$AJ27,IF(HLOOKUP(BR$1,Monitoring_MP!$AM$1:$CX$57,Points_MP!$C27,FALSE)=$X27,$AK27,"ERROR")))))))))</f>
        <v>1</v>
      </c>
    </row>
    <row r="28" spans="1:70" ht="15" customHeight="1" x14ac:dyDescent="0.35">
      <c r="A28" s="66" t="str">
        <f>IF(ISBLANK(Monitoring_MP!A28),"",Monitoring_MP!A28)</f>
        <v>Q26</v>
      </c>
      <c r="B28" s="67" t="str">
        <f>IF(ISBLANK(Monitoring_MP!B28),"",Monitoring_MP!B28)</f>
        <v>R20026</v>
      </c>
      <c r="C28" s="174">
        <f>IF(ISBLANK(Monitoring_MP!C28),"",Monitoring_MP!C28)</f>
        <v>28</v>
      </c>
      <c r="D28" s="174" t="str">
        <f>IF(ISBLANK(Monitoring_MP!D28),"",Monitoring_MP!D28)</f>
        <v>Sînt aduse la cunoștință publică anunţurile de participare la achiziţii publice?</v>
      </c>
      <c r="E28" s="174" t="str">
        <f>IF(ISBLANK(Monitoring_MP!E28),"",Monitoring_MP!E28)</f>
        <v>Are public procurement announcements made public?</v>
      </c>
      <c r="F28" s="68" t="str">
        <f>IF(ISBLANK(Monitoring_MP!F28),"",Monitoring_MP!F28)</f>
        <v>proc</v>
      </c>
      <c r="G28" s="68" t="str">
        <f>IF(ISBLANK(Monitoring_MP!G28),"",Monitoring_MP!G28)</f>
        <v>proc2</v>
      </c>
      <c r="H28" s="68" t="str">
        <f>IF(ISBLANK(Monitoring_MP!H28),"",Monitoring_MP!H28)</f>
        <v>proc2k</v>
      </c>
      <c r="I28" s="69">
        <f>IF(ISBLANK(Monitoring_MP!I28),"",Monitoring_MP!I28)</f>
        <v>2</v>
      </c>
      <c r="J28" s="68" t="str">
        <f>IF(ISBLANK(Monitoring_MP!J28),"",Monitoring_MP!J28)</f>
        <v>da</v>
      </c>
      <c r="K28" s="68" t="str">
        <f>IF(ISBLANK(Monitoring_MP!K28),"",Monitoring_MP!K28)</f>
        <v>yes</v>
      </c>
      <c r="L28" s="68" t="str">
        <f>IF(ISBLANK(Monitoring_MP!L28),"",Monitoring_MP!L28)</f>
        <v>nu</v>
      </c>
      <c r="M28" s="68" t="str">
        <f>IF(ISBLANK(Monitoring_MP!M28),"",Monitoring_MP!M28)</f>
        <v>no</v>
      </c>
      <c r="N28" s="68" t="str">
        <f>IF(ISBLANK(Monitoring_MP!N28),"",Monitoring_MP!N28)</f>
        <v>partial/alte modalități</v>
      </c>
      <c r="O28" s="68" t="str">
        <f>IF(ISBLANK(Monitoring_MP!O28),"",Monitoring_MP!O28)</f>
        <v>partially/other ways</v>
      </c>
      <c r="P28" s="68" t="str">
        <f>IF(ISBLANK(Monitoring_MP!P28),"",Monitoring_MP!P28)</f>
        <v>0-10%</v>
      </c>
      <c r="Q28" s="68" t="str">
        <f>IF(ISBLANK(Monitoring_MP!Q28),"",Monitoring_MP!Q28)</f>
        <v>0-10%</v>
      </c>
      <c r="R28" s="68" t="str">
        <f>IF(ISBLANK(Monitoring_MP!R28),"",Monitoring_MP!R28)</f>
        <v>10-30%</v>
      </c>
      <c r="S28" s="68" t="str">
        <f>IF(ISBLANK(Monitoring_MP!S28),"",Monitoring_MP!S28)</f>
        <v>10-30%</v>
      </c>
      <c r="T28" s="68" t="str">
        <f>IF(ISBLANK(Monitoring_MP!T28),"",Monitoring_MP!T28)</f>
        <v>30-60%</v>
      </c>
      <c r="U28" s="68" t="str">
        <f>IF(ISBLANK(Monitoring_MP!U28),"",Monitoring_MP!U28)</f>
        <v>30-60%</v>
      </c>
      <c r="V28" s="68" t="str">
        <f>IF(ISBLANK(Monitoring_MP!V28),"",Monitoring_MP!V28)</f>
        <v>60-90%</v>
      </c>
      <c r="W28" s="68" t="str">
        <f>IF(ISBLANK(Monitoring_MP!W28),"",Monitoring_MP!W28)</f>
        <v>60-90%</v>
      </c>
      <c r="X28" s="68" t="str">
        <f>IF(ISBLANK(Monitoring_MP!X28),"",Monitoring_MP!X28)</f>
        <v>N/A</v>
      </c>
      <c r="Y28" s="68" t="str">
        <f>IF(ISBLANK(Monitoring_MP!Y28),"",Monitoring_MP!Y28)</f>
        <v>N/A</v>
      </c>
      <c r="Z28" s="68" t="str">
        <f>IF(ISBLANK(Monitoring_MP!Z28),"",Monitoring_MP!Z28)</f>
        <v>---</v>
      </c>
      <c r="AA28" s="68" t="str">
        <f>IF(ISBLANK(Monitoring_MP!AA28),"",Monitoring_MP!AA28)</f>
        <v>---</v>
      </c>
      <c r="AB28" s="68" t="str">
        <f>IF(ISBLANK(Monitoring_MP!AB28),"",Monitoring_MP!AB28)</f>
        <v>da</v>
      </c>
      <c r="AC28" s="68" t="str">
        <f>IF(ISBLANK(Monitoring_MP!AC28),"",Monitoring_MP!AC28)</f>
        <v>nu</v>
      </c>
      <c r="AD28" s="69">
        <f>IF(ISBLANK(Monitoring_MP!AD28),"",Monitoring_MP!AD28)</f>
        <v>2</v>
      </c>
      <c r="AE28" s="68">
        <f>IF(ISBLANK(Monitoring_MP!AE28),"",Monitoring_MP!AE28)</f>
        <v>0</v>
      </c>
      <c r="AF28" s="68">
        <f>IF(ISBLANK(Monitoring_MP!AF28),"",Monitoring_MP!AF28)</f>
        <v>1</v>
      </c>
      <c r="AG28" s="68">
        <f>IF(ISBLANK(Monitoring_MP!AG28),"",Monitoring_MP!AG28)</f>
        <v>0.4</v>
      </c>
      <c r="AH28" s="68">
        <f>IF(ISBLANK(Monitoring_MP!AH28),"",Monitoring_MP!AH28)</f>
        <v>0.8</v>
      </c>
      <c r="AI28" s="68">
        <f>IF(ISBLANK(Monitoring_MP!AI28),"",Monitoring_MP!AI28)</f>
        <v>1.2</v>
      </c>
      <c r="AJ28" s="68">
        <f>IF(ISBLANK(Monitoring_MP!AJ28),"",Monitoring_MP!AJ28)</f>
        <v>1.6</v>
      </c>
      <c r="AK28" s="68" t="str">
        <f>IF(ISBLANK(Monitoring_MP!AK28),"",Monitoring_MP!AK28)</f>
        <v>N/A</v>
      </c>
      <c r="AL28" s="141" t="str">
        <f>IF(ISBLANK(Monitoring_MP!AL28),"",Monitoring_MP!AL28)</f>
        <v>---</v>
      </c>
      <c r="AM28" s="223">
        <f>IF(ISBLANK(HLOOKUP(AM$1,Monitoring_MP!$AM$1:$CX$57,Points_MP!$C28,FALSE)),"",IF(HLOOKUP(AM$1,Monitoring_MP!$AM$1:$CX$57,Points_MP!$C28,FALSE)=$J28,$AD28,IF(HLOOKUP(AM$1,Monitoring_MP!$AM$1:$CX$57,Points_MP!$C28,FALSE)=$L28,$AE28,IF(HLOOKUP(AM$1,Monitoring_MP!$AM$1:$CX$57,Points_MP!$C28,FALSE)=$N28,$AF28,IF(HLOOKUP(AM$1,Monitoring_MP!$AM$1:$CX$57,Points_MP!$C28,FALSE)=$P28,$AG28,IF(HLOOKUP(AM$1,Monitoring_MP!$AM$1:$CX$57,Points_MP!$C28,FALSE)=$R28,$AH28,IF(HLOOKUP(AM$1,Monitoring_MP!$AM$1:$CX$57,Points_MP!$C28,FALSE)=$T28,$AI28,IF(HLOOKUP(AM$1,Monitoring_MP!$AM$1:$CX$57,Points_MP!$C28,FALSE)=$V28,$AJ28,IF(HLOOKUP(AM$1,Monitoring_MP!$AM$1:$CX$57,Points_MP!$C28,FALSE)=$X28,$AK28,"ERROR")))))))))</f>
        <v>0</v>
      </c>
      <c r="AN28" s="223">
        <f>IF(ISBLANK(HLOOKUP(AN$1,Monitoring_MP!$AM$1:$CX$57,Points_MP!$C28,FALSE)),"",IF(HLOOKUP(AN$1,Monitoring_MP!$AM$1:$CX$57,Points_MP!$C28,FALSE)=$J28,$AD28,IF(HLOOKUP(AN$1,Monitoring_MP!$AM$1:$CX$57,Points_MP!$C28,FALSE)=$L28,$AE28,IF(HLOOKUP(AN$1,Monitoring_MP!$AM$1:$CX$57,Points_MP!$C28,FALSE)=$N28,$AF28,IF(HLOOKUP(AN$1,Monitoring_MP!$AM$1:$CX$57,Points_MP!$C28,FALSE)=$P28,$AG28,IF(HLOOKUP(AN$1,Monitoring_MP!$AM$1:$CX$57,Points_MP!$C28,FALSE)=$R28,$AH28,IF(HLOOKUP(AN$1,Monitoring_MP!$AM$1:$CX$57,Points_MP!$C28,FALSE)=$T28,$AI28,IF(HLOOKUP(AN$1,Monitoring_MP!$AM$1:$CX$57,Points_MP!$C28,FALSE)=$V28,$AJ28,IF(HLOOKUP(AN$1,Monitoring_MP!$AM$1:$CX$57,Points_MP!$C28,FALSE)=$X28,$AK28,"ERROR")))))))))</f>
        <v>0.8</v>
      </c>
      <c r="AO28" s="223">
        <f>IF(ISBLANK(HLOOKUP(AO$1,Monitoring_MP!$AM$1:$CX$57,Points_MP!$C28,FALSE)),"",IF(HLOOKUP(AO$1,Monitoring_MP!$AM$1:$CX$57,Points_MP!$C28,FALSE)=$J28,$AD28,IF(HLOOKUP(AO$1,Monitoring_MP!$AM$1:$CX$57,Points_MP!$C28,FALSE)=$L28,$AE28,IF(HLOOKUP(AO$1,Monitoring_MP!$AM$1:$CX$57,Points_MP!$C28,FALSE)=$N28,$AF28,IF(HLOOKUP(AO$1,Monitoring_MP!$AM$1:$CX$57,Points_MP!$C28,FALSE)=$P28,$AG28,IF(HLOOKUP(AO$1,Monitoring_MP!$AM$1:$CX$57,Points_MP!$C28,FALSE)=$R28,$AH28,IF(HLOOKUP(AO$1,Monitoring_MP!$AM$1:$CX$57,Points_MP!$C28,FALSE)=$T28,$AI28,IF(HLOOKUP(AO$1,Monitoring_MP!$AM$1:$CX$57,Points_MP!$C28,FALSE)=$V28,$AJ28,IF(HLOOKUP(AO$1,Monitoring_MP!$AM$1:$CX$57,Points_MP!$C28,FALSE)=$X28,$AK28,"ERROR")))))))))</f>
        <v>0</v>
      </c>
      <c r="AP28" s="223">
        <f>IF(ISBLANK(HLOOKUP(AP$1,Monitoring_MP!$AM$1:$CX$57,Points_MP!$C28,FALSE)),"",IF(HLOOKUP(AP$1,Monitoring_MP!$AM$1:$CX$57,Points_MP!$C28,FALSE)=$J28,$AD28,IF(HLOOKUP(AP$1,Monitoring_MP!$AM$1:$CX$57,Points_MP!$C28,FALSE)=$L28,$AE28,IF(HLOOKUP(AP$1,Monitoring_MP!$AM$1:$CX$57,Points_MP!$C28,FALSE)=$N28,$AF28,IF(HLOOKUP(AP$1,Monitoring_MP!$AM$1:$CX$57,Points_MP!$C28,FALSE)=$P28,$AG28,IF(HLOOKUP(AP$1,Monitoring_MP!$AM$1:$CX$57,Points_MP!$C28,FALSE)=$R28,$AH28,IF(HLOOKUP(AP$1,Monitoring_MP!$AM$1:$CX$57,Points_MP!$C28,FALSE)=$T28,$AI28,IF(HLOOKUP(AP$1,Monitoring_MP!$AM$1:$CX$57,Points_MP!$C28,FALSE)=$V28,$AJ28,IF(HLOOKUP(AP$1,Monitoring_MP!$AM$1:$CX$57,Points_MP!$C28,FALSE)=$X28,$AK28,"ERROR")))))))))</f>
        <v>0.8</v>
      </c>
      <c r="AQ28" s="223">
        <f>IF(ISBLANK(HLOOKUP(AQ$1,Monitoring_MP!$AM$1:$CX$57,Points_MP!$C28,FALSE)),"",IF(HLOOKUP(AQ$1,Monitoring_MP!$AM$1:$CX$57,Points_MP!$C28,FALSE)=$J28,$AD28,IF(HLOOKUP(AQ$1,Monitoring_MP!$AM$1:$CX$57,Points_MP!$C28,FALSE)=$L28,$AE28,IF(HLOOKUP(AQ$1,Monitoring_MP!$AM$1:$CX$57,Points_MP!$C28,FALSE)=$N28,$AF28,IF(HLOOKUP(AQ$1,Monitoring_MP!$AM$1:$CX$57,Points_MP!$C28,FALSE)=$P28,$AG28,IF(HLOOKUP(AQ$1,Monitoring_MP!$AM$1:$CX$57,Points_MP!$C28,FALSE)=$R28,$AH28,IF(HLOOKUP(AQ$1,Monitoring_MP!$AM$1:$CX$57,Points_MP!$C28,FALSE)=$T28,$AI28,IF(HLOOKUP(AQ$1,Monitoring_MP!$AM$1:$CX$57,Points_MP!$C28,FALSE)=$V28,$AJ28,IF(HLOOKUP(AQ$1,Monitoring_MP!$AM$1:$CX$57,Points_MP!$C28,FALSE)=$X28,$AK28,"ERROR")))))))))</f>
        <v>0</v>
      </c>
      <c r="AR28" s="223">
        <f>IF(ISBLANK(HLOOKUP(AR$1,Monitoring_MP!$AM$1:$CX$57,Points_MP!$C28,FALSE)),"",IF(HLOOKUP(AR$1,Monitoring_MP!$AM$1:$CX$57,Points_MP!$C28,FALSE)=$J28,$AD28,IF(HLOOKUP(AR$1,Monitoring_MP!$AM$1:$CX$57,Points_MP!$C28,FALSE)=$L28,$AE28,IF(HLOOKUP(AR$1,Monitoring_MP!$AM$1:$CX$57,Points_MP!$C28,FALSE)=$N28,$AF28,IF(HLOOKUP(AR$1,Monitoring_MP!$AM$1:$CX$57,Points_MP!$C28,FALSE)=$P28,$AG28,IF(HLOOKUP(AR$1,Monitoring_MP!$AM$1:$CX$57,Points_MP!$C28,FALSE)=$R28,$AH28,IF(HLOOKUP(AR$1,Monitoring_MP!$AM$1:$CX$57,Points_MP!$C28,FALSE)=$T28,$AI28,IF(HLOOKUP(AR$1,Monitoring_MP!$AM$1:$CX$57,Points_MP!$C28,FALSE)=$V28,$AJ28,IF(HLOOKUP(AR$1,Monitoring_MP!$AM$1:$CX$57,Points_MP!$C28,FALSE)=$X28,$AK28,"ERROR")))))))))</f>
        <v>0</v>
      </c>
      <c r="AS28" s="223">
        <f>IF(ISBLANK(HLOOKUP(AS$1,Monitoring_MP!$AM$1:$CX$57,Points_MP!$C28,FALSE)),"",IF(HLOOKUP(AS$1,Monitoring_MP!$AM$1:$CX$57,Points_MP!$C28,FALSE)=$J28,$AD28,IF(HLOOKUP(AS$1,Monitoring_MP!$AM$1:$CX$57,Points_MP!$C28,FALSE)=$L28,$AE28,IF(HLOOKUP(AS$1,Monitoring_MP!$AM$1:$CX$57,Points_MP!$C28,FALSE)=$N28,$AF28,IF(HLOOKUP(AS$1,Monitoring_MP!$AM$1:$CX$57,Points_MP!$C28,FALSE)=$P28,$AG28,IF(HLOOKUP(AS$1,Monitoring_MP!$AM$1:$CX$57,Points_MP!$C28,FALSE)=$R28,$AH28,IF(HLOOKUP(AS$1,Monitoring_MP!$AM$1:$CX$57,Points_MP!$C28,FALSE)=$T28,$AI28,IF(HLOOKUP(AS$1,Monitoring_MP!$AM$1:$CX$57,Points_MP!$C28,FALSE)=$V28,$AJ28,IF(HLOOKUP(AS$1,Monitoring_MP!$AM$1:$CX$57,Points_MP!$C28,FALSE)=$X28,$AK28,"ERROR")))))))))</f>
        <v>0.8</v>
      </c>
      <c r="AT28" s="223">
        <f>IF(ISBLANK(HLOOKUP(AT$1,Monitoring_MP!$AM$1:$CX$57,Points_MP!$C28,FALSE)),"",IF(HLOOKUP(AT$1,Monitoring_MP!$AM$1:$CX$57,Points_MP!$C28,FALSE)=$J28,$AD28,IF(HLOOKUP(AT$1,Monitoring_MP!$AM$1:$CX$57,Points_MP!$C28,FALSE)=$L28,$AE28,IF(HLOOKUP(AT$1,Monitoring_MP!$AM$1:$CX$57,Points_MP!$C28,FALSE)=$N28,$AF28,IF(HLOOKUP(AT$1,Monitoring_MP!$AM$1:$CX$57,Points_MP!$C28,FALSE)=$P28,$AG28,IF(HLOOKUP(AT$1,Monitoring_MP!$AM$1:$CX$57,Points_MP!$C28,FALSE)=$R28,$AH28,IF(HLOOKUP(AT$1,Monitoring_MP!$AM$1:$CX$57,Points_MP!$C28,FALSE)=$T28,$AI28,IF(HLOOKUP(AT$1,Monitoring_MP!$AM$1:$CX$57,Points_MP!$C28,FALSE)=$V28,$AJ28,IF(HLOOKUP(AT$1,Monitoring_MP!$AM$1:$CX$57,Points_MP!$C28,FALSE)=$X28,$AK28,"ERROR")))))))))</f>
        <v>0</v>
      </c>
      <c r="AU28" s="223">
        <f>IF(ISBLANK(HLOOKUP(AU$1,Monitoring_MP!$AM$1:$CX$57,Points_MP!$C28,FALSE)),"",IF(HLOOKUP(AU$1,Monitoring_MP!$AM$1:$CX$57,Points_MP!$C28,FALSE)=$J28,$AD28,IF(HLOOKUP(AU$1,Monitoring_MP!$AM$1:$CX$57,Points_MP!$C28,FALSE)=$L28,$AE28,IF(HLOOKUP(AU$1,Monitoring_MP!$AM$1:$CX$57,Points_MP!$C28,FALSE)=$N28,$AF28,IF(HLOOKUP(AU$1,Monitoring_MP!$AM$1:$CX$57,Points_MP!$C28,FALSE)=$P28,$AG28,IF(HLOOKUP(AU$1,Monitoring_MP!$AM$1:$CX$57,Points_MP!$C28,FALSE)=$R28,$AH28,IF(HLOOKUP(AU$1,Monitoring_MP!$AM$1:$CX$57,Points_MP!$C28,FALSE)=$T28,$AI28,IF(HLOOKUP(AU$1,Monitoring_MP!$AM$1:$CX$57,Points_MP!$C28,FALSE)=$V28,$AJ28,IF(HLOOKUP(AU$1,Monitoring_MP!$AM$1:$CX$57,Points_MP!$C28,FALSE)=$X28,$AK28,"ERROR")))))))))</f>
        <v>0.4</v>
      </c>
      <c r="AV28" s="223">
        <f>IF(ISBLANK(HLOOKUP(AV$1,Monitoring_MP!$AM$1:$CX$57,Points_MP!$C28,FALSE)),"",IF(HLOOKUP(AV$1,Monitoring_MP!$AM$1:$CX$57,Points_MP!$C28,FALSE)=$J28,$AD28,IF(HLOOKUP(AV$1,Monitoring_MP!$AM$1:$CX$57,Points_MP!$C28,FALSE)=$L28,$AE28,IF(HLOOKUP(AV$1,Monitoring_MP!$AM$1:$CX$57,Points_MP!$C28,FALSE)=$N28,$AF28,IF(HLOOKUP(AV$1,Monitoring_MP!$AM$1:$CX$57,Points_MP!$C28,FALSE)=$P28,$AG28,IF(HLOOKUP(AV$1,Monitoring_MP!$AM$1:$CX$57,Points_MP!$C28,FALSE)=$R28,$AH28,IF(HLOOKUP(AV$1,Monitoring_MP!$AM$1:$CX$57,Points_MP!$C28,FALSE)=$T28,$AI28,IF(HLOOKUP(AV$1,Monitoring_MP!$AM$1:$CX$57,Points_MP!$C28,FALSE)=$V28,$AJ28,IF(HLOOKUP(AV$1,Monitoring_MP!$AM$1:$CX$57,Points_MP!$C28,FALSE)=$X28,$AK28,"ERROR")))))))))</f>
        <v>1</v>
      </c>
      <c r="AW28" s="223">
        <f>IF(ISBLANK(HLOOKUP(AW$1,Monitoring_MP!$AM$1:$CX$57,Points_MP!$C28,FALSE)),"",IF(HLOOKUP(AW$1,Monitoring_MP!$AM$1:$CX$57,Points_MP!$C28,FALSE)=$J28,$AD28,IF(HLOOKUP(AW$1,Monitoring_MP!$AM$1:$CX$57,Points_MP!$C28,FALSE)=$L28,$AE28,IF(HLOOKUP(AW$1,Monitoring_MP!$AM$1:$CX$57,Points_MP!$C28,FALSE)=$N28,$AF28,IF(HLOOKUP(AW$1,Monitoring_MP!$AM$1:$CX$57,Points_MP!$C28,FALSE)=$P28,$AG28,IF(HLOOKUP(AW$1,Monitoring_MP!$AM$1:$CX$57,Points_MP!$C28,FALSE)=$R28,$AH28,IF(HLOOKUP(AW$1,Monitoring_MP!$AM$1:$CX$57,Points_MP!$C28,FALSE)=$T28,$AI28,IF(HLOOKUP(AW$1,Monitoring_MP!$AM$1:$CX$57,Points_MP!$C28,FALSE)=$V28,$AJ28,IF(HLOOKUP(AW$1,Monitoring_MP!$AM$1:$CX$57,Points_MP!$C28,FALSE)=$X28,$AK28,"ERROR")))))))))</f>
        <v>1</v>
      </c>
      <c r="AX28" s="223">
        <f>IF(ISBLANK(HLOOKUP(AX$1,Monitoring_MP!$AM$1:$CX$57,Points_MP!$C28,FALSE)),"",IF(HLOOKUP(AX$1,Monitoring_MP!$AM$1:$CX$57,Points_MP!$C28,FALSE)=$J28,$AD28,IF(HLOOKUP(AX$1,Monitoring_MP!$AM$1:$CX$57,Points_MP!$C28,FALSE)=$L28,$AE28,IF(HLOOKUP(AX$1,Monitoring_MP!$AM$1:$CX$57,Points_MP!$C28,FALSE)=$N28,$AF28,IF(HLOOKUP(AX$1,Monitoring_MP!$AM$1:$CX$57,Points_MP!$C28,FALSE)=$P28,$AG28,IF(HLOOKUP(AX$1,Monitoring_MP!$AM$1:$CX$57,Points_MP!$C28,FALSE)=$R28,$AH28,IF(HLOOKUP(AX$1,Monitoring_MP!$AM$1:$CX$57,Points_MP!$C28,FALSE)=$T28,$AI28,IF(HLOOKUP(AX$1,Monitoring_MP!$AM$1:$CX$57,Points_MP!$C28,FALSE)=$V28,$AJ28,IF(HLOOKUP(AX$1,Monitoring_MP!$AM$1:$CX$57,Points_MP!$C28,FALSE)=$X28,$AK28,"ERROR")))))))))</f>
        <v>0</v>
      </c>
      <c r="AY28" s="223">
        <f>IF(ISBLANK(HLOOKUP(AY$1,Monitoring_MP!$AM$1:$CX$57,Points_MP!$C28,FALSE)),"",IF(HLOOKUP(AY$1,Monitoring_MP!$AM$1:$CX$57,Points_MP!$C28,FALSE)=$J28,$AD28,IF(HLOOKUP(AY$1,Monitoring_MP!$AM$1:$CX$57,Points_MP!$C28,FALSE)=$L28,$AE28,IF(HLOOKUP(AY$1,Monitoring_MP!$AM$1:$CX$57,Points_MP!$C28,FALSE)=$N28,$AF28,IF(HLOOKUP(AY$1,Monitoring_MP!$AM$1:$CX$57,Points_MP!$C28,FALSE)=$P28,$AG28,IF(HLOOKUP(AY$1,Monitoring_MP!$AM$1:$CX$57,Points_MP!$C28,FALSE)=$R28,$AH28,IF(HLOOKUP(AY$1,Monitoring_MP!$AM$1:$CX$57,Points_MP!$C28,FALSE)=$T28,$AI28,IF(HLOOKUP(AY$1,Monitoring_MP!$AM$1:$CX$57,Points_MP!$C28,FALSE)=$V28,$AJ28,IF(HLOOKUP(AY$1,Monitoring_MP!$AM$1:$CX$57,Points_MP!$C28,FALSE)=$X28,$AK28,"ERROR")))))))))</f>
        <v>1</v>
      </c>
      <c r="AZ28" s="223">
        <f>IF(ISBLANK(HLOOKUP(AZ$1,Monitoring_MP!$AM$1:$CX$57,Points_MP!$C28,FALSE)),"",IF(HLOOKUP(AZ$1,Monitoring_MP!$AM$1:$CX$57,Points_MP!$C28,FALSE)=$J28,$AD28,IF(HLOOKUP(AZ$1,Monitoring_MP!$AM$1:$CX$57,Points_MP!$C28,FALSE)=$L28,$AE28,IF(HLOOKUP(AZ$1,Monitoring_MP!$AM$1:$CX$57,Points_MP!$C28,FALSE)=$N28,$AF28,IF(HLOOKUP(AZ$1,Monitoring_MP!$AM$1:$CX$57,Points_MP!$C28,FALSE)=$P28,$AG28,IF(HLOOKUP(AZ$1,Monitoring_MP!$AM$1:$CX$57,Points_MP!$C28,FALSE)=$R28,$AH28,IF(HLOOKUP(AZ$1,Monitoring_MP!$AM$1:$CX$57,Points_MP!$C28,FALSE)=$T28,$AI28,IF(HLOOKUP(AZ$1,Monitoring_MP!$AM$1:$CX$57,Points_MP!$C28,FALSE)=$V28,$AJ28,IF(HLOOKUP(AZ$1,Monitoring_MP!$AM$1:$CX$57,Points_MP!$C28,FALSE)=$X28,$AK28,"ERROR")))))))))</f>
        <v>1</v>
      </c>
      <c r="BA28" s="223">
        <f>IF(ISBLANK(HLOOKUP(BA$1,Monitoring_MP!$AM$1:$CX$57,Points_MP!$C28,FALSE)),"",IF(HLOOKUP(BA$1,Monitoring_MP!$AM$1:$CX$57,Points_MP!$C28,FALSE)=$J28,$AD28,IF(HLOOKUP(BA$1,Monitoring_MP!$AM$1:$CX$57,Points_MP!$C28,FALSE)=$L28,$AE28,IF(HLOOKUP(BA$1,Monitoring_MP!$AM$1:$CX$57,Points_MP!$C28,FALSE)=$N28,$AF28,IF(HLOOKUP(BA$1,Monitoring_MP!$AM$1:$CX$57,Points_MP!$C28,FALSE)=$P28,$AG28,IF(HLOOKUP(BA$1,Monitoring_MP!$AM$1:$CX$57,Points_MP!$C28,FALSE)=$R28,$AH28,IF(HLOOKUP(BA$1,Monitoring_MP!$AM$1:$CX$57,Points_MP!$C28,FALSE)=$T28,$AI28,IF(HLOOKUP(BA$1,Monitoring_MP!$AM$1:$CX$57,Points_MP!$C28,FALSE)=$V28,$AJ28,IF(HLOOKUP(BA$1,Monitoring_MP!$AM$1:$CX$57,Points_MP!$C28,FALSE)=$X28,$AK28,"ERROR")))))))))</f>
        <v>0</v>
      </c>
      <c r="BB28" s="223">
        <f>IF(ISBLANK(HLOOKUP(BB$1,Monitoring_MP!$AM$1:$CX$57,Points_MP!$C28,FALSE)),"",IF(HLOOKUP(BB$1,Monitoring_MP!$AM$1:$CX$57,Points_MP!$C28,FALSE)=$J28,$AD28,IF(HLOOKUP(BB$1,Monitoring_MP!$AM$1:$CX$57,Points_MP!$C28,FALSE)=$L28,$AE28,IF(HLOOKUP(BB$1,Monitoring_MP!$AM$1:$CX$57,Points_MP!$C28,FALSE)=$N28,$AF28,IF(HLOOKUP(BB$1,Monitoring_MP!$AM$1:$CX$57,Points_MP!$C28,FALSE)=$P28,$AG28,IF(HLOOKUP(BB$1,Monitoring_MP!$AM$1:$CX$57,Points_MP!$C28,FALSE)=$R28,$AH28,IF(HLOOKUP(BB$1,Monitoring_MP!$AM$1:$CX$57,Points_MP!$C28,FALSE)=$T28,$AI28,IF(HLOOKUP(BB$1,Monitoring_MP!$AM$1:$CX$57,Points_MP!$C28,FALSE)=$V28,$AJ28,IF(HLOOKUP(BB$1,Monitoring_MP!$AM$1:$CX$57,Points_MP!$C28,FALSE)=$X28,$AK28,"ERROR")))))))))</f>
        <v>0.4</v>
      </c>
      <c r="BC28" s="223">
        <f>IF(ISBLANK(HLOOKUP(BC$1,Monitoring_MP!$AM$1:$CX$57,Points_MP!$C28,FALSE)),"",IF(HLOOKUP(BC$1,Monitoring_MP!$AM$1:$CX$57,Points_MP!$C28,FALSE)=$J28,$AD28,IF(HLOOKUP(BC$1,Monitoring_MP!$AM$1:$CX$57,Points_MP!$C28,FALSE)=$L28,$AE28,IF(HLOOKUP(BC$1,Monitoring_MP!$AM$1:$CX$57,Points_MP!$C28,FALSE)=$N28,$AF28,IF(HLOOKUP(BC$1,Monitoring_MP!$AM$1:$CX$57,Points_MP!$C28,FALSE)=$P28,$AG28,IF(HLOOKUP(BC$1,Monitoring_MP!$AM$1:$CX$57,Points_MP!$C28,FALSE)=$R28,$AH28,IF(HLOOKUP(BC$1,Monitoring_MP!$AM$1:$CX$57,Points_MP!$C28,FALSE)=$T28,$AI28,IF(HLOOKUP(BC$1,Monitoring_MP!$AM$1:$CX$57,Points_MP!$C28,FALSE)=$V28,$AJ28,IF(HLOOKUP(BC$1,Monitoring_MP!$AM$1:$CX$57,Points_MP!$C28,FALSE)=$X28,$AK28,"ERROR")))))))))</f>
        <v>0</v>
      </c>
      <c r="BD28" s="223">
        <f>IF(ISBLANK(HLOOKUP(BD$1,Monitoring_MP!$AM$1:$CX$57,Points_MP!$C28,FALSE)),"",IF(HLOOKUP(BD$1,Monitoring_MP!$AM$1:$CX$57,Points_MP!$C28,FALSE)=$J28,$AD28,IF(HLOOKUP(BD$1,Monitoring_MP!$AM$1:$CX$57,Points_MP!$C28,FALSE)=$L28,$AE28,IF(HLOOKUP(BD$1,Monitoring_MP!$AM$1:$CX$57,Points_MP!$C28,FALSE)=$N28,$AF28,IF(HLOOKUP(BD$1,Monitoring_MP!$AM$1:$CX$57,Points_MP!$C28,FALSE)=$P28,$AG28,IF(HLOOKUP(BD$1,Monitoring_MP!$AM$1:$CX$57,Points_MP!$C28,FALSE)=$R28,$AH28,IF(HLOOKUP(BD$1,Monitoring_MP!$AM$1:$CX$57,Points_MP!$C28,FALSE)=$T28,$AI28,IF(HLOOKUP(BD$1,Monitoring_MP!$AM$1:$CX$57,Points_MP!$C28,FALSE)=$V28,$AJ28,IF(HLOOKUP(BD$1,Monitoring_MP!$AM$1:$CX$57,Points_MP!$C28,FALSE)=$X28,$AK28,"ERROR")))))))))</f>
        <v>0</v>
      </c>
      <c r="BE28" s="223">
        <f>IF(ISBLANK(HLOOKUP(BE$1,Monitoring_MP!$AM$1:$CX$57,Points_MP!$C28,FALSE)),"",IF(HLOOKUP(BE$1,Monitoring_MP!$AM$1:$CX$57,Points_MP!$C28,FALSE)=$J28,$AD28,IF(HLOOKUP(BE$1,Monitoring_MP!$AM$1:$CX$57,Points_MP!$C28,FALSE)=$L28,$AE28,IF(HLOOKUP(BE$1,Monitoring_MP!$AM$1:$CX$57,Points_MP!$C28,FALSE)=$N28,$AF28,IF(HLOOKUP(BE$1,Monitoring_MP!$AM$1:$CX$57,Points_MP!$C28,FALSE)=$P28,$AG28,IF(HLOOKUP(BE$1,Monitoring_MP!$AM$1:$CX$57,Points_MP!$C28,FALSE)=$R28,$AH28,IF(HLOOKUP(BE$1,Monitoring_MP!$AM$1:$CX$57,Points_MP!$C28,FALSE)=$T28,$AI28,IF(HLOOKUP(BE$1,Monitoring_MP!$AM$1:$CX$57,Points_MP!$C28,FALSE)=$V28,$AJ28,IF(HLOOKUP(BE$1,Monitoring_MP!$AM$1:$CX$57,Points_MP!$C28,FALSE)=$X28,$AK28,"ERROR")))))))))</f>
        <v>1</v>
      </c>
      <c r="BF28" s="223">
        <f>IF(ISBLANK(HLOOKUP(BF$1,Monitoring_MP!$AM$1:$CX$57,Points_MP!$C28,FALSE)),"",IF(HLOOKUP(BF$1,Monitoring_MP!$AM$1:$CX$57,Points_MP!$C28,FALSE)=$J28,$AD28,IF(HLOOKUP(BF$1,Monitoring_MP!$AM$1:$CX$57,Points_MP!$C28,FALSE)=$L28,$AE28,IF(HLOOKUP(BF$1,Monitoring_MP!$AM$1:$CX$57,Points_MP!$C28,FALSE)=$N28,$AF28,IF(HLOOKUP(BF$1,Monitoring_MP!$AM$1:$CX$57,Points_MP!$C28,FALSE)=$P28,$AG28,IF(HLOOKUP(BF$1,Monitoring_MP!$AM$1:$CX$57,Points_MP!$C28,FALSE)=$R28,$AH28,IF(HLOOKUP(BF$1,Monitoring_MP!$AM$1:$CX$57,Points_MP!$C28,FALSE)=$T28,$AI28,IF(HLOOKUP(BF$1,Monitoring_MP!$AM$1:$CX$57,Points_MP!$C28,FALSE)=$V28,$AJ28,IF(HLOOKUP(BF$1,Monitoring_MP!$AM$1:$CX$57,Points_MP!$C28,FALSE)=$X28,$AK28,"ERROR")))))))))</f>
        <v>0</v>
      </c>
      <c r="BG28" s="223">
        <f>IF(ISBLANK(HLOOKUP(BG$1,Monitoring_MP!$AM$1:$CX$57,Points_MP!$C28,FALSE)),"",IF(HLOOKUP(BG$1,Monitoring_MP!$AM$1:$CX$57,Points_MP!$C28,FALSE)=$J28,$AD28,IF(HLOOKUP(BG$1,Monitoring_MP!$AM$1:$CX$57,Points_MP!$C28,FALSE)=$L28,$AE28,IF(HLOOKUP(BG$1,Monitoring_MP!$AM$1:$CX$57,Points_MP!$C28,FALSE)=$N28,$AF28,IF(HLOOKUP(BG$1,Monitoring_MP!$AM$1:$CX$57,Points_MP!$C28,FALSE)=$P28,$AG28,IF(HLOOKUP(BG$1,Monitoring_MP!$AM$1:$CX$57,Points_MP!$C28,FALSE)=$R28,$AH28,IF(HLOOKUP(BG$1,Monitoring_MP!$AM$1:$CX$57,Points_MP!$C28,FALSE)=$T28,$AI28,IF(HLOOKUP(BG$1,Monitoring_MP!$AM$1:$CX$57,Points_MP!$C28,FALSE)=$V28,$AJ28,IF(HLOOKUP(BG$1,Monitoring_MP!$AM$1:$CX$57,Points_MP!$C28,FALSE)=$X28,$AK28,"ERROR")))))))))</f>
        <v>0</v>
      </c>
      <c r="BH28" s="223">
        <f>IF(ISBLANK(HLOOKUP(BH$1,Monitoring_MP!$AM$1:$CX$57,Points_MP!$C28,FALSE)),"",IF(HLOOKUP(BH$1,Monitoring_MP!$AM$1:$CX$57,Points_MP!$C28,FALSE)=$J28,$AD28,IF(HLOOKUP(BH$1,Monitoring_MP!$AM$1:$CX$57,Points_MP!$C28,FALSE)=$L28,$AE28,IF(HLOOKUP(BH$1,Monitoring_MP!$AM$1:$CX$57,Points_MP!$C28,FALSE)=$N28,$AF28,IF(HLOOKUP(BH$1,Monitoring_MP!$AM$1:$CX$57,Points_MP!$C28,FALSE)=$P28,$AG28,IF(HLOOKUP(BH$1,Monitoring_MP!$AM$1:$CX$57,Points_MP!$C28,FALSE)=$R28,$AH28,IF(HLOOKUP(BH$1,Monitoring_MP!$AM$1:$CX$57,Points_MP!$C28,FALSE)=$T28,$AI28,IF(HLOOKUP(BH$1,Monitoring_MP!$AM$1:$CX$57,Points_MP!$C28,FALSE)=$V28,$AJ28,IF(HLOOKUP(BH$1,Monitoring_MP!$AM$1:$CX$57,Points_MP!$C28,FALSE)=$X28,$AK28,"ERROR")))))))))</f>
        <v>1</v>
      </c>
      <c r="BI28" s="223">
        <f>IF(ISBLANK(HLOOKUP(BI$1,Monitoring_MP!$AM$1:$CX$57,Points_MP!$C28,FALSE)),"",IF(HLOOKUP(BI$1,Monitoring_MP!$AM$1:$CX$57,Points_MP!$C28,FALSE)=$J28,$AD28,IF(HLOOKUP(BI$1,Monitoring_MP!$AM$1:$CX$57,Points_MP!$C28,FALSE)=$L28,$AE28,IF(HLOOKUP(BI$1,Monitoring_MP!$AM$1:$CX$57,Points_MP!$C28,FALSE)=$N28,$AF28,IF(HLOOKUP(BI$1,Monitoring_MP!$AM$1:$CX$57,Points_MP!$C28,FALSE)=$P28,$AG28,IF(HLOOKUP(BI$1,Monitoring_MP!$AM$1:$CX$57,Points_MP!$C28,FALSE)=$R28,$AH28,IF(HLOOKUP(BI$1,Monitoring_MP!$AM$1:$CX$57,Points_MP!$C28,FALSE)=$T28,$AI28,IF(HLOOKUP(BI$1,Monitoring_MP!$AM$1:$CX$57,Points_MP!$C28,FALSE)=$V28,$AJ28,IF(HLOOKUP(BI$1,Monitoring_MP!$AM$1:$CX$57,Points_MP!$C28,FALSE)=$X28,$AK28,"ERROR")))))))))</f>
        <v>0</v>
      </c>
      <c r="BJ28" s="223">
        <f>IF(ISBLANK(HLOOKUP(BJ$1,Monitoring_MP!$AM$1:$CX$57,Points_MP!$C28,FALSE)),"",IF(HLOOKUP(BJ$1,Monitoring_MP!$AM$1:$CX$57,Points_MP!$C28,FALSE)=$J28,$AD28,IF(HLOOKUP(BJ$1,Monitoring_MP!$AM$1:$CX$57,Points_MP!$C28,FALSE)=$L28,$AE28,IF(HLOOKUP(BJ$1,Monitoring_MP!$AM$1:$CX$57,Points_MP!$C28,FALSE)=$N28,$AF28,IF(HLOOKUP(BJ$1,Monitoring_MP!$AM$1:$CX$57,Points_MP!$C28,FALSE)=$P28,$AG28,IF(HLOOKUP(BJ$1,Monitoring_MP!$AM$1:$CX$57,Points_MP!$C28,FALSE)=$R28,$AH28,IF(HLOOKUP(BJ$1,Monitoring_MP!$AM$1:$CX$57,Points_MP!$C28,FALSE)=$T28,$AI28,IF(HLOOKUP(BJ$1,Monitoring_MP!$AM$1:$CX$57,Points_MP!$C28,FALSE)=$V28,$AJ28,IF(HLOOKUP(BJ$1,Monitoring_MP!$AM$1:$CX$57,Points_MP!$C28,FALSE)=$X28,$AK28,"ERROR")))))))))</f>
        <v>0</v>
      </c>
      <c r="BK28" s="223">
        <f>IF(ISBLANK(HLOOKUP(BK$1,Monitoring_MP!$AM$1:$CX$57,Points_MP!$C28,FALSE)),"",IF(HLOOKUP(BK$1,Monitoring_MP!$AM$1:$CX$57,Points_MP!$C28,FALSE)=$J28,$AD28,IF(HLOOKUP(BK$1,Monitoring_MP!$AM$1:$CX$57,Points_MP!$C28,FALSE)=$L28,$AE28,IF(HLOOKUP(BK$1,Monitoring_MP!$AM$1:$CX$57,Points_MP!$C28,FALSE)=$N28,$AF28,IF(HLOOKUP(BK$1,Monitoring_MP!$AM$1:$CX$57,Points_MP!$C28,FALSE)=$P28,$AG28,IF(HLOOKUP(BK$1,Monitoring_MP!$AM$1:$CX$57,Points_MP!$C28,FALSE)=$R28,$AH28,IF(HLOOKUP(BK$1,Monitoring_MP!$AM$1:$CX$57,Points_MP!$C28,FALSE)=$T28,$AI28,IF(HLOOKUP(BK$1,Monitoring_MP!$AM$1:$CX$57,Points_MP!$C28,FALSE)=$V28,$AJ28,IF(HLOOKUP(BK$1,Monitoring_MP!$AM$1:$CX$57,Points_MP!$C28,FALSE)=$X28,$AK28,"ERROR")))))))))</f>
        <v>1</v>
      </c>
      <c r="BL28" s="223">
        <f>IF(ISBLANK(HLOOKUP(BL$1,Monitoring_MP!$AM$1:$CX$57,Points_MP!$C28,FALSE)),"",IF(HLOOKUP(BL$1,Monitoring_MP!$AM$1:$CX$57,Points_MP!$C28,FALSE)=$J28,$AD28,IF(HLOOKUP(BL$1,Monitoring_MP!$AM$1:$CX$57,Points_MP!$C28,FALSE)=$L28,$AE28,IF(HLOOKUP(BL$1,Monitoring_MP!$AM$1:$CX$57,Points_MP!$C28,FALSE)=$N28,$AF28,IF(HLOOKUP(BL$1,Monitoring_MP!$AM$1:$CX$57,Points_MP!$C28,FALSE)=$P28,$AG28,IF(HLOOKUP(BL$1,Monitoring_MP!$AM$1:$CX$57,Points_MP!$C28,FALSE)=$R28,$AH28,IF(HLOOKUP(BL$1,Monitoring_MP!$AM$1:$CX$57,Points_MP!$C28,FALSE)=$T28,$AI28,IF(HLOOKUP(BL$1,Monitoring_MP!$AM$1:$CX$57,Points_MP!$C28,FALSE)=$V28,$AJ28,IF(HLOOKUP(BL$1,Monitoring_MP!$AM$1:$CX$57,Points_MP!$C28,FALSE)=$X28,$AK28,"ERROR")))))))))</f>
        <v>1</v>
      </c>
      <c r="BM28" s="223">
        <f>IF(ISBLANK(HLOOKUP(BM$1,Monitoring_MP!$AM$1:$CX$57,Points_MP!$C28,FALSE)),"",IF(HLOOKUP(BM$1,Monitoring_MP!$AM$1:$CX$57,Points_MP!$C28,FALSE)=$J28,$AD28,IF(HLOOKUP(BM$1,Monitoring_MP!$AM$1:$CX$57,Points_MP!$C28,FALSE)=$L28,$AE28,IF(HLOOKUP(BM$1,Monitoring_MP!$AM$1:$CX$57,Points_MP!$C28,FALSE)=$N28,$AF28,IF(HLOOKUP(BM$1,Monitoring_MP!$AM$1:$CX$57,Points_MP!$C28,FALSE)=$P28,$AG28,IF(HLOOKUP(BM$1,Monitoring_MP!$AM$1:$CX$57,Points_MP!$C28,FALSE)=$R28,$AH28,IF(HLOOKUP(BM$1,Monitoring_MP!$AM$1:$CX$57,Points_MP!$C28,FALSE)=$T28,$AI28,IF(HLOOKUP(BM$1,Monitoring_MP!$AM$1:$CX$57,Points_MP!$C28,FALSE)=$V28,$AJ28,IF(HLOOKUP(BM$1,Monitoring_MP!$AM$1:$CX$57,Points_MP!$C28,FALSE)=$X28,$AK28,"ERROR")))))))))</f>
        <v>1</v>
      </c>
      <c r="BN28" s="223">
        <f>IF(ISBLANK(HLOOKUP(BN$1,Monitoring_MP!$AM$1:$CX$57,Points_MP!$C28,FALSE)),"",IF(HLOOKUP(BN$1,Monitoring_MP!$AM$1:$CX$57,Points_MP!$C28,FALSE)=$J28,$AD28,IF(HLOOKUP(BN$1,Monitoring_MP!$AM$1:$CX$57,Points_MP!$C28,FALSE)=$L28,$AE28,IF(HLOOKUP(BN$1,Monitoring_MP!$AM$1:$CX$57,Points_MP!$C28,FALSE)=$N28,$AF28,IF(HLOOKUP(BN$1,Monitoring_MP!$AM$1:$CX$57,Points_MP!$C28,FALSE)=$P28,$AG28,IF(HLOOKUP(BN$1,Monitoring_MP!$AM$1:$CX$57,Points_MP!$C28,FALSE)=$R28,$AH28,IF(HLOOKUP(BN$1,Monitoring_MP!$AM$1:$CX$57,Points_MP!$C28,FALSE)=$T28,$AI28,IF(HLOOKUP(BN$1,Monitoring_MP!$AM$1:$CX$57,Points_MP!$C28,FALSE)=$V28,$AJ28,IF(HLOOKUP(BN$1,Monitoring_MP!$AM$1:$CX$57,Points_MP!$C28,FALSE)=$X28,$AK28,"ERROR")))))))))</f>
        <v>0.4</v>
      </c>
      <c r="BO28" s="223">
        <f>IF(ISBLANK(HLOOKUP(BO$1,Monitoring_MP!$AM$1:$CX$57,Points_MP!$C28,FALSE)),"",IF(HLOOKUP(BO$1,Monitoring_MP!$AM$1:$CX$57,Points_MP!$C28,FALSE)=$J28,$AD28,IF(HLOOKUP(BO$1,Monitoring_MP!$AM$1:$CX$57,Points_MP!$C28,FALSE)=$L28,$AE28,IF(HLOOKUP(BO$1,Monitoring_MP!$AM$1:$CX$57,Points_MP!$C28,FALSE)=$N28,$AF28,IF(HLOOKUP(BO$1,Monitoring_MP!$AM$1:$CX$57,Points_MP!$C28,FALSE)=$P28,$AG28,IF(HLOOKUP(BO$1,Monitoring_MP!$AM$1:$CX$57,Points_MP!$C28,FALSE)=$R28,$AH28,IF(HLOOKUP(BO$1,Monitoring_MP!$AM$1:$CX$57,Points_MP!$C28,FALSE)=$T28,$AI28,IF(HLOOKUP(BO$1,Monitoring_MP!$AM$1:$CX$57,Points_MP!$C28,FALSE)=$V28,$AJ28,IF(HLOOKUP(BO$1,Monitoring_MP!$AM$1:$CX$57,Points_MP!$C28,FALSE)=$X28,$AK28,"ERROR")))))))))</f>
        <v>1</v>
      </c>
      <c r="BP28" s="223">
        <f>IF(ISBLANK(HLOOKUP(BP$1,Monitoring_MP!$AM$1:$CX$57,Points_MP!$C28,FALSE)),"",IF(HLOOKUP(BP$1,Monitoring_MP!$AM$1:$CX$57,Points_MP!$C28,FALSE)=$J28,$AD28,IF(HLOOKUP(BP$1,Monitoring_MP!$AM$1:$CX$57,Points_MP!$C28,FALSE)=$L28,$AE28,IF(HLOOKUP(BP$1,Monitoring_MP!$AM$1:$CX$57,Points_MP!$C28,FALSE)=$N28,$AF28,IF(HLOOKUP(BP$1,Monitoring_MP!$AM$1:$CX$57,Points_MP!$C28,FALSE)=$P28,$AG28,IF(HLOOKUP(BP$1,Monitoring_MP!$AM$1:$CX$57,Points_MP!$C28,FALSE)=$R28,$AH28,IF(HLOOKUP(BP$1,Monitoring_MP!$AM$1:$CX$57,Points_MP!$C28,FALSE)=$T28,$AI28,IF(HLOOKUP(BP$1,Monitoring_MP!$AM$1:$CX$57,Points_MP!$C28,FALSE)=$V28,$AJ28,IF(HLOOKUP(BP$1,Monitoring_MP!$AM$1:$CX$57,Points_MP!$C28,FALSE)=$X28,$AK28,"ERROR")))))))))</f>
        <v>0</v>
      </c>
      <c r="BQ28" s="223">
        <f>IF(ISBLANK(HLOOKUP(BQ$1,Monitoring_MP!$AM$1:$CX$57,Points_MP!$C28,FALSE)),"",IF(HLOOKUP(BQ$1,Monitoring_MP!$AM$1:$CX$57,Points_MP!$C28,FALSE)=$J28,$AD28,IF(HLOOKUP(BQ$1,Monitoring_MP!$AM$1:$CX$57,Points_MP!$C28,FALSE)=$L28,$AE28,IF(HLOOKUP(BQ$1,Monitoring_MP!$AM$1:$CX$57,Points_MP!$C28,FALSE)=$N28,$AF28,IF(HLOOKUP(BQ$1,Monitoring_MP!$AM$1:$CX$57,Points_MP!$C28,FALSE)=$P28,$AG28,IF(HLOOKUP(BQ$1,Monitoring_MP!$AM$1:$CX$57,Points_MP!$C28,FALSE)=$R28,$AH28,IF(HLOOKUP(BQ$1,Monitoring_MP!$AM$1:$CX$57,Points_MP!$C28,FALSE)=$T28,$AI28,IF(HLOOKUP(BQ$1,Monitoring_MP!$AM$1:$CX$57,Points_MP!$C28,FALSE)=$V28,$AJ28,IF(HLOOKUP(BQ$1,Monitoring_MP!$AM$1:$CX$57,Points_MP!$C28,FALSE)=$X28,$AK28,"ERROR")))))))))</f>
        <v>1</v>
      </c>
      <c r="BR28" s="223">
        <f>IF(ISBLANK(HLOOKUP(BR$1,Monitoring_MP!$AM$1:$CX$57,Points_MP!$C28,FALSE)),"",IF(HLOOKUP(BR$1,Monitoring_MP!$AM$1:$CX$57,Points_MP!$C28,FALSE)=$J28,$AD28,IF(HLOOKUP(BR$1,Monitoring_MP!$AM$1:$CX$57,Points_MP!$C28,FALSE)=$L28,$AE28,IF(HLOOKUP(BR$1,Monitoring_MP!$AM$1:$CX$57,Points_MP!$C28,FALSE)=$N28,$AF28,IF(HLOOKUP(BR$1,Monitoring_MP!$AM$1:$CX$57,Points_MP!$C28,FALSE)=$P28,$AG28,IF(HLOOKUP(BR$1,Monitoring_MP!$AM$1:$CX$57,Points_MP!$C28,FALSE)=$R28,$AH28,IF(HLOOKUP(BR$1,Monitoring_MP!$AM$1:$CX$57,Points_MP!$C28,FALSE)=$T28,$AI28,IF(HLOOKUP(BR$1,Monitoring_MP!$AM$1:$CX$57,Points_MP!$C28,FALSE)=$V28,$AJ28,IF(HLOOKUP(BR$1,Monitoring_MP!$AM$1:$CX$57,Points_MP!$C28,FALSE)=$X28,$AK28,"ERROR")))))))))</f>
        <v>0</v>
      </c>
    </row>
    <row r="29" spans="1:70" ht="15" customHeight="1" x14ac:dyDescent="0.35">
      <c r="A29" s="66" t="str">
        <f>IF(ISBLANK(Monitoring_MP!A29),"",Monitoring_MP!A29)</f>
        <v>Q27</v>
      </c>
      <c r="B29" s="67" t="str">
        <f>IF(ISBLANK(Monitoring_MP!B29),"",Monitoring_MP!B29)</f>
        <v>R20027</v>
      </c>
      <c r="C29" s="174">
        <f>IF(ISBLANK(Monitoring_MP!C29),"",Monitoring_MP!C29)</f>
        <v>29</v>
      </c>
      <c r="D29" s="174" t="str">
        <f>IF(ISBLANK(Monitoring_MP!D29),"",Monitoring_MP!D29)</f>
        <v>Sînt aduse la cunoștință publică anunțurile de atribuire (rezultatele achizițiilor publice) ?</v>
      </c>
      <c r="E29" s="174" t="str">
        <f>IF(ISBLANK(Monitoring_MP!E29),"",Monitoring_MP!E29)</f>
        <v>Is public informed about award notices (public procurement's results)?</v>
      </c>
      <c r="F29" s="68" t="str">
        <f>IF(ISBLANK(Monitoring_MP!F29),"",Monitoring_MP!F29)</f>
        <v>proc</v>
      </c>
      <c r="G29" s="68" t="str">
        <f>IF(ISBLANK(Monitoring_MP!G29),"",Monitoring_MP!G29)</f>
        <v>proc3</v>
      </c>
      <c r="H29" s="68" t="str">
        <f>IF(ISBLANK(Monitoring_MP!H29),"",Monitoring_MP!H29)</f>
        <v>proc3k</v>
      </c>
      <c r="I29" s="69">
        <f>IF(ISBLANK(Monitoring_MP!I29),"",Monitoring_MP!I29)</f>
        <v>2</v>
      </c>
      <c r="J29" s="68" t="str">
        <f>IF(ISBLANK(Monitoring_MP!J29),"",Monitoring_MP!J29)</f>
        <v>da</v>
      </c>
      <c r="K29" s="68" t="str">
        <f>IF(ISBLANK(Monitoring_MP!K29),"",Monitoring_MP!K29)</f>
        <v>yes</v>
      </c>
      <c r="L29" s="68" t="str">
        <f>IF(ISBLANK(Monitoring_MP!L29),"",Monitoring_MP!L29)</f>
        <v>nu</v>
      </c>
      <c r="M29" s="68" t="str">
        <f>IF(ISBLANK(Monitoring_MP!M29),"",Monitoring_MP!M29)</f>
        <v>no</v>
      </c>
      <c r="N29" s="68" t="str">
        <f>IF(ISBLANK(Monitoring_MP!N29),"",Monitoring_MP!N29)</f>
        <v>partial/alte modalități</v>
      </c>
      <c r="O29" s="68" t="str">
        <f>IF(ISBLANK(Monitoring_MP!O29),"",Monitoring_MP!O29)</f>
        <v>partially/other ways</v>
      </c>
      <c r="P29" s="68" t="str">
        <f>IF(ISBLANK(Monitoring_MP!P29),"",Monitoring_MP!P29)</f>
        <v>0-10%</v>
      </c>
      <c r="Q29" s="68" t="str">
        <f>IF(ISBLANK(Monitoring_MP!Q29),"",Monitoring_MP!Q29)</f>
        <v>0-10%</v>
      </c>
      <c r="R29" s="68" t="str">
        <f>IF(ISBLANK(Monitoring_MP!R29),"",Monitoring_MP!R29)</f>
        <v>10-30%</v>
      </c>
      <c r="S29" s="68" t="str">
        <f>IF(ISBLANK(Monitoring_MP!S29),"",Monitoring_MP!S29)</f>
        <v>10-30%</v>
      </c>
      <c r="T29" s="68" t="str">
        <f>IF(ISBLANK(Monitoring_MP!T29),"",Monitoring_MP!T29)</f>
        <v>30-60%</v>
      </c>
      <c r="U29" s="68" t="str">
        <f>IF(ISBLANK(Monitoring_MP!U29),"",Monitoring_MP!U29)</f>
        <v>30-60%</v>
      </c>
      <c r="V29" s="68" t="str">
        <f>IF(ISBLANK(Monitoring_MP!V29),"",Monitoring_MP!V29)</f>
        <v>60-90%</v>
      </c>
      <c r="W29" s="68" t="str">
        <f>IF(ISBLANK(Monitoring_MP!W29),"",Monitoring_MP!W29)</f>
        <v>60-90%</v>
      </c>
      <c r="X29" s="68" t="str">
        <f>IF(ISBLANK(Monitoring_MP!X29),"",Monitoring_MP!X29)</f>
        <v>N/A</v>
      </c>
      <c r="Y29" s="68" t="str">
        <f>IF(ISBLANK(Monitoring_MP!Y29),"",Monitoring_MP!Y29)</f>
        <v>N/A</v>
      </c>
      <c r="Z29" s="68" t="str">
        <f>IF(ISBLANK(Monitoring_MP!Z29),"",Monitoring_MP!Z29)</f>
        <v>---</v>
      </c>
      <c r="AA29" s="68" t="str">
        <f>IF(ISBLANK(Monitoring_MP!AA29),"",Monitoring_MP!AA29)</f>
        <v>---</v>
      </c>
      <c r="AB29" s="68" t="str">
        <f>IF(ISBLANK(Monitoring_MP!AB29),"",Monitoring_MP!AB29)</f>
        <v>da</v>
      </c>
      <c r="AC29" s="68" t="str">
        <f>IF(ISBLANK(Monitoring_MP!AC29),"",Monitoring_MP!AC29)</f>
        <v>nu</v>
      </c>
      <c r="AD29" s="69">
        <f>IF(ISBLANK(Monitoring_MP!AD29),"",Monitoring_MP!AD29)</f>
        <v>2</v>
      </c>
      <c r="AE29" s="68">
        <f>IF(ISBLANK(Monitoring_MP!AE29),"",Monitoring_MP!AE29)</f>
        <v>0</v>
      </c>
      <c r="AF29" s="68">
        <f>IF(ISBLANK(Monitoring_MP!AF29),"",Monitoring_MP!AF29)</f>
        <v>1</v>
      </c>
      <c r="AG29" s="68">
        <f>IF(ISBLANK(Monitoring_MP!AG29),"",Monitoring_MP!AG29)</f>
        <v>0.4</v>
      </c>
      <c r="AH29" s="68">
        <f>IF(ISBLANK(Monitoring_MP!AH29),"",Monitoring_MP!AH29)</f>
        <v>0.8</v>
      </c>
      <c r="AI29" s="68">
        <f>IF(ISBLANK(Monitoring_MP!AI29),"",Monitoring_MP!AI29)</f>
        <v>1.2</v>
      </c>
      <c r="AJ29" s="68">
        <f>IF(ISBLANK(Monitoring_MP!AJ29),"",Monitoring_MP!AJ29)</f>
        <v>1.6</v>
      </c>
      <c r="AK29" s="68" t="str">
        <f>IF(ISBLANK(Monitoring_MP!AK29),"",Monitoring_MP!AK29)</f>
        <v>N/A</v>
      </c>
      <c r="AL29" s="141" t="str">
        <f>IF(ISBLANK(Monitoring_MP!AL29),"",Monitoring_MP!AL29)</f>
        <v>---</v>
      </c>
      <c r="AM29" s="223">
        <f>IF(ISBLANK(HLOOKUP(AM$1,Monitoring_MP!$AM$1:$CX$57,Points_MP!$C29,FALSE)),"",IF(HLOOKUP(AM$1,Monitoring_MP!$AM$1:$CX$57,Points_MP!$C29,FALSE)=$J29,$AD29,IF(HLOOKUP(AM$1,Monitoring_MP!$AM$1:$CX$57,Points_MP!$C29,FALSE)=$L29,$AE29,IF(HLOOKUP(AM$1,Monitoring_MP!$AM$1:$CX$57,Points_MP!$C29,FALSE)=$N29,$AF29,IF(HLOOKUP(AM$1,Monitoring_MP!$AM$1:$CX$57,Points_MP!$C29,FALSE)=$P29,$AG29,IF(HLOOKUP(AM$1,Monitoring_MP!$AM$1:$CX$57,Points_MP!$C29,FALSE)=$R29,$AH29,IF(HLOOKUP(AM$1,Monitoring_MP!$AM$1:$CX$57,Points_MP!$C29,FALSE)=$T29,$AI29,IF(HLOOKUP(AM$1,Monitoring_MP!$AM$1:$CX$57,Points_MP!$C29,FALSE)=$V29,$AJ29,IF(HLOOKUP(AM$1,Monitoring_MP!$AM$1:$CX$57,Points_MP!$C29,FALSE)=$X29,$AK29,"ERROR")))))))))</f>
        <v>0</v>
      </c>
      <c r="AN29" s="223">
        <f>IF(ISBLANK(HLOOKUP(AN$1,Monitoring_MP!$AM$1:$CX$57,Points_MP!$C29,FALSE)),"",IF(HLOOKUP(AN$1,Monitoring_MP!$AM$1:$CX$57,Points_MP!$C29,FALSE)=$J29,$AD29,IF(HLOOKUP(AN$1,Monitoring_MP!$AM$1:$CX$57,Points_MP!$C29,FALSE)=$L29,$AE29,IF(HLOOKUP(AN$1,Monitoring_MP!$AM$1:$CX$57,Points_MP!$C29,FALSE)=$N29,$AF29,IF(HLOOKUP(AN$1,Monitoring_MP!$AM$1:$CX$57,Points_MP!$C29,FALSE)=$P29,$AG29,IF(HLOOKUP(AN$1,Monitoring_MP!$AM$1:$CX$57,Points_MP!$C29,FALSE)=$R29,$AH29,IF(HLOOKUP(AN$1,Monitoring_MP!$AM$1:$CX$57,Points_MP!$C29,FALSE)=$T29,$AI29,IF(HLOOKUP(AN$1,Monitoring_MP!$AM$1:$CX$57,Points_MP!$C29,FALSE)=$V29,$AJ29,IF(HLOOKUP(AN$1,Monitoring_MP!$AM$1:$CX$57,Points_MP!$C29,FALSE)=$X29,$AK29,"ERROR")))))))))</f>
        <v>0.4</v>
      </c>
      <c r="AO29" s="223">
        <f>IF(ISBLANK(HLOOKUP(AO$1,Monitoring_MP!$AM$1:$CX$57,Points_MP!$C29,FALSE)),"",IF(HLOOKUP(AO$1,Monitoring_MP!$AM$1:$CX$57,Points_MP!$C29,FALSE)=$J29,$AD29,IF(HLOOKUP(AO$1,Monitoring_MP!$AM$1:$CX$57,Points_MP!$C29,FALSE)=$L29,$AE29,IF(HLOOKUP(AO$1,Monitoring_MP!$AM$1:$CX$57,Points_MP!$C29,FALSE)=$N29,$AF29,IF(HLOOKUP(AO$1,Monitoring_MP!$AM$1:$CX$57,Points_MP!$C29,FALSE)=$P29,$AG29,IF(HLOOKUP(AO$1,Monitoring_MP!$AM$1:$CX$57,Points_MP!$C29,FALSE)=$R29,$AH29,IF(HLOOKUP(AO$1,Monitoring_MP!$AM$1:$CX$57,Points_MP!$C29,FALSE)=$T29,$AI29,IF(HLOOKUP(AO$1,Monitoring_MP!$AM$1:$CX$57,Points_MP!$C29,FALSE)=$V29,$AJ29,IF(HLOOKUP(AO$1,Monitoring_MP!$AM$1:$CX$57,Points_MP!$C29,FALSE)=$X29,$AK29,"ERROR")))))))))</f>
        <v>0</v>
      </c>
      <c r="AP29" s="223">
        <f>IF(ISBLANK(HLOOKUP(AP$1,Monitoring_MP!$AM$1:$CX$57,Points_MP!$C29,FALSE)),"",IF(HLOOKUP(AP$1,Monitoring_MP!$AM$1:$CX$57,Points_MP!$C29,FALSE)=$J29,$AD29,IF(HLOOKUP(AP$1,Monitoring_MP!$AM$1:$CX$57,Points_MP!$C29,FALSE)=$L29,$AE29,IF(HLOOKUP(AP$1,Monitoring_MP!$AM$1:$CX$57,Points_MP!$C29,FALSE)=$N29,$AF29,IF(HLOOKUP(AP$1,Monitoring_MP!$AM$1:$CX$57,Points_MP!$C29,FALSE)=$P29,$AG29,IF(HLOOKUP(AP$1,Monitoring_MP!$AM$1:$CX$57,Points_MP!$C29,FALSE)=$R29,$AH29,IF(HLOOKUP(AP$1,Monitoring_MP!$AM$1:$CX$57,Points_MP!$C29,FALSE)=$T29,$AI29,IF(HLOOKUP(AP$1,Monitoring_MP!$AM$1:$CX$57,Points_MP!$C29,FALSE)=$V29,$AJ29,IF(HLOOKUP(AP$1,Monitoring_MP!$AM$1:$CX$57,Points_MP!$C29,FALSE)=$X29,$AK29,"ERROR")))))))))</f>
        <v>0</v>
      </c>
      <c r="AQ29" s="223">
        <f>IF(ISBLANK(HLOOKUP(AQ$1,Monitoring_MP!$AM$1:$CX$57,Points_MP!$C29,FALSE)),"",IF(HLOOKUP(AQ$1,Monitoring_MP!$AM$1:$CX$57,Points_MP!$C29,FALSE)=$J29,$AD29,IF(HLOOKUP(AQ$1,Monitoring_MP!$AM$1:$CX$57,Points_MP!$C29,FALSE)=$L29,$AE29,IF(HLOOKUP(AQ$1,Monitoring_MP!$AM$1:$CX$57,Points_MP!$C29,FALSE)=$N29,$AF29,IF(HLOOKUP(AQ$1,Monitoring_MP!$AM$1:$CX$57,Points_MP!$C29,FALSE)=$P29,$AG29,IF(HLOOKUP(AQ$1,Monitoring_MP!$AM$1:$CX$57,Points_MP!$C29,FALSE)=$R29,$AH29,IF(HLOOKUP(AQ$1,Monitoring_MP!$AM$1:$CX$57,Points_MP!$C29,FALSE)=$T29,$AI29,IF(HLOOKUP(AQ$1,Monitoring_MP!$AM$1:$CX$57,Points_MP!$C29,FALSE)=$V29,$AJ29,IF(HLOOKUP(AQ$1,Monitoring_MP!$AM$1:$CX$57,Points_MP!$C29,FALSE)=$X29,$AK29,"ERROR")))))))))</f>
        <v>0.4</v>
      </c>
      <c r="AR29" s="223">
        <f>IF(ISBLANK(HLOOKUP(AR$1,Monitoring_MP!$AM$1:$CX$57,Points_MP!$C29,FALSE)),"",IF(HLOOKUP(AR$1,Monitoring_MP!$AM$1:$CX$57,Points_MP!$C29,FALSE)=$J29,$AD29,IF(HLOOKUP(AR$1,Monitoring_MP!$AM$1:$CX$57,Points_MP!$C29,FALSE)=$L29,$AE29,IF(HLOOKUP(AR$1,Monitoring_MP!$AM$1:$CX$57,Points_MP!$C29,FALSE)=$N29,$AF29,IF(HLOOKUP(AR$1,Monitoring_MP!$AM$1:$CX$57,Points_MP!$C29,FALSE)=$P29,$AG29,IF(HLOOKUP(AR$1,Monitoring_MP!$AM$1:$CX$57,Points_MP!$C29,FALSE)=$R29,$AH29,IF(HLOOKUP(AR$1,Monitoring_MP!$AM$1:$CX$57,Points_MP!$C29,FALSE)=$T29,$AI29,IF(HLOOKUP(AR$1,Monitoring_MP!$AM$1:$CX$57,Points_MP!$C29,FALSE)=$V29,$AJ29,IF(HLOOKUP(AR$1,Monitoring_MP!$AM$1:$CX$57,Points_MP!$C29,FALSE)=$X29,$AK29,"ERROR")))))))))</f>
        <v>0</v>
      </c>
      <c r="AS29" s="223">
        <f>IF(ISBLANK(HLOOKUP(AS$1,Monitoring_MP!$AM$1:$CX$57,Points_MP!$C29,FALSE)),"",IF(HLOOKUP(AS$1,Monitoring_MP!$AM$1:$CX$57,Points_MP!$C29,FALSE)=$J29,$AD29,IF(HLOOKUP(AS$1,Monitoring_MP!$AM$1:$CX$57,Points_MP!$C29,FALSE)=$L29,$AE29,IF(HLOOKUP(AS$1,Monitoring_MP!$AM$1:$CX$57,Points_MP!$C29,FALSE)=$N29,$AF29,IF(HLOOKUP(AS$1,Monitoring_MP!$AM$1:$CX$57,Points_MP!$C29,FALSE)=$P29,$AG29,IF(HLOOKUP(AS$1,Monitoring_MP!$AM$1:$CX$57,Points_MP!$C29,FALSE)=$R29,$AH29,IF(HLOOKUP(AS$1,Monitoring_MP!$AM$1:$CX$57,Points_MP!$C29,FALSE)=$T29,$AI29,IF(HLOOKUP(AS$1,Monitoring_MP!$AM$1:$CX$57,Points_MP!$C29,FALSE)=$V29,$AJ29,IF(HLOOKUP(AS$1,Monitoring_MP!$AM$1:$CX$57,Points_MP!$C29,FALSE)=$X29,$AK29,"ERROR")))))))))</f>
        <v>0.8</v>
      </c>
      <c r="AT29" s="223">
        <f>IF(ISBLANK(HLOOKUP(AT$1,Monitoring_MP!$AM$1:$CX$57,Points_MP!$C29,FALSE)),"",IF(HLOOKUP(AT$1,Monitoring_MP!$AM$1:$CX$57,Points_MP!$C29,FALSE)=$J29,$AD29,IF(HLOOKUP(AT$1,Monitoring_MP!$AM$1:$CX$57,Points_MP!$C29,FALSE)=$L29,$AE29,IF(HLOOKUP(AT$1,Monitoring_MP!$AM$1:$CX$57,Points_MP!$C29,FALSE)=$N29,$AF29,IF(HLOOKUP(AT$1,Monitoring_MP!$AM$1:$CX$57,Points_MP!$C29,FALSE)=$P29,$AG29,IF(HLOOKUP(AT$1,Monitoring_MP!$AM$1:$CX$57,Points_MP!$C29,FALSE)=$R29,$AH29,IF(HLOOKUP(AT$1,Monitoring_MP!$AM$1:$CX$57,Points_MP!$C29,FALSE)=$T29,$AI29,IF(HLOOKUP(AT$1,Monitoring_MP!$AM$1:$CX$57,Points_MP!$C29,FALSE)=$V29,$AJ29,IF(HLOOKUP(AT$1,Monitoring_MP!$AM$1:$CX$57,Points_MP!$C29,FALSE)=$X29,$AK29,"ERROR")))))))))</f>
        <v>0</v>
      </c>
      <c r="AU29" s="223">
        <f>IF(ISBLANK(HLOOKUP(AU$1,Monitoring_MP!$AM$1:$CX$57,Points_MP!$C29,FALSE)),"",IF(HLOOKUP(AU$1,Monitoring_MP!$AM$1:$CX$57,Points_MP!$C29,FALSE)=$J29,$AD29,IF(HLOOKUP(AU$1,Monitoring_MP!$AM$1:$CX$57,Points_MP!$C29,FALSE)=$L29,$AE29,IF(HLOOKUP(AU$1,Monitoring_MP!$AM$1:$CX$57,Points_MP!$C29,FALSE)=$N29,$AF29,IF(HLOOKUP(AU$1,Monitoring_MP!$AM$1:$CX$57,Points_MP!$C29,FALSE)=$P29,$AG29,IF(HLOOKUP(AU$1,Monitoring_MP!$AM$1:$CX$57,Points_MP!$C29,FALSE)=$R29,$AH29,IF(HLOOKUP(AU$1,Monitoring_MP!$AM$1:$CX$57,Points_MP!$C29,FALSE)=$T29,$AI29,IF(HLOOKUP(AU$1,Monitoring_MP!$AM$1:$CX$57,Points_MP!$C29,FALSE)=$V29,$AJ29,IF(HLOOKUP(AU$1,Monitoring_MP!$AM$1:$CX$57,Points_MP!$C29,FALSE)=$X29,$AK29,"ERROR")))))))))</f>
        <v>0</v>
      </c>
      <c r="AV29" s="223">
        <f>IF(ISBLANK(HLOOKUP(AV$1,Monitoring_MP!$AM$1:$CX$57,Points_MP!$C29,FALSE)),"",IF(HLOOKUP(AV$1,Monitoring_MP!$AM$1:$CX$57,Points_MP!$C29,FALSE)=$J29,$AD29,IF(HLOOKUP(AV$1,Monitoring_MP!$AM$1:$CX$57,Points_MP!$C29,FALSE)=$L29,$AE29,IF(HLOOKUP(AV$1,Monitoring_MP!$AM$1:$CX$57,Points_MP!$C29,FALSE)=$N29,$AF29,IF(HLOOKUP(AV$1,Monitoring_MP!$AM$1:$CX$57,Points_MP!$C29,FALSE)=$P29,$AG29,IF(HLOOKUP(AV$1,Monitoring_MP!$AM$1:$CX$57,Points_MP!$C29,FALSE)=$R29,$AH29,IF(HLOOKUP(AV$1,Monitoring_MP!$AM$1:$CX$57,Points_MP!$C29,FALSE)=$T29,$AI29,IF(HLOOKUP(AV$1,Monitoring_MP!$AM$1:$CX$57,Points_MP!$C29,FALSE)=$V29,$AJ29,IF(HLOOKUP(AV$1,Monitoring_MP!$AM$1:$CX$57,Points_MP!$C29,FALSE)=$X29,$AK29,"ERROR")))))))))</f>
        <v>1</v>
      </c>
      <c r="AW29" s="223">
        <f>IF(ISBLANK(HLOOKUP(AW$1,Monitoring_MP!$AM$1:$CX$57,Points_MP!$C29,FALSE)),"",IF(HLOOKUP(AW$1,Monitoring_MP!$AM$1:$CX$57,Points_MP!$C29,FALSE)=$J29,$AD29,IF(HLOOKUP(AW$1,Monitoring_MP!$AM$1:$CX$57,Points_MP!$C29,FALSE)=$L29,$AE29,IF(HLOOKUP(AW$1,Monitoring_MP!$AM$1:$CX$57,Points_MP!$C29,FALSE)=$N29,$AF29,IF(HLOOKUP(AW$1,Monitoring_MP!$AM$1:$CX$57,Points_MP!$C29,FALSE)=$P29,$AG29,IF(HLOOKUP(AW$1,Monitoring_MP!$AM$1:$CX$57,Points_MP!$C29,FALSE)=$R29,$AH29,IF(HLOOKUP(AW$1,Monitoring_MP!$AM$1:$CX$57,Points_MP!$C29,FALSE)=$T29,$AI29,IF(HLOOKUP(AW$1,Monitoring_MP!$AM$1:$CX$57,Points_MP!$C29,FALSE)=$V29,$AJ29,IF(HLOOKUP(AW$1,Monitoring_MP!$AM$1:$CX$57,Points_MP!$C29,FALSE)=$X29,$AK29,"ERROR")))))))))</f>
        <v>1</v>
      </c>
      <c r="AX29" s="223">
        <f>IF(ISBLANK(HLOOKUP(AX$1,Monitoring_MP!$AM$1:$CX$57,Points_MP!$C29,FALSE)),"",IF(HLOOKUP(AX$1,Monitoring_MP!$AM$1:$CX$57,Points_MP!$C29,FALSE)=$J29,$AD29,IF(HLOOKUP(AX$1,Monitoring_MP!$AM$1:$CX$57,Points_MP!$C29,FALSE)=$L29,$AE29,IF(HLOOKUP(AX$1,Monitoring_MP!$AM$1:$CX$57,Points_MP!$C29,FALSE)=$N29,$AF29,IF(HLOOKUP(AX$1,Monitoring_MP!$AM$1:$CX$57,Points_MP!$C29,FALSE)=$P29,$AG29,IF(HLOOKUP(AX$1,Monitoring_MP!$AM$1:$CX$57,Points_MP!$C29,FALSE)=$R29,$AH29,IF(HLOOKUP(AX$1,Monitoring_MP!$AM$1:$CX$57,Points_MP!$C29,FALSE)=$T29,$AI29,IF(HLOOKUP(AX$1,Monitoring_MP!$AM$1:$CX$57,Points_MP!$C29,FALSE)=$V29,$AJ29,IF(HLOOKUP(AX$1,Monitoring_MP!$AM$1:$CX$57,Points_MP!$C29,FALSE)=$X29,$AK29,"ERROR")))))))))</f>
        <v>0</v>
      </c>
      <c r="AY29" s="223">
        <f>IF(ISBLANK(HLOOKUP(AY$1,Monitoring_MP!$AM$1:$CX$57,Points_MP!$C29,FALSE)),"",IF(HLOOKUP(AY$1,Monitoring_MP!$AM$1:$CX$57,Points_MP!$C29,FALSE)=$J29,$AD29,IF(HLOOKUP(AY$1,Monitoring_MP!$AM$1:$CX$57,Points_MP!$C29,FALSE)=$L29,$AE29,IF(HLOOKUP(AY$1,Monitoring_MP!$AM$1:$CX$57,Points_MP!$C29,FALSE)=$N29,$AF29,IF(HLOOKUP(AY$1,Monitoring_MP!$AM$1:$CX$57,Points_MP!$C29,FALSE)=$P29,$AG29,IF(HLOOKUP(AY$1,Monitoring_MP!$AM$1:$CX$57,Points_MP!$C29,FALSE)=$R29,$AH29,IF(HLOOKUP(AY$1,Monitoring_MP!$AM$1:$CX$57,Points_MP!$C29,FALSE)=$T29,$AI29,IF(HLOOKUP(AY$1,Monitoring_MP!$AM$1:$CX$57,Points_MP!$C29,FALSE)=$V29,$AJ29,IF(HLOOKUP(AY$1,Monitoring_MP!$AM$1:$CX$57,Points_MP!$C29,FALSE)=$X29,$AK29,"ERROR")))))))))</f>
        <v>0</v>
      </c>
      <c r="AZ29" s="223">
        <f>IF(ISBLANK(HLOOKUP(AZ$1,Monitoring_MP!$AM$1:$CX$57,Points_MP!$C29,FALSE)),"",IF(HLOOKUP(AZ$1,Monitoring_MP!$AM$1:$CX$57,Points_MP!$C29,FALSE)=$J29,$AD29,IF(HLOOKUP(AZ$1,Monitoring_MP!$AM$1:$CX$57,Points_MP!$C29,FALSE)=$L29,$AE29,IF(HLOOKUP(AZ$1,Monitoring_MP!$AM$1:$CX$57,Points_MP!$C29,FALSE)=$N29,$AF29,IF(HLOOKUP(AZ$1,Monitoring_MP!$AM$1:$CX$57,Points_MP!$C29,FALSE)=$P29,$AG29,IF(HLOOKUP(AZ$1,Monitoring_MP!$AM$1:$CX$57,Points_MP!$C29,FALSE)=$R29,$AH29,IF(HLOOKUP(AZ$1,Monitoring_MP!$AM$1:$CX$57,Points_MP!$C29,FALSE)=$T29,$AI29,IF(HLOOKUP(AZ$1,Monitoring_MP!$AM$1:$CX$57,Points_MP!$C29,FALSE)=$V29,$AJ29,IF(HLOOKUP(AZ$1,Monitoring_MP!$AM$1:$CX$57,Points_MP!$C29,FALSE)=$X29,$AK29,"ERROR")))))))))</f>
        <v>2</v>
      </c>
      <c r="BA29" s="223">
        <f>IF(ISBLANK(HLOOKUP(BA$1,Monitoring_MP!$AM$1:$CX$57,Points_MP!$C29,FALSE)),"",IF(HLOOKUP(BA$1,Monitoring_MP!$AM$1:$CX$57,Points_MP!$C29,FALSE)=$J29,$AD29,IF(HLOOKUP(BA$1,Monitoring_MP!$AM$1:$CX$57,Points_MP!$C29,FALSE)=$L29,$AE29,IF(HLOOKUP(BA$1,Monitoring_MP!$AM$1:$CX$57,Points_MP!$C29,FALSE)=$N29,$AF29,IF(HLOOKUP(BA$1,Monitoring_MP!$AM$1:$CX$57,Points_MP!$C29,FALSE)=$P29,$AG29,IF(HLOOKUP(BA$1,Monitoring_MP!$AM$1:$CX$57,Points_MP!$C29,FALSE)=$R29,$AH29,IF(HLOOKUP(BA$1,Monitoring_MP!$AM$1:$CX$57,Points_MP!$C29,FALSE)=$T29,$AI29,IF(HLOOKUP(BA$1,Monitoring_MP!$AM$1:$CX$57,Points_MP!$C29,FALSE)=$V29,$AJ29,IF(HLOOKUP(BA$1,Monitoring_MP!$AM$1:$CX$57,Points_MP!$C29,FALSE)=$X29,$AK29,"ERROR")))))))))</f>
        <v>0</v>
      </c>
      <c r="BB29" s="223">
        <f>IF(ISBLANK(HLOOKUP(BB$1,Monitoring_MP!$AM$1:$CX$57,Points_MP!$C29,FALSE)),"",IF(HLOOKUP(BB$1,Monitoring_MP!$AM$1:$CX$57,Points_MP!$C29,FALSE)=$J29,$AD29,IF(HLOOKUP(BB$1,Monitoring_MP!$AM$1:$CX$57,Points_MP!$C29,FALSE)=$L29,$AE29,IF(HLOOKUP(BB$1,Monitoring_MP!$AM$1:$CX$57,Points_MP!$C29,FALSE)=$N29,$AF29,IF(HLOOKUP(BB$1,Monitoring_MP!$AM$1:$CX$57,Points_MP!$C29,FALSE)=$P29,$AG29,IF(HLOOKUP(BB$1,Monitoring_MP!$AM$1:$CX$57,Points_MP!$C29,FALSE)=$R29,$AH29,IF(HLOOKUP(BB$1,Monitoring_MP!$AM$1:$CX$57,Points_MP!$C29,FALSE)=$T29,$AI29,IF(HLOOKUP(BB$1,Monitoring_MP!$AM$1:$CX$57,Points_MP!$C29,FALSE)=$V29,$AJ29,IF(HLOOKUP(BB$1,Monitoring_MP!$AM$1:$CX$57,Points_MP!$C29,FALSE)=$X29,$AK29,"ERROR")))))))))</f>
        <v>0</v>
      </c>
      <c r="BC29" s="223">
        <f>IF(ISBLANK(HLOOKUP(BC$1,Monitoring_MP!$AM$1:$CX$57,Points_MP!$C29,FALSE)),"",IF(HLOOKUP(BC$1,Monitoring_MP!$AM$1:$CX$57,Points_MP!$C29,FALSE)=$J29,$AD29,IF(HLOOKUP(BC$1,Monitoring_MP!$AM$1:$CX$57,Points_MP!$C29,FALSE)=$L29,$AE29,IF(HLOOKUP(BC$1,Monitoring_MP!$AM$1:$CX$57,Points_MP!$C29,FALSE)=$N29,$AF29,IF(HLOOKUP(BC$1,Monitoring_MP!$AM$1:$CX$57,Points_MP!$C29,FALSE)=$P29,$AG29,IF(HLOOKUP(BC$1,Monitoring_MP!$AM$1:$CX$57,Points_MP!$C29,FALSE)=$R29,$AH29,IF(HLOOKUP(BC$1,Monitoring_MP!$AM$1:$CX$57,Points_MP!$C29,FALSE)=$T29,$AI29,IF(HLOOKUP(BC$1,Monitoring_MP!$AM$1:$CX$57,Points_MP!$C29,FALSE)=$V29,$AJ29,IF(HLOOKUP(BC$1,Monitoring_MP!$AM$1:$CX$57,Points_MP!$C29,FALSE)=$X29,$AK29,"ERROR")))))))))</f>
        <v>0</v>
      </c>
      <c r="BD29" s="223">
        <f>IF(ISBLANK(HLOOKUP(BD$1,Monitoring_MP!$AM$1:$CX$57,Points_MP!$C29,FALSE)),"",IF(HLOOKUP(BD$1,Monitoring_MP!$AM$1:$CX$57,Points_MP!$C29,FALSE)=$J29,$AD29,IF(HLOOKUP(BD$1,Monitoring_MP!$AM$1:$CX$57,Points_MP!$C29,FALSE)=$L29,$AE29,IF(HLOOKUP(BD$1,Monitoring_MP!$AM$1:$CX$57,Points_MP!$C29,FALSE)=$N29,$AF29,IF(HLOOKUP(BD$1,Monitoring_MP!$AM$1:$CX$57,Points_MP!$C29,FALSE)=$P29,$AG29,IF(HLOOKUP(BD$1,Monitoring_MP!$AM$1:$CX$57,Points_MP!$C29,FALSE)=$R29,$AH29,IF(HLOOKUP(BD$1,Monitoring_MP!$AM$1:$CX$57,Points_MP!$C29,FALSE)=$T29,$AI29,IF(HLOOKUP(BD$1,Monitoring_MP!$AM$1:$CX$57,Points_MP!$C29,FALSE)=$V29,$AJ29,IF(HLOOKUP(BD$1,Monitoring_MP!$AM$1:$CX$57,Points_MP!$C29,FALSE)=$X29,$AK29,"ERROR")))))))))</f>
        <v>0</v>
      </c>
      <c r="BE29" s="223">
        <f>IF(ISBLANK(HLOOKUP(BE$1,Monitoring_MP!$AM$1:$CX$57,Points_MP!$C29,FALSE)),"",IF(HLOOKUP(BE$1,Monitoring_MP!$AM$1:$CX$57,Points_MP!$C29,FALSE)=$J29,$AD29,IF(HLOOKUP(BE$1,Monitoring_MP!$AM$1:$CX$57,Points_MP!$C29,FALSE)=$L29,$AE29,IF(HLOOKUP(BE$1,Monitoring_MP!$AM$1:$CX$57,Points_MP!$C29,FALSE)=$N29,$AF29,IF(HLOOKUP(BE$1,Monitoring_MP!$AM$1:$CX$57,Points_MP!$C29,FALSE)=$P29,$AG29,IF(HLOOKUP(BE$1,Monitoring_MP!$AM$1:$CX$57,Points_MP!$C29,FALSE)=$R29,$AH29,IF(HLOOKUP(BE$1,Monitoring_MP!$AM$1:$CX$57,Points_MP!$C29,FALSE)=$T29,$AI29,IF(HLOOKUP(BE$1,Monitoring_MP!$AM$1:$CX$57,Points_MP!$C29,FALSE)=$V29,$AJ29,IF(HLOOKUP(BE$1,Monitoring_MP!$AM$1:$CX$57,Points_MP!$C29,FALSE)=$X29,$AK29,"ERROR")))))))))</f>
        <v>1</v>
      </c>
      <c r="BF29" s="223">
        <f>IF(ISBLANK(HLOOKUP(BF$1,Monitoring_MP!$AM$1:$CX$57,Points_MP!$C29,FALSE)),"",IF(HLOOKUP(BF$1,Monitoring_MP!$AM$1:$CX$57,Points_MP!$C29,FALSE)=$J29,$AD29,IF(HLOOKUP(BF$1,Monitoring_MP!$AM$1:$CX$57,Points_MP!$C29,FALSE)=$L29,$AE29,IF(HLOOKUP(BF$1,Monitoring_MP!$AM$1:$CX$57,Points_MP!$C29,FALSE)=$N29,$AF29,IF(HLOOKUP(BF$1,Monitoring_MP!$AM$1:$CX$57,Points_MP!$C29,FALSE)=$P29,$AG29,IF(HLOOKUP(BF$1,Monitoring_MP!$AM$1:$CX$57,Points_MP!$C29,FALSE)=$R29,$AH29,IF(HLOOKUP(BF$1,Monitoring_MP!$AM$1:$CX$57,Points_MP!$C29,FALSE)=$T29,$AI29,IF(HLOOKUP(BF$1,Monitoring_MP!$AM$1:$CX$57,Points_MP!$C29,FALSE)=$V29,$AJ29,IF(HLOOKUP(BF$1,Monitoring_MP!$AM$1:$CX$57,Points_MP!$C29,FALSE)=$X29,$AK29,"ERROR")))))))))</f>
        <v>0</v>
      </c>
      <c r="BG29" s="223">
        <f>IF(ISBLANK(HLOOKUP(BG$1,Monitoring_MP!$AM$1:$CX$57,Points_MP!$C29,FALSE)),"",IF(HLOOKUP(BG$1,Monitoring_MP!$AM$1:$CX$57,Points_MP!$C29,FALSE)=$J29,$AD29,IF(HLOOKUP(BG$1,Monitoring_MP!$AM$1:$CX$57,Points_MP!$C29,FALSE)=$L29,$AE29,IF(HLOOKUP(BG$1,Monitoring_MP!$AM$1:$CX$57,Points_MP!$C29,FALSE)=$N29,$AF29,IF(HLOOKUP(BG$1,Monitoring_MP!$AM$1:$CX$57,Points_MP!$C29,FALSE)=$P29,$AG29,IF(HLOOKUP(BG$1,Monitoring_MP!$AM$1:$CX$57,Points_MP!$C29,FALSE)=$R29,$AH29,IF(HLOOKUP(BG$1,Monitoring_MP!$AM$1:$CX$57,Points_MP!$C29,FALSE)=$T29,$AI29,IF(HLOOKUP(BG$1,Monitoring_MP!$AM$1:$CX$57,Points_MP!$C29,FALSE)=$V29,$AJ29,IF(HLOOKUP(BG$1,Monitoring_MP!$AM$1:$CX$57,Points_MP!$C29,FALSE)=$X29,$AK29,"ERROR")))))))))</f>
        <v>0</v>
      </c>
      <c r="BH29" s="223">
        <f>IF(ISBLANK(HLOOKUP(BH$1,Monitoring_MP!$AM$1:$CX$57,Points_MP!$C29,FALSE)),"",IF(HLOOKUP(BH$1,Monitoring_MP!$AM$1:$CX$57,Points_MP!$C29,FALSE)=$J29,$AD29,IF(HLOOKUP(BH$1,Monitoring_MP!$AM$1:$CX$57,Points_MP!$C29,FALSE)=$L29,$AE29,IF(HLOOKUP(BH$1,Monitoring_MP!$AM$1:$CX$57,Points_MP!$C29,FALSE)=$N29,$AF29,IF(HLOOKUP(BH$1,Monitoring_MP!$AM$1:$CX$57,Points_MP!$C29,FALSE)=$P29,$AG29,IF(HLOOKUP(BH$1,Monitoring_MP!$AM$1:$CX$57,Points_MP!$C29,FALSE)=$R29,$AH29,IF(HLOOKUP(BH$1,Monitoring_MP!$AM$1:$CX$57,Points_MP!$C29,FALSE)=$T29,$AI29,IF(HLOOKUP(BH$1,Monitoring_MP!$AM$1:$CX$57,Points_MP!$C29,FALSE)=$V29,$AJ29,IF(HLOOKUP(BH$1,Monitoring_MP!$AM$1:$CX$57,Points_MP!$C29,FALSE)=$X29,$AK29,"ERROR")))))))))</f>
        <v>1</v>
      </c>
      <c r="BI29" s="223">
        <f>IF(ISBLANK(HLOOKUP(BI$1,Monitoring_MP!$AM$1:$CX$57,Points_MP!$C29,FALSE)),"",IF(HLOOKUP(BI$1,Monitoring_MP!$AM$1:$CX$57,Points_MP!$C29,FALSE)=$J29,$AD29,IF(HLOOKUP(BI$1,Monitoring_MP!$AM$1:$CX$57,Points_MP!$C29,FALSE)=$L29,$AE29,IF(HLOOKUP(BI$1,Monitoring_MP!$AM$1:$CX$57,Points_MP!$C29,FALSE)=$N29,$AF29,IF(HLOOKUP(BI$1,Monitoring_MP!$AM$1:$CX$57,Points_MP!$C29,FALSE)=$P29,$AG29,IF(HLOOKUP(BI$1,Monitoring_MP!$AM$1:$CX$57,Points_MP!$C29,FALSE)=$R29,$AH29,IF(HLOOKUP(BI$1,Monitoring_MP!$AM$1:$CX$57,Points_MP!$C29,FALSE)=$T29,$AI29,IF(HLOOKUP(BI$1,Monitoring_MP!$AM$1:$CX$57,Points_MP!$C29,FALSE)=$V29,$AJ29,IF(HLOOKUP(BI$1,Monitoring_MP!$AM$1:$CX$57,Points_MP!$C29,FALSE)=$X29,$AK29,"ERROR")))))))))</f>
        <v>0</v>
      </c>
      <c r="BJ29" s="223">
        <f>IF(ISBLANK(HLOOKUP(BJ$1,Monitoring_MP!$AM$1:$CX$57,Points_MP!$C29,FALSE)),"",IF(HLOOKUP(BJ$1,Monitoring_MP!$AM$1:$CX$57,Points_MP!$C29,FALSE)=$J29,$AD29,IF(HLOOKUP(BJ$1,Monitoring_MP!$AM$1:$CX$57,Points_MP!$C29,FALSE)=$L29,$AE29,IF(HLOOKUP(BJ$1,Monitoring_MP!$AM$1:$CX$57,Points_MP!$C29,FALSE)=$N29,$AF29,IF(HLOOKUP(BJ$1,Monitoring_MP!$AM$1:$CX$57,Points_MP!$C29,FALSE)=$P29,$AG29,IF(HLOOKUP(BJ$1,Monitoring_MP!$AM$1:$CX$57,Points_MP!$C29,FALSE)=$R29,$AH29,IF(HLOOKUP(BJ$1,Monitoring_MP!$AM$1:$CX$57,Points_MP!$C29,FALSE)=$T29,$AI29,IF(HLOOKUP(BJ$1,Monitoring_MP!$AM$1:$CX$57,Points_MP!$C29,FALSE)=$V29,$AJ29,IF(HLOOKUP(BJ$1,Monitoring_MP!$AM$1:$CX$57,Points_MP!$C29,FALSE)=$X29,$AK29,"ERROR")))))))))</f>
        <v>0</v>
      </c>
      <c r="BK29" s="223">
        <f>IF(ISBLANK(HLOOKUP(BK$1,Monitoring_MP!$AM$1:$CX$57,Points_MP!$C29,FALSE)),"",IF(HLOOKUP(BK$1,Monitoring_MP!$AM$1:$CX$57,Points_MP!$C29,FALSE)=$J29,$AD29,IF(HLOOKUP(BK$1,Monitoring_MP!$AM$1:$CX$57,Points_MP!$C29,FALSE)=$L29,$AE29,IF(HLOOKUP(BK$1,Monitoring_MP!$AM$1:$CX$57,Points_MP!$C29,FALSE)=$N29,$AF29,IF(HLOOKUP(BK$1,Monitoring_MP!$AM$1:$CX$57,Points_MP!$C29,FALSE)=$P29,$AG29,IF(HLOOKUP(BK$1,Monitoring_MP!$AM$1:$CX$57,Points_MP!$C29,FALSE)=$R29,$AH29,IF(HLOOKUP(BK$1,Monitoring_MP!$AM$1:$CX$57,Points_MP!$C29,FALSE)=$T29,$AI29,IF(HLOOKUP(BK$1,Monitoring_MP!$AM$1:$CX$57,Points_MP!$C29,FALSE)=$V29,$AJ29,IF(HLOOKUP(BK$1,Monitoring_MP!$AM$1:$CX$57,Points_MP!$C29,FALSE)=$X29,$AK29,"ERROR")))))))))</f>
        <v>1</v>
      </c>
      <c r="BL29" s="223">
        <f>IF(ISBLANK(HLOOKUP(BL$1,Monitoring_MP!$AM$1:$CX$57,Points_MP!$C29,FALSE)),"",IF(HLOOKUP(BL$1,Monitoring_MP!$AM$1:$CX$57,Points_MP!$C29,FALSE)=$J29,$AD29,IF(HLOOKUP(BL$1,Monitoring_MP!$AM$1:$CX$57,Points_MP!$C29,FALSE)=$L29,$AE29,IF(HLOOKUP(BL$1,Monitoring_MP!$AM$1:$CX$57,Points_MP!$C29,FALSE)=$N29,$AF29,IF(HLOOKUP(BL$1,Monitoring_MP!$AM$1:$CX$57,Points_MP!$C29,FALSE)=$P29,$AG29,IF(HLOOKUP(BL$1,Monitoring_MP!$AM$1:$CX$57,Points_MP!$C29,FALSE)=$R29,$AH29,IF(HLOOKUP(BL$1,Monitoring_MP!$AM$1:$CX$57,Points_MP!$C29,FALSE)=$T29,$AI29,IF(HLOOKUP(BL$1,Monitoring_MP!$AM$1:$CX$57,Points_MP!$C29,FALSE)=$V29,$AJ29,IF(HLOOKUP(BL$1,Monitoring_MP!$AM$1:$CX$57,Points_MP!$C29,FALSE)=$X29,$AK29,"ERROR")))))))))</f>
        <v>0</v>
      </c>
      <c r="BM29" s="223">
        <f>IF(ISBLANK(HLOOKUP(BM$1,Monitoring_MP!$AM$1:$CX$57,Points_MP!$C29,FALSE)),"",IF(HLOOKUP(BM$1,Monitoring_MP!$AM$1:$CX$57,Points_MP!$C29,FALSE)=$J29,$AD29,IF(HLOOKUP(BM$1,Monitoring_MP!$AM$1:$CX$57,Points_MP!$C29,FALSE)=$L29,$AE29,IF(HLOOKUP(BM$1,Monitoring_MP!$AM$1:$CX$57,Points_MP!$C29,FALSE)=$N29,$AF29,IF(HLOOKUP(BM$1,Monitoring_MP!$AM$1:$CX$57,Points_MP!$C29,FALSE)=$P29,$AG29,IF(HLOOKUP(BM$1,Monitoring_MP!$AM$1:$CX$57,Points_MP!$C29,FALSE)=$R29,$AH29,IF(HLOOKUP(BM$1,Monitoring_MP!$AM$1:$CX$57,Points_MP!$C29,FALSE)=$T29,$AI29,IF(HLOOKUP(BM$1,Monitoring_MP!$AM$1:$CX$57,Points_MP!$C29,FALSE)=$V29,$AJ29,IF(HLOOKUP(BM$1,Monitoring_MP!$AM$1:$CX$57,Points_MP!$C29,FALSE)=$X29,$AK29,"ERROR")))))))))</f>
        <v>1</v>
      </c>
      <c r="BN29" s="223">
        <f>IF(ISBLANK(HLOOKUP(BN$1,Monitoring_MP!$AM$1:$CX$57,Points_MP!$C29,FALSE)),"",IF(HLOOKUP(BN$1,Monitoring_MP!$AM$1:$CX$57,Points_MP!$C29,FALSE)=$J29,$AD29,IF(HLOOKUP(BN$1,Monitoring_MP!$AM$1:$CX$57,Points_MP!$C29,FALSE)=$L29,$AE29,IF(HLOOKUP(BN$1,Monitoring_MP!$AM$1:$CX$57,Points_MP!$C29,FALSE)=$N29,$AF29,IF(HLOOKUP(BN$1,Monitoring_MP!$AM$1:$CX$57,Points_MP!$C29,FALSE)=$P29,$AG29,IF(HLOOKUP(BN$1,Monitoring_MP!$AM$1:$CX$57,Points_MP!$C29,FALSE)=$R29,$AH29,IF(HLOOKUP(BN$1,Monitoring_MP!$AM$1:$CX$57,Points_MP!$C29,FALSE)=$T29,$AI29,IF(HLOOKUP(BN$1,Monitoring_MP!$AM$1:$CX$57,Points_MP!$C29,FALSE)=$V29,$AJ29,IF(HLOOKUP(BN$1,Monitoring_MP!$AM$1:$CX$57,Points_MP!$C29,FALSE)=$X29,$AK29,"ERROR")))))))))</f>
        <v>0</v>
      </c>
      <c r="BO29" s="223">
        <f>IF(ISBLANK(HLOOKUP(BO$1,Monitoring_MP!$AM$1:$CX$57,Points_MP!$C29,FALSE)),"",IF(HLOOKUP(BO$1,Monitoring_MP!$AM$1:$CX$57,Points_MP!$C29,FALSE)=$J29,$AD29,IF(HLOOKUP(BO$1,Monitoring_MP!$AM$1:$CX$57,Points_MP!$C29,FALSE)=$L29,$AE29,IF(HLOOKUP(BO$1,Monitoring_MP!$AM$1:$CX$57,Points_MP!$C29,FALSE)=$N29,$AF29,IF(HLOOKUP(BO$1,Monitoring_MP!$AM$1:$CX$57,Points_MP!$C29,FALSE)=$P29,$AG29,IF(HLOOKUP(BO$1,Monitoring_MP!$AM$1:$CX$57,Points_MP!$C29,FALSE)=$R29,$AH29,IF(HLOOKUP(BO$1,Monitoring_MP!$AM$1:$CX$57,Points_MP!$C29,FALSE)=$T29,$AI29,IF(HLOOKUP(BO$1,Monitoring_MP!$AM$1:$CX$57,Points_MP!$C29,FALSE)=$V29,$AJ29,IF(HLOOKUP(BO$1,Monitoring_MP!$AM$1:$CX$57,Points_MP!$C29,FALSE)=$X29,$AK29,"ERROR")))))))))</f>
        <v>1</v>
      </c>
      <c r="BP29" s="223">
        <f>IF(ISBLANK(HLOOKUP(BP$1,Monitoring_MP!$AM$1:$CX$57,Points_MP!$C29,FALSE)),"",IF(HLOOKUP(BP$1,Monitoring_MP!$AM$1:$CX$57,Points_MP!$C29,FALSE)=$J29,$AD29,IF(HLOOKUP(BP$1,Monitoring_MP!$AM$1:$CX$57,Points_MP!$C29,FALSE)=$L29,$AE29,IF(HLOOKUP(BP$1,Monitoring_MP!$AM$1:$CX$57,Points_MP!$C29,FALSE)=$N29,$AF29,IF(HLOOKUP(BP$1,Monitoring_MP!$AM$1:$CX$57,Points_MP!$C29,FALSE)=$P29,$AG29,IF(HLOOKUP(BP$1,Monitoring_MP!$AM$1:$CX$57,Points_MP!$C29,FALSE)=$R29,$AH29,IF(HLOOKUP(BP$1,Monitoring_MP!$AM$1:$CX$57,Points_MP!$C29,FALSE)=$T29,$AI29,IF(HLOOKUP(BP$1,Monitoring_MP!$AM$1:$CX$57,Points_MP!$C29,FALSE)=$V29,$AJ29,IF(HLOOKUP(BP$1,Monitoring_MP!$AM$1:$CX$57,Points_MP!$C29,FALSE)=$X29,$AK29,"ERROR")))))))))</f>
        <v>0</v>
      </c>
      <c r="BQ29" s="223">
        <f>IF(ISBLANK(HLOOKUP(BQ$1,Monitoring_MP!$AM$1:$CX$57,Points_MP!$C29,FALSE)),"",IF(HLOOKUP(BQ$1,Monitoring_MP!$AM$1:$CX$57,Points_MP!$C29,FALSE)=$J29,$AD29,IF(HLOOKUP(BQ$1,Monitoring_MP!$AM$1:$CX$57,Points_MP!$C29,FALSE)=$L29,$AE29,IF(HLOOKUP(BQ$1,Monitoring_MP!$AM$1:$CX$57,Points_MP!$C29,FALSE)=$N29,$AF29,IF(HLOOKUP(BQ$1,Monitoring_MP!$AM$1:$CX$57,Points_MP!$C29,FALSE)=$P29,$AG29,IF(HLOOKUP(BQ$1,Monitoring_MP!$AM$1:$CX$57,Points_MP!$C29,FALSE)=$R29,$AH29,IF(HLOOKUP(BQ$1,Monitoring_MP!$AM$1:$CX$57,Points_MP!$C29,FALSE)=$T29,$AI29,IF(HLOOKUP(BQ$1,Monitoring_MP!$AM$1:$CX$57,Points_MP!$C29,FALSE)=$V29,$AJ29,IF(HLOOKUP(BQ$1,Monitoring_MP!$AM$1:$CX$57,Points_MP!$C29,FALSE)=$X29,$AK29,"ERROR")))))))))</f>
        <v>1</v>
      </c>
      <c r="BR29" s="223">
        <f>IF(ISBLANK(HLOOKUP(BR$1,Monitoring_MP!$AM$1:$CX$57,Points_MP!$C29,FALSE)),"",IF(HLOOKUP(BR$1,Monitoring_MP!$AM$1:$CX$57,Points_MP!$C29,FALSE)=$J29,$AD29,IF(HLOOKUP(BR$1,Monitoring_MP!$AM$1:$CX$57,Points_MP!$C29,FALSE)=$L29,$AE29,IF(HLOOKUP(BR$1,Monitoring_MP!$AM$1:$CX$57,Points_MP!$C29,FALSE)=$N29,$AF29,IF(HLOOKUP(BR$1,Monitoring_MP!$AM$1:$CX$57,Points_MP!$C29,FALSE)=$P29,$AG29,IF(HLOOKUP(BR$1,Monitoring_MP!$AM$1:$CX$57,Points_MP!$C29,FALSE)=$R29,$AH29,IF(HLOOKUP(BR$1,Monitoring_MP!$AM$1:$CX$57,Points_MP!$C29,FALSE)=$T29,$AI29,IF(HLOOKUP(BR$1,Monitoring_MP!$AM$1:$CX$57,Points_MP!$C29,FALSE)=$V29,$AJ29,IF(HLOOKUP(BR$1,Monitoring_MP!$AM$1:$CX$57,Points_MP!$C29,FALSE)=$X29,$AK29,"ERROR")))))))))</f>
        <v>0</v>
      </c>
    </row>
    <row r="30" spans="1:70" ht="15" customHeight="1" x14ac:dyDescent="0.35">
      <c r="A30" s="66" t="str">
        <f>IF(ISBLANK(Monitoring_MP!A30),"",Monitoring_MP!A30)</f>
        <v>Q28</v>
      </c>
      <c r="B30" s="67" t="str">
        <f>IF(ISBLANK(Monitoring_MP!B30),"",Monitoring_MP!B30)</f>
        <v>R20028</v>
      </c>
      <c r="C30" s="174">
        <f>IF(ISBLANK(Monitoring_MP!C30),"",Monitoring_MP!C30)</f>
        <v>30</v>
      </c>
      <c r="D30" s="174" t="str">
        <f>IF(ISBLANK(Monitoring_MP!D30),"",Monitoring_MP!D30)</f>
        <v>Sînt publicate pe web contractele de achiziții publice ?</v>
      </c>
      <c r="E30" s="174" t="str">
        <f>IF(ISBLANK(Monitoring_MP!E30),"",Monitoring_MP!E30)</f>
        <v>Are public procurement contracts published on the web?</v>
      </c>
      <c r="F30" s="68" t="str">
        <f>IF(ISBLANK(Monitoring_MP!F30),"",Monitoring_MP!F30)</f>
        <v>proc</v>
      </c>
      <c r="G30" s="68" t="str">
        <f>IF(ISBLANK(Monitoring_MP!G30),"",Monitoring_MP!G30)</f>
        <v>proc4</v>
      </c>
      <c r="H30" s="68" t="str">
        <f>IF(ISBLANK(Monitoring_MP!H30),"",Monitoring_MP!H30)</f>
        <v>proc4k</v>
      </c>
      <c r="I30" s="69">
        <f>IF(ISBLANK(Monitoring_MP!I30),"",Monitoring_MP!I30)</f>
        <v>3</v>
      </c>
      <c r="J30" s="68" t="str">
        <f>IF(ISBLANK(Monitoring_MP!J30),"",Monitoring_MP!J30)</f>
        <v>da</v>
      </c>
      <c r="K30" s="68" t="str">
        <f>IF(ISBLANK(Monitoring_MP!K30),"",Monitoring_MP!K30)</f>
        <v>yes</v>
      </c>
      <c r="L30" s="68" t="str">
        <f>IF(ISBLANK(Monitoring_MP!L30),"",Monitoring_MP!L30)</f>
        <v>nu</v>
      </c>
      <c r="M30" s="68" t="str">
        <f>IF(ISBLANK(Monitoring_MP!M30),"",Monitoring_MP!M30)</f>
        <v>no</v>
      </c>
      <c r="N30" s="68" t="str">
        <f>IF(ISBLANK(Monitoring_MP!N30),"",Monitoring_MP!N30)</f>
        <v>partial/alte modalități</v>
      </c>
      <c r="O30" s="68" t="str">
        <f>IF(ISBLANK(Monitoring_MP!O30),"",Monitoring_MP!O30)</f>
        <v>partially/other ways</v>
      </c>
      <c r="P30" s="68" t="str">
        <f>IF(ISBLANK(Monitoring_MP!P30),"",Monitoring_MP!P30)</f>
        <v>0-10%</v>
      </c>
      <c r="Q30" s="68" t="str">
        <f>IF(ISBLANK(Monitoring_MP!Q30),"",Monitoring_MP!Q30)</f>
        <v>0-10%</v>
      </c>
      <c r="R30" s="68" t="str">
        <f>IF(ISBLANK(Monitoring_MP!R30),"",Monitoring_MP!R30)</f>
        <v>10-30%</v>
      </c>
      <c r="S30" s="68" t="str">
        <f>IF(ISBLANK(Monitoring_MP!S30),"",Monitoring_MP!S30)</f>
        <v>10-30%</v>
      </c>
      <c r="T30" s="68" t="str">
        <f>IF(ISBLANK(Monitoring_MP!T30),"",Monitoring_MP!T30)</f>
        <v>30-60%</v>
      </c>
      <c r="U30" s="68" t="str">
        <f>IF(ISBLANK(Monitoring_MP!U30),"",Monitoring_MP!U30)</f>
        <v>30-60%</v>
      </c>
      <c r="V30" s="68" t="str">
        <f>IF(ISBLANK(Monitoring_MP!V30),"",Monitoring_MP!V30)</f>
        <v>60-90%</v>
      </c>
      <c r="W30" s="68" t="str">
        <f>IF(ISBLANK(Monitoring_MP!W30),"",Monitoring_MP!W30)</f>
        <v>60-90%</v>
      </c>
      <c r="X30" s="68" t="str">
        <f>IF(ISBLANK(Monitoring_MP!X30),"",Monitoring_MP!X30)</f>
        <v>N/A</v>
      </c>
      <c r="Y30" s="68" t="str">
        <f>IF(ISBLANK(Monitoring_MP!Y30),"",Monitoring_MP!Y30)</f>
        <v>N/A</v>
      </c>
      <c r="Z30" s="68" t="str">
        <f>IF(ISBLANK(Monitoring_MP!Z30),"",Monitoring_MP!Z30)</f>
        <v>---</v>
      </c>
      <c r="AA30" s="68" t="str">
        <f>IF(ISBLANK(Monitoring_MP!AA30),"",Monitoring_MP!AA30)</f>
        <v>---</v>
      </c>
      <c r="AB30" s="68" t="str">
        <f>IF(ISBLANK(Monitoring_MP!AB30),"",Monitoring_MP!AB30)</f>
        <v>da</v>
      </c>
      <c r="AC30" s="68" t="str">
        <f>IF(ISBLANK(Monitoring_MP!AC30),"",Monitoring_MP!AC30)</f>
        <v>nu</v>
      </c>
      <c r="AD30" s="69">
        <f>IF(ISBLANK(Monitoring_MP!AD30),"",Monitoring_MP!AD30)</f>
        <v>3</v>
      </c>
      <c r="AE30" s="68">
        <f>IF(ISBLANK(Monitoring_MP!AE30),"",Monitoring_MP!AE30)</f>
        <v>0</v>
      </c>
      <c r="AF30" s="68">
        <f>IF(ISBLANK(Monitoring_MP!AF30),"",Monitoring_MP!AF30)</f>
        <v>1.5</v>
      </c>
      <c r="AG30" s="138">
        <f>IF(ISBLANK(Monitoring_MP!AG30),"",Monitoring_MP!AG30)</f>
        <v>0.60000000000000009</v>
      </c>
      <c r="AH30" s="138">
        <f>IF(ISBLANK(Monitoring_MP!AH30),"",Monitoring_MP!AH30)</f>
        <v>1.2000000000000002</v>
      </c>
      <c r="AI30" s="138">
        <f>IF(ISBLANK(Monitoring_MP!AI30),"",Monitoring_MP!AI30)</f>
        <v>1.7999999999999998</v>
      </c>
      <c r="AJ30" s="138">
        <f>IF(ISBLANK(Monitoring_MP!AJ30),"",Monitoring_MP!AJ30)</f>
        <v>2.4000000000000004</v>
      </c>
      <c r="AK30" s="68" t="str">
        <f>IF(ISBLANK(Monitoring_MP!AK30),"",Monitoring_MP!AK30)</f>
        <v>N/A</v>
      </c>
      <c r="AL30" s="141" t="str">
        <f>IF(ISBLANK(Monitoring_MP!AL30),"",Monitoring_MP!AL30)</f>
        <v>---</v>
      </c>
      <c r="AM30" s="223">
        <f>IF(ISBLANK(HLOOKUP(AM$1,Monitoring_MP!$AM$1:$CX$57,Points_MP!$C30,FALSE)),"",IF(HLOOKUP(AM$1,Monitoring_MP!$AM$1:$CX$57,Points_MP!$C30,FALSE)=$J30,$AD30,IF(HLOOKUP(AM$1,Monitoring_MP!$AM$1:$CX$57,Points_MP!$C30,FALSE)=$L30,$AE30,IF(HLOOKUP(AM$1,Monitoring_MP!$AM$1:$CX$57,Points_MP!$C30,FALSE)=$N30,$AF30,IF(HLOOKUP(AM$1,Monitoring_MP!$AM$1:$CX$57,Points_MP!$C30,FALSE)=$P30,$AG30,IF(HLOOKUP(AM$1,Monitoring_MP!$AM$1:$CX$57,Points_MP!$C30,FALSE)=$R30,$AH30,IF(HLOOKUP(AM$1,Monitoring_MP!$AM$1:$CX$57,Points_MP!$C30,FALSE)=$T30,$AI30,IF(HLOOKUP(AM$1,Monitoring_MP!$AM$1:$CX$57,Points_MP!$C30,FALSE)=$V30,$AJ30,IF(HLOOKUP(AM$1,Monitoring_MP!$AM$1:$CX$57,Points_MP!$C30,FALSE)=$X30,$AK30,"ERROR")))))))))</f>
        <v>0</v>
      </c>
      <c r="AN30" s="223">
        <f>IF(ISBLANK(HLOOKUP(AN$1,Monitoring_MP!$AM$1:$CX$57,Points_MP!$C30,FALSE)),"",IF(HLOOKUP(AN$1,Monitoring_MP!$AM$1:$CX$57,Points_MP!$C30,FALSE)=$J30,$AD30,IF(HLOOKUP(AN$1,Monitoring_MP!$AM$1:$CX$57,Points_MP!$C30,FALSE)=$L30,$AE30,IF(HLOOKUP(AN$1,Monitoring_MP!$AM$1:$CX$57,Points_MP!$C30,FALSE)=$N30,$AF30,IF(HLOOKUP(AN$1,Monitoring_MP!$AM$1:$CX$57,Points_MP!$C30,FALSE)=$P30,$AG30,IF(HLOOKUP(AN$1,Monitoring_MP!$AM$1:$CX$57,Points_MP!$C30,FALSE)=$R30,$AH30,IF(HLOOKUP(AN$1,Monitoring_MP!$AM$1:$CX$57,Points_MP!$C30,FALSE)=$T30,$AI30,IF(HLOOKUP(AN$1,Monitoring_MP!$AM$1:$CX$57,Points_MP!$C30,FALSE)=$V30,$AJ30,IF(HLOOKUP(AN$1,Monitoring_MP!$AM$1:$CX$57,Points_MP!$C30,FALSE)=$X30,$AK30,"ERROR")))))))))</f>
        <v>0</v>
      </c>
      <c r="AO30" s="223">
        <f>IF(ISBLANK(HLOOKUP(AO$1,Monitoring_MP!$AM$1:$CX$57,Points_MP!$C30,FALSE)),"",IF(HLOOKUP(AO$1,Monitoring_MP!$AM$1:$CX$57,Points_MP!$C30,FALSE)=$J30,$AD30,IF(HLOOKUP(AO$1,Monitoring_MP!$AM$1:$CX$57,Points_MP!$C30,FALSE)=$L30,$AE30,IF(HLOOKUP(AO$1,Monitoring_MP!$AM$1:$CX$57,Points_MP!$C30,FALSE)=$N30,$AF30,IF(HLOOKUP(AO$1,Monitoring_MP!$AM$1:$CX$57,Points_MP!$C30,FALSE)=$P30,$AG30,IF(HLOOKUP(AO$1,Monitoring_MP!$AM$1:$CX$57,Points_MP!$C30,FALSE)=$R30,$AH30,IF(HLOOKUP(AO$1,Monitoring_MP!$AM$1:$CX$57,Points_MP!$C30,FALSE)=$T30,$AI30,IF(HLOOKUP(AO$1,Monitoring_MP!$AM$1:$CX$57,Points_MP!$C30,FALSE)=$V30,$AJ30,IF(HLOOKUP(AO$1,Monitoring_MP!$AM$1:$CX$57,Points_MP!$C30,FALSE)=$X30,$AK30,"ERROR")))))))))</f>
        <v>0</v>
      </c>
      <c r="AP30" s="223">
        <f>IF(ISBLANK(HLOOKUP(AP$1,Monitoring_MP!$AM$1:$CX$57,Points_MP!$C30,FALSE)),"",IF(HLOOKUP(AP$1,Monitoring_MP!$AM$1:$CX$57,Points_MP!$C30,FALSE)=$J30,$AD30,IF(HLOOKUP(AP$1,Monitoring_MP!$AM$1:$CX$57,Points_MP!$C30,FALSE)=$L30,$AE30,IF(HLOOKUP(AP$1,Monitoring_MP!$AM$1:$CX$57,Points_MP!$C30,FALSE)=$N30,$AF30,IF(HLOOKUP(AP$1,Monitoring_MP!$AM$1:$CX$57,Points_MP!$C30,FALSE)=$P30,$AG30,IF(HLOOKUP(AP$1,Monitoring_MP!$AM$1:$CX$57,Points_MP!$C30,FALSE)=$R30,$AH30,IF(HLOOKUP(AP$1,Monitoring_MP!$AM$1:$CX$57,Points_MP!$C30,FALSE)=$T30,$AI30,IF(HLOOKUP(AP$1,Monitoring_MP!$AM$1:$CX$57,Points_MP!$C30,FALSE)=$V30,$AJ30,IF(HLOOKUP(AP$1,Monitoring_MP!$AM$1:$CX$57,Points_MP!$C30,FALSE)=$X30,$AK30,"ERROR")))))))))</f>
        <v>0</v>
      </c>
      <c r="AQ30" s="223">
        <f>IF(ISBLANK(HLOOKUP(AQ$1,Monitoring_MP!$AM$1:$CX$57,Points_MP!$C30,FALSE)),"",IF(HLOOKUP(AQ$1,Monitoring_MP!$AM$1:$CX$57,Points_MP!$C30,FALSE)=$J30,$AD30,IF(HLOOKUP(AQ$1,Monitoring_MP!$AM$1:$CX$57,Points_MP!$C30,FALSE)=$L30,$AE30,IF(HLOOKUP(AQ$1,Monitoring_MP!$AM$1:$CX$57,Points_MP!$C30,FALSE)=$N30,$AF30,IF(HLOOKUP(AQ$1,Monitoring_MP!$AM$1:$CX$57,Points_MP!$C30,FALSE)=$P30,$AG30,IF(HLOOKUP(AQ$1,Monitoring_MP!$AM$1:$CX$57,Points_MP!$C30,FALSE)=$R30,$AH30,IF(HLOOKUP(AQ$1,Monitoring_MP!$AM$1:$CX$57,Points_MP!$C30,FALSE)=$T30,$AI30,IF(HLOOKUP(AQ$1,Monitoring_MP!$AM$1:$CX$57,Points_MP!$C30,FALSE)=$V30,$AJ30,IF(HLOOKUP(AQ$1,Monitoring_MP!$AM$1:$CX$57,Points_MP!$C30,FALSE)=$X30,$AK30,"ERROR")))))))))</f>
        <v>0</v>
      </c>
      <c r="AR30" s="223">
        <f>IF(ISBLANK(HLOOKUP(AR$1,Monitoring_MP!$AM$1:$CX$57,Points_MP!$C30,FALSE)),"",IF(HLOOKUP(AR$1,Monitoring_MP!$AM$1:$CX$57,Points_MP!$C30,FALSE)=$J30,$AD30,IF(HLOOKUP(AR$1,Monitoring_MP!$AM$1:$CX$57,Points_MP!$C30,FALSE)=$L30,$AE30,IF(HLOOKUP(AR$1,Monitoring_MP!$AM$1:$CX$57,Points_MP!$C30,FALSE)=$N30,$AF30,IF(HLOOKUP(AR$1,Monitoring_MP!$AM$1:$CX$57,Points_MP!$C30,FALSE)=$P30,$AG30,IF(HLOOKUP(AR$1,Monitoring_MP!$AM$1:$CX$57,Points_MP!$C30,FALSE)=$R30,$AH30,IF(HLOOKUP(AR$1,Monitoring_MP!$AM$1:$CX$57,Points_MP!$C30,FALSE)=$T30,$AI30,IF(HLOOKUP(AR$1,Monitoring_MP!$AM$1:$CX$57,Points_MP!$C30,FALSE)=$V30,$AJ30,IF(HLOOKUP(AR$1,Monitoring_MP!$AM$1:$CX$57,Points_MP!$C30,FALSE)=$X30,$AK30,"ERROR")))))))))</f>
        <v>0</v>
      </c>
      <c r="AS30" s="223">
        <f>IF(ISBLANK(HLOOKUP(AS$1,Monitoring_MP!$AM$1:$CX$57,Points_MP!$C30,FALSE)),"",IF(HLOOKUP(AS$1,Monitoring_MP!$AM$1:$CX$57,Points_MP!$C30,FALSE)=$J30,$AD30,IF(HLOOKUP(AS$1,Monitoring_MP!$AM$1:$CX$57,Points_MP!$C30,FALSE)=$L30,$AE30,IF(HLOOKUP(AS$1,Monitoring_MP!$AM$1:$CX$57,Points_MP!$C30,FALSE)=$N30,$AF30,IF(HLOOKUP(AS$1,Monitoring_MP!$AM$1:$CX$57,Points_MP!$C30,FALSE)=$P30,$AG30,IF(HLOOKUP(AS$1,Monitoring_MP!$AM$1:$CX$57,Points_MP!$C30,FALSE)=$R30,$AH30,IF(HLOOKUP(AS$1,Monitoring_MP!$AM$1:$CX$57,Points_MP!$C30,FALSE)=$T30,$AI30,IF(HLOOKUP(AS$1,Monitoring_MP!$AM$1:$CX$57,Points_MP!$C30,FALSE)=$V30,$AJ30,IF(HLOOKUP(AS$1,Monitoring_MP!$AM$1:$CX$57,Points_MP!$C30,FALSE)=$X30,$AK30,"ERROR")))))))))</f>
        <v>0</v>
      </c>
      <c r="AT30" s="223">
        <f>IF(ISBLANK(HLOOKUP(AT$1,Monitoring_MP!$AM$1:$CX$57,Points_MP!$C30,FALSE)),"",IF(HLOOKUP(AT$1,Monitoring_MP!$AM$1:$CX$57,Points_MP!$C30,FALSE)=$J30,$AD30,IF(HLOOKUP(AT$1,Monitoring_MP!$AM$1:$CX$57,Points_MP!$C30,FALSE)=$L30,$AE30,IF(HLOOKUP(AT$1,Monitoring_MP!$AM$1:$CX$57,Points_MP!$C30,FALSE)=$N30,$AF30,IF(HLOOKUP(AT$1,Monitoring_MP!$AM$1:$CX$57,Points_MP!$C30,FALSE)=$P30,$AG30,IF(HLOOKUP(AT$1,Monitoring_MP!$AM$1:$CX$57,Points_MP!$C30,FALSE)=$R30,$AH30,IF(HLOOKUP(AT$1,Monitoring_MP!$AM$1:$CX$57,Points_MP!$C30,FALSE)=$T30,$AI30,IF(HLOOKUP(AT$1,Monitoring_MP!$AM$1:$CX$57,Points_MP!$C30,FALSE)=$V30,$AJ30,IF(HLOOKUP(AT$1,Monitoring_MP!$AM$1:$CX$57,Points_MP!$C30,FALSE)=$X30,$AK30,"ERROR")))))))))</f>
        <v>0</v>
      </c>
      <c r="AU30" s="223">
        <f>IF(ISBLANK(HLOOKUP(AU$1,Monitoring_MP!$AM$1:$CX$57,Points_MP!$C30,FALSE)),"",IF(HLOOKUP(AU$1,Monitoring_MP!$AM$1:$CX$57,Points_MP!$C30,FALSE)=$J30,$AD30,IF(HLOOKUP(AU$1,Monitoring_MP!$AM$1:$CX$57,Points_MP!$C30,FALSE)=$L30,$AE30,IF(HLOOKUP(AU$1,Monitoring_MP!$AM$1:$CX$57,Points_MP!$C30,FALSE)=$N30,$AF30,IF(HLOOKUP(AU$1,Monitoring_MP!$AM$1:$CX$57,Points_MP!$C30,FALSE)=$P30,$AG30,IF(HLOOKUP(AU$1,Monitoring_MP!$AM$1:$CX$57,Points_MP!$C30,FALSE)=$R30,$AH30,IF(HLOOKUP(AU$1,Monitoring_MP!$AM$1:$CX$57,Points_MP!$C30,FALSE)=$T30,$AI30,IF(HLOOKUP(AU$1,Monitoring_MP!$AM$1:$CX$57,Points_MP!$C30,FALSE)=$V30,$AJ30,IF(HLOOKUP(AU$1,Monitoring_MP!$AM$1:$CX$57,Points_MP!$C30,FALSE)=$X30,$AK30,"ERROR")))))))))</f>
        <v>0</v>
      </c>
      <c r="AV30" s="223">
        <f>IF(ISBLANK(HLOOKUP(AV$1,Monitoring_MP!$AM$1:$CX$57,Points_MP!$C30,FALSE)),"",IF(HLOOKUP(AV$1,Monitoring_MP!$AM$1:$CX$57,Points_MP!$C30,FALSE)=$J30,$AD30,IF(HLOOKUP(AV$1,Monitoring_MP!$AM$1:$CX$57,Points_MP!$C30,FALSE)=$L30,$AE30,IF(HLOOKUP(AV$1,Monitoring_MP!$AM$1:$CX$57,Points_MP!$C30,FALSE)=$N30,$AF30,IF(HLOOKUP(AV$1,Monitoring_MP!$AM$1:$CX$57,Points_MP!$C30,FALSE)=$P30,$AG30,IF(HLOOKUP(AV$1,Monitoring_MP!$AM$1:$CX$57,Points_MP!$C30,FALSE)=$R30,$AH30,IF(HLOOKUP(AV$1,Monitoring_MP!$AM$1:$CX$57,Points_MP!$C30,FALSE)=$T30,$AI30,IF(HLOOKUP(AV$1,Monitoring_MP!$AM$1:$CX$57,Points_MP!$C30,FALSE)=$V30,$AJ30,IF(HLOOKUP(AV$1,Monitoring_MP!$AM$1:$CX$57,Points_MP!$C30,FALSE)=$X30,$AK30,"ERROR")))))))))</f>
        <v>0</v>
      </c>
      <c r="AW30" s="223">
        <f>IF(ISBLANK(HLOOKUP(AW$1,Monitoring_MP!$AM$1:$CX$57,Points_MP!$C30,FALSE)),"",IF(HLOOKUP(AW$1,Monitoring_MP!$AM$1:$CX$57,Points_MP!$C30,FALSE)=$J30,$AD30,IF(HLOOKUP(AW$1,Monitoring_MP!$AM$1:$CX$57,Points_MP!$C30,FALSE)=$L30,$AE30,IF(HLOOKUP(AW$1,Monitoring_MP!$AM$1:$CX$57,Points_MP!$C30,FALSE)=$N30,$AF30,IF(HLOOKUP(AW$1,Monitoring_MP!$AM$1:$CX$57,Points_MP!$C30,FALSE)=$P30,$AG30,IF(HLOOKUP(AW$1,Monitoring_MP!$AM$1:$CX$57,Points_MP!$C30,FALSE)=$R30,$AH30,IF(HLOOKUP(AW$1,Monitoring_MP!$AM$1:$CX$57,Points_MP!$C30,FALSE)=$T30,$AI30,IF(HLOOKUP(AW$1,Monitoring_MP!$AM$1:$CX$57,Points_MP!$C30,FALSE)=$V30,$AJ30,IF(HLOOKUP(AW$1,Monitoring_MP!$AM$1:$CX$57,Points_MP!$C30,FALSE)=$X30,$AK30,"ERROR")))))))))</f>
        <v>0</v>
      </c>
      <c r="AX30" s="223">
        <f>IF(ISBLANK(HLOOKUP(AX$1,Monitoring_MP!$AM$1:$CX$57,Points_MP!$C30,FALSE)),"",IF(HLOOKUP(AX$1,Monitoring_MP!$AM$1:$CX$57,Points_MP!$C30,FALSE)=$J30,$AD30,IF(HLOOKUP(AX$1,Monitoring_MP!$AM$1:$CX$57,Points_MP!$C30,FALSE)=$L30,$AE30,IF(HLOOKUP(AX$1,Monitoring_MP!$AM$1:$CX$57,Points_MP!$C30,FALSE)=$N30,$AF30,IF(HLOOKUP(AX$1,Monitoring_MP!$AM$1:$CX$57,Points_MP!$C30,FALSE)=$P30,$AG30,IF(HLOOKUP(AX$1,Monitoring_MP!$AM$1:$CX$57,Points_MP!$C30,FALSE)=$R30,$AH30,IF(HLOOKUP(AX$1,Monitoring_MP!$AM$1:$CX$57,Points_MP!$C30,FALSE)=$T30,$AI30,IF(HLOOKUP(AX$1,Monitoring_MP!$AM$1:$CX$57,Points_MP!$C30,FALSE)=$V30,$AJ30,IF(HLOOKUP(AX$1,Monitoring_MP!$AM$1:$CX$57,Points_MP!$C30,FALSE)=$X30,$AK30,"ERROR")))))))))</f>
        <v>0</v>
      </c>
      <c r="AY30" s="223">
        <f>IF(ISBLANK(HLOOKUP(AY$1,Monitoring_MP!$AM$1:$CX$57,Points_MP!$C30,FALSE)),"",IF(HLOOKUP(AY$1,Monitoring_MP!$AM$1:$CX$57,Points_MP!$C30,FALSE)=$J30,$AD30,IF(HLOOKUP(AY$1,Monitoring_MP!$AM$1:$CX$57,Points_MP!$C30,FALSE)=$L30,$AE30,IF(HLOOKUP(AY$1,Monitoring_MP!$AM$1:$CX$57,Points_MP!$C30,FALSE)=$N30,$AF30,IF(HLOOKUP(AY$1,Monitoring_MP!$AM$1:$CX$57,Points_MP!$C30,FALSE)=$P30,$AG30,IF(HLOOKUP(AY$1,Monitoring_MP!$AM$1:$CX$57,Points_MP!$C30,FALSE)=$R30,$AH30,IF(HLOOKUP(AY$1,Monitoring_MP!$AM$1:$CX$57,Points_MP!$C30,FALSE)=$T30,$AI30,IF(HLOOKUP(AY$1,Monitoring_MP!$AM$1:$CX$57,Points_MP!$C30,FALSE)=$V30,$AJ30,IF(HLOOKUP(AY$1,Monitoring_MP!$AM$1:$CX$57,Points_MP!$C30,FALSE)=$X30,$AK30,"ERROR")))))))))</f>
        <v>0</v>
      </c>
      <c r="AZ30" s="223">
        <f>IF(ISBLANK(HLOOKUP(AZ$1,Monitoring_MP!$AM$1:$CX$57,Points_MP!$C30,FALSE)),"",IF(HLOOKUP(AZ$1,Monitoring_MP!$AM$1:$CX$57,Points_MP!$C30,FALSE)=$J30,$AD30,IF(HLOOKUP(AZ$1,Monitoring_MP!$AM$1:$CX$57,Points_MP!$C30,FALSE)=$L30,$AE30,IF(HLOOKUP(AZ$1,Monitoring_MP!$AM$1:$CX$57,Points_MP!$C30,FALSE)=$N30,$AF30,IF(HLOOKUP(AZ$1,Monitoring_MP!$AM$1:$CX$57,Points_MP!$C30,FALSE)=$P30,$AG30,IF(HLOOKUP(AZ$1,Monitoring_MP!$AM$1:$CX$57,Points_MP!$C30,FALSE)=$R30,$AH30,IF(HLOOKUP(AZ$1,Monitoring_MP!$AM$1:$CX$57,Points_MP!$C30,FALSE)=$T30,$AI30,IF(HLOOKUP(AZ$1,Monitoring_MP!$AM$1:$CX$57,Points_MP!$C30,FALSE)=$V30,$AJ30,IF(HLOOKUP(AZ$1,Monitoring_MP!$AM$1:$CX$57,Points_MP!$C30,FALSE)=$X30,$AK30,"ERROR")))))))))</f>
        <v>0</v>
      </c>
      <c r="BA30" s="223">
        <f>IF(ISBLANK(HLOOKUP(BA$1,Monitoring_MP!$AM$1:$CX$57,Points_MP!$C30,FALSE)),"",IF(HLOOKUP(BA$1,Monitoring_MP!$AM$1:$CX$57,Points_MP!$C30,FALSE)=$J30,$AD30,IF(HLOOKUP(BA$1,Monitoring_MP!$AM$1:$CX$57,Points_MP!$C30,FALSE)=$L30,$AE30,IF(HLOOKUP(BA$1,Monitoring_MP!$AM$1:$CX$57,Points_MP!$C30,FALSE)=$N30,$AF30,IF(HLOOKUP(BA$1,Monitoring_MP!$AM$1:$CX$57,Points_MP!$C30,FALSE)=$P30,$AG30,IF(HLOOKUP(BA$1,Monitoring_MP!$AM$1:$CX$57,Points_MP!$C30,FALSE)=$R30,$AH30,IF(HLOOKUP(BA$1,Monitoring_MP!$AM$1:$CX$57,Points_MP!$C30,FALSE)=$T30,$AI30,IF(HLOOKUP(BA$1,Monitoring_MP!$AM$1:$CX$57,Points_MP!$C30,FALSE)=$V30,$AJ30,IF(HLOOKUP(BA$1,Monitoring_MP!$AM$1:$CX$57,Points_MP!$C30,FALSE)=$X30,$AK30,"ERROR")))))))))</f>
        <v>0</v>
      </c>
      <c r="BB30" s="223">
        <f>IF(ISBLANK(HLOOKUP(BB$1,Monitoring_MP!$AM$1:$CX$57,Points_MP!$C30,FALSE)),"",IF(HLOOKUP(BB$1,Monitoring_MP!$AM$1:$CX$57,Points_MP!$C30,FALSE)=$J30,$AD30,IF(HLOOKUP(BB$1,Monitoring_MP!$AM$1:$CX$57,Points_MP!$C30,FALSE)=$L30,$AE30,IF(HLOOKUP(BB$1,Monitoring_MP!$AM$1:$CX$57,Points_MP!$C30,FALSE)=$N30,$AF30,IF(HLOOKUP(BB$1,Monitoring_MP!$AM$1:$CX$57,Points_MP!$C30,FALSE)=$P30,$AG30,IF(HLOOKUP(BB$1,Monitoring_MP!$AM$1:$CX$57,Points_MP!$C30,FALSE)=$R30,$AH30,IF(HLOOKUP(BB$1,Monitoring_MP!$AM$1:$CX$57,Points_MP!$C30,FALSE)=$T30,$AI30,IF(HLOOKUP(BB$1,Monitoring_MP!$AM$1:$CX$57,Points_MP!$C30,FALSE)=$V30,$AJ30,IF(HLOOKUP(BB$1,Monitoring_MP!$AM$1:$CX$57,Points_MP!$C30,FALSE)=$X30,$AK30,"ERROR")))))))))</f>
        <v>0</v>
      </c>
      <c r="BC30" s="223">
        <f>IF(ISBLANK(HLOOKUP(BC$1,Monitoring_MP!$AM$1:$CX$57,Points_MP!$C30,FALSE)),"",IF(HLOOKUP(BC$1,Monitoring_MP!$AM$1:$CX$57,Points_MP!$C30,FALSE)=$J30,$AD30,IF(HLOOKUP(BC$1,Monitoring_MP!$AM$1:$CX$57,Points_MP!$C30,FALSE)=$L30,$AE30,IF(HLOOKUP(BC$1,Monitoring_MP!$AM$1:$CX$57,Points_MP!$C30,FALSE)=$N30,$AF30,IF(HLOOKUP(BC$1,Monitoring_MP!$AM$1:$CX$57,Points_MP!$C30,FALSE)=$P30,$AG30,IF(HLOOKUP(BC$1,Monitoring_MP!$AM$1:$CX$57,Points_MP!$C30,FALSE)=$R30,$AH30,IF(HLOOKUP(BC$1,Monitoring_MP!$AM$1:$CX$57,Points_MP!$C30,FALSE)=$T30,$AI30,IF(HLOOKUP(BC$1,Monitoring_MP!$AM$1:$CX$57,Points_MP!$C30,FALSE)=$V30,$AJ30,IF(HLOOKUP(BC$1,Monitoring_MP!$AM$1:$CX$57,Points_MP!$C30,FALSE)=$X30,$AK30,"ERROR")))))))))</f>
        <v>0</v>
      </c>
      <c r="BD30" s="223">
        <f>IF(ISBLANK(HLOOKUP(BD$1,Monitoring_MP!$AM$1:$CX$57,Points_MP!$C30,FALSE)),"",IF(HLOOKUP(BD$1,Monitoring_MP!$AM$1:$CX$57,Points_MP!$C30,FALSE)=$J30,$AD30,IF(HLOOKUP(BD$1,Monitoring_MP!$AM$1:$CX$57,Points_MP!$C30,FALSE)=$L30,$AE30,IF(HLOOKUP(BD$1,Monitoring_MP!$AM$1:$CX$57,Points_MP!$C30,FALSE)=$N30,$AF30,IF(HLOOKUP(BD$1,Monitoring_MP!$AM$1:$CX$57,Points_MP!$C30,FALSE)=$P30,$AG30,IF(HLOOKUP(BD$1,Monitoring_MP!$AM$1:$CX$57,Points_MP!$C30,FALSE)=$R30,$AH30,IF(HLOOKUP(BD$1,Monitoring_MP!$AM$1:$CX$57,Points_MP!$C30,FALSE)=$T30,$AI30,IF(HLOOKUP(BD$1,Monitoring_MP!$AM$1:$CX$57,Points_MP!$C30,FALSE)=$V30,$AJ30,IF(HLOOKUP(BD$1,Monitoring_MP!$AM$1:$CX$57,Points_MP!$C30,FALSE)=$X30,$AK30,"ERROR")))))))))</f>
        <v>0</v>
      </c>
      <c r="BE30" s="223">
        <f>IF(ISBLANK(HLOOKUP(BE$1,Monitoring_MP!$AM$1:$CX$57,Points_MP!$C30,FALSE)),"",IF(HLOOKUP(BE$1,Monitoring_MP!$AM$1:$CX$57,Points_MP!$C30,FALSE)=$J30,$AD30,IF(HLOOKUP(BE$1,Monitoring_MP!$AM$1:$CX$57,Points_MP!$C30,FALSE)=$L30,$AE30,IF(HLOOKUP(BE$1,Monitoring_MP!$AM$1:$CX$57,Points_MP!$C30,FALSE)=$N30,$AF30,IF(HLOOKUP(BE$1,Monitoring_MP!$AM$1:$CX$57,Points_MP!$C30,FALSE)=$P30,$AG30,IF(HLOOKUP(BE$1,Monitoring_MP!$AM$1:$CX$57,Points_MP!$C30,FALSE)=$R30,$AH30,IF(HLOOKUP(BE$1,Monitoring_MP!$AM$1:$CX$57,Points_MP!$C30,FALSE)=$T30,$AI30,IF(HLOOKUP(BE$1,Monitoring_MP!$AM$1:$CX$57,Points_MP!$C30,FALSE)=$V30,$AJ30,IF(HLOOKUP(BE$1,Monitoring_MP!$AM$1:$CX$57,Points_MP!$C30,FALSE)=$X30,$AK30,"ERROR")))))))))</f>
        <v>0</v>
      </c>
      <c r="BF30" s="223">
        <f>IF(ISBLANK(HLOOKUP(BF$1,Monitoring_MP!$AM$1:$CX$57,Points_MP!$C30,FALSE)),"",IF(HLOOKUP(BF$1,Monitoring_MP!$AM$1:$CX$57,Points_MP!$C30,FALSE)=$J30,$AD30,IF(HLOOKUP(BF$1,Monitoring_MP!$AM$1:$CX$57,Points_MP!$C30,FALSE)=$L30,$AE30,IF(HLOOKUP(BF$1,Monitoring_MP!$AM$1:$CX$57,Points_MP!$C30,FALSE)=$N30,$AF30,IF(HLOOKUP(BF$1,Monitoring_MP!$AM$1:$CX$57,Points_MP!$C30,FALSE)=$P30,$AG30,IF(HLOOKUP(BF$1,Monitoring_MP!$AM$1:$CX$57,Points_MP!$C30,FALSE)=$R30,$AH30,IF(HLOOKUP(BF$1,Monitoring_MP!$AM$1:$CX$57,Points_MP!$C30,FALSE)=$T30,$AI30,IF(HLOOKUP(BF$1,Monitoring_MP!$AM$1:$CX$57,Points_MP!$C30,FALSE)=$V30,$AJ30,IF(HLOOKUP(BF$1,Monitoring_MP!$AM$1:$CX$57,Points_MP!$C30,FALSE)=$X30,$AK30,"ERROR")))))))))</f>
        <v>0</v>
      </c>
      <c r="BG30" s="223">
        <f>IF(ISBLANK(HLOOKUP(BG$1,Monitoring_MP!$AM$1:$CX$57,Points_MP!$C30,FALSE)),"",IF(HLOOKUP(BG$1,Monitoring_MP!$AM$1:$CX$57,Points_MP!$C30,FALSE)=$J30,$AD30,IF(HLOOKUP(BG$1,Monitoring_MP!$AM$1:$CX$57,Points_MP!$C30,FALSE)=$L30,$AE30,IF(HLOOKUP(BG$1,Monitoring_MP!$AM$1:$CX$57,Points_MP!$C30,FALSE)=$N30,$AF30,IF(HLOOKUP(BG$1,Monitoring_MP!$AM$1:$CX$57,Points_MP!$C30,FALSE)=$P30,$AG30,IF(HLOOKUP(BG$1,Monitoring_MP!$AM$1:$CX$57,Points_MP!$C30,FALSE)=$R30,$AH30,IF(HLOOKUP(BG$1,Monitoring_MP!$AM$1:$CX$57,Points_MP!$C30,FALSE)=$T30,$AI30,IF(HLOOKUP(BG$1,Monitoring_MP!$AM$1:$CX$57,Points_MP!$C30,FALSE)=$V30,$AJ30,IF(HLOOKUP(BG$1,Monitoring_MP!$AM$1:$CX$57,Points_MP!$C30,FALSE)=$X30,$AK30,"ERROR")))))))))</f>
        <v>0</v>
      </c>
      <c r="BH30" s="223">
        <f>IF(ISBLANK(HLOOKUP(BH$1,Monitoring_MP!$AM$1:$CX$57,Points_MP!$C30,FALSE)),"",IF(HLOOKUP(BH$1,Monitoring_MP!$AM$1:$CX$57,Points_MP!$C30,FALSE)=$J30,$AD30,IF(HLOOKUP(BH$1,Monitoring_MP!$AM$1:$CX$57,Points_MP!$C30,FALSE)=$L30,$AE30,IF(HLOOKUP(BH$1,Monitoring_MP!$AM$1:$CX$57,Points_MP!$C30,FALSE)=$N30,$AF30,IF(HLOOKUP(BH$1,Monitoring_MP!$AM$1:$CX$57,Points_MP!$C30,FALSE)=$P30,$AG30,IF(HLOOKUP(BH$1,Monitoring_MP!$AM$1:$CX$57,Points_MP!$C30,FALSE)=$R30,$AH30,IF(HLOOKUP(BH$1,Monitoring_MP!$AM$1:$CX$57,Points_MP!$C30,FALSE)=$T30,$AI30,IF(HLOOKUP(BH$1,Monitoring_MP!$AM$1:$CX$57,Points_MP!$C30,FALSE)=$V30,$AJ30,IF(HLOOKUP(BH$1,Monitoring_MP!$AM$1:$CX$57,Points_MP!$C30,FALSE)=$X30,$AK30,"ERROR")))))))))</f>
        <v>0</v>
      </c>
      <c r="BI30" s="223">
        <f>IF(ISBLANK(HLOOKUP(BI$1,Monitoring_MP!$AM$1:$CX$57,Points_MP!$C30,FALSE)),"",IF(HLOOKUP(BI$1,Monitoring_MP!$AM$1:$CX$57,Points_MP!$C30,FALSE)=$J30,$AD30,IF(HLOOKUP(BI$1,Monitoring_MP!$AM$1:$CX$57,Points_MP!$C30,FALSE)=$L30,$AE30,IF(HLOOKUP(BI$1,Monitoring_MP!$AM$1:$CX$57,Points_MP!$C30,FALSE)=$N30,$AF30,IF(HLOOKUP(BI$1,Monitoring_MP!$AM$1:$CX$57,Points_MP!$C30,FALSE)=$P30,$AG30,IF(HLOOKUP(BI$1,Monitoring_MP!$AM$1:$CX$57,Points_MP!$C30,FALSE)=$R30,$AH30,IF(HLOOKUP(BI$1,Monitoring_MP!$AM$1:$CX$57,Points_MP!$C30,FALSE)=$T30,$AI30,IF(HLOOKUP(BI$1,Monitoring_MP!$AM$1:$CX$57,Points_MP!$C30,FALSE)=$V30,$AJ30,IF(HLOOKUP(BI$1,Monitoring_MP!$AM$1:$CX$57,Points_MP!$C30,FALSE)=$X30,$AK30,"ERROR")))))))))</f>
        <v>0</v>
      </c>
      <c r="BJ30" s="223">
        <f>IF(ISBLANK(HLOOKUP(BJ$1,Monitoring_MP!$AM$1:$CX$57,Points_MP!$C30,FALSE)),"",IF(HLOOKUP(BJ$1,Monitoring_MP!$AM$1:$CX$57,Points_MP!$C30,FALSE)=$J30,$AD30,IF(HLOOKUP(BJ$1,Monitoring_MP!$AM$1:$CX$57,Points_MP!$C30,FALSE)=$L30,$AE30,IF(HLOOKUP(BJ$1,Monitoring_MP!$AM$1:$CX$57,Points_MP!$C30,FALSE)=$N30,$AF30,IF(HLOOKUP(BJ$1,Monitoring_MP!$AM$1:$CX$57,Points_MP!$C30,FALSE)=$P30,$AG30,IF(HLOOKUP(BJ$1,Monitoring_MP!$AM$1:$CX$57,Points_MP!$C30,FALSE)=$R30,$AH30,IF(HLOOKUP(BJ$1,Monitoring_MP!$AM$1:$CX$57,Points_MP!$C30,FALSE)=$T30,$AI30,IF(HLOOKUP(BJ$1,Monitoring_MP!$AM$1:$CX$57,Points_MP!$C30,FALSE)=$V30,$AJ30,IF(HLOOKUP(BJ$1,Monitoring_MP!$AM$1:$CX$57,Points_MP!$C30,FALSE)=$X30,$AK30,"ERROR")))))))))</f>
        <v>0</v>
      </c>
      <c r="BK30" s="223">
        <f>IF(ISBLANK(HLOOKUP(BK$1,Monitoring_MP!$AM$1:$CX$57,Points_MP!$C30,FALSE)),"",IF(HLOOKUP(BK$1,Monitoring_MP!$AM$1:$CX$57,Points_MP!$C30,FALSE)=$J30,$AD30,IF(HLOOKUP(BK$1,Monitoring_MP!$AM$1:$CX$57,Points_MP!$C30,FALSE)=$L30,$AE30,IF(HLOOKUP(BK$1,Monitoring_MP!$AM$1:$CX$57,Points_MP!$C30,FALSE)=$N30,$AF30,IF(HLOOKUP(BK$1,Monitoring_MP!$AM$1:$CX$57,Points_MP!$C30,FALSE)=$P30,$AG30,IF(HLOOKUP(BK$1,Monitoring_MP!$AM$1:$CX$57,Points_MP!$C30,FALSE)=$R30,$AH30,IF(HLOOKUP(BK$1,Monitoring_MP!$AM$1:$CX$57,Points_MP!$C30,FALSE)=$T30,$AI30,IF(HLOOKUP(BK$1,Monitoring_MP!$AM$1:$CX$57,Points_MP!$C30,FALSE)=$V30,$AJ30,IF(HLOOKUP(BK$1,Monitoring_MP!$AM$1:$CX$57,Points_MP!$C30,FALSE)=$X30,$AK30,"ERROR")))))))))</f>
        <v>0</v>
      </c>
      <c r="BL30" s="223">
        <f>IF(ISBLANK(HLOOKUP(BL$1,Monitoring_MP!$AM$1:$CX$57,Points_MP!$C30,FALSE)),"",IF(HLOOKUP(BL$1,Monitoring_MP!$AM$1:$CX$57,Points_MP!$C30,FALSE)=$J30,$AD30,IF(HLOOKUP(BL$1,Monitoring_MP!$AM$1:$CX$57,Points_MP!$C30,FALSE)=$L30,$AE30,IF(HLOOKUP(BL$1,Monitoring_MP!$AM$1:$CX$57,Points_MP!$C30,FALSE)=$N30,$AF30,IF(HLOOKUP(BL$1,Monitoring_MP!$AM$1:$CX$57,Points_MP!$C30,FALSE)=$P30,$AG30,IF(HLOOKUP(BL$1,Monitoring_MP!$AM$1:$CX$57,Points_MP!$C30,FALSE)=$R30,$AH30,IF(HLOOKUP(BL$1,Monitoring_MP!$AM$1:$CX$57,Points_MP!$C30,FALSE)=$T30,$AI30,IF(HLOOKUP(BL$1,Monitoring_MP!$AM$1:$CX$57,Points_MP!$C30,FALSE)=$V30,$AJ30,IF(HLOOKUP(BL$1,Monitoring_MP!$AM$1:$CX$57,Points_MP!$C30,FALSE)=$X30,$AK30,"ERROR")))))))))</f>
        <v>0</v>
      </c>
      <c r="BM30" s="223">
        <f>IF(ISBLANK(HLOOKUP(BM$1,Monitoring_MP!$AM$1:$CX$57,Points_MP!$C30,FALSE)),"",IF(HLOOKUP(BM$1,Monitoring_MP!$AM$1:$CX$57,Points_MP!$C30,FALSE)=$J30,$AD30,IF(HLOOKUP(BM$1,Monitoring_MP!$AM$1:$CX$57,Points_MP!$C30,FALSE)=$L30,$AE30,IF(HLOOKUP(BM$1,Monitoring_MP!$AM$1:$CX$57,Points_MP!$C30,FALSE)=$N30,$AF30,IF(HLOOKUP(BM$1,Monitoring_MP!$AM$1:$CX$57,Points_MP!$C30,FALSE)=$P30,$AG30,IF(HLOOKUP(BM$1,Monitoring_MP!$AM$1:$CX$57,Points_MP!$C30,FALSE)=$R30,$AH30,IF(HLOOKUP(BM$1,Monitoring_MP!$AM$1:$CX$57,Points_MP!$C30,FALSE)=$T30,$AI30,IF(HLOOKUP(BM$1,Monitoring_MP!$AM$1:$CX$57,Points_MP!$C30,FALSE)=$V30,$AJ30,IF(HLOOKUP(BM$1,Monitoring_MP!$AM$1:$CX$57,Points_MP!$C30,FALSE)=$X30,$AK30,"ERROR")))))))))</f>
        <v>0</v>
      </c>
      <c r="BN30" s="223">
        <f>IF(ISBLANK(HLOOKUP(BN$1,Monitoring_MP!$AM$1:$CX$57,Points_MP!$C30,FALSE)),"",IF(HLOOKUP(BN$1,Monitoring_MP!$AM$1:$CX$57,Points_MP!$C30,FALSE)=$J30,$AD30,IF(HLOOKUP(BN$1,Monitoring_MP!$AM$1:$CX$57,Points_MP!$C30,FALSE)=$L30,$AE30,IF(HLOOKUP(BN$1,Monitoring_MP!$AM$1:$CX$57,Points_MP!$C30,FALSE)=$N30,$AF30,IF(HLOOKUP(BN$1,Monitoring_MP!$AM$1:$CX$57,Points_MP!$C30,FALSE)=$P30,$AG30,IF(HLOOKUP(BN$1,Monitoring_MP!$AM$1:$CX$57,Points_MP!$C30,FALSE)=$R30,$AH30,IF(HLOOKUP(BN$1,Monitoring_MP!$AM$1:$CX$57,Points_MP!$C30,FALSE)=$T30,$AI30,IF(HLOOKUP(BN$1,Monitoring_MP!$AM$1:$CX$57,Points_MP!$C30,FALSE)=$V30,$AJ30,IF(HLOOKUP(BN$1,Monitoring_MP!$AM$1:$CX$57,Points_MP!$C30,FALSE)=$X30,$AK30,"ERROR")))))))))</f>
        <v>0</v>
      </c>
      <c r="BO30" s="223">
        <f>IF(ISBLANK(HLOOKUP(BO$1,Monitoring_MP!$AM$1:$CX$57,Points_MP!$C30,FALSE)),"",IF(HLOOKUP(BO$1,Monitoring_MP!$AM$1:$CX$57,Points_MP!$C30,FALSE)=$J30,$AD30,IF(HLOOKUP(BO$1,Monitoring_MP!$AM$1:$CX$57,Points_MP!$C30,FALSE)=$L30,$AE30,IF(HLOOKUP(BO$1,Monitoring_MP!$AM$1:$CX$57,Points_MP!$C30,FALSE)=$N30,$AF30,IF(HLOOKUP(BO$1,Monitoring_MP!$AM$1:$CX$57,Points_MP!$C30,FALSE)=$P30,$AG30,IF(HLOOKUP(BO$1,Monitoring_MP!$AM$1:$CX$57,Points_MP!$C30,FALSE)=$R30,$AH30,IF(HLOOKUP(BO$1,Monitoring_MP!$AM$1:$CX$57,Points_MP!$C30,FALSE)=$T30,$AI30,IF(HLOOKUP(BO$1,Monitoring_MP!$AM$1:$CX$57,Points_MP!$C30,FALSE)=$V30,$AJ30,IF(HLOOKUP(BO$1,Monitoring_MP!$AM$1:$CX$57,Points_MP!$C30,FALSE)=$X30,$AK30,"ERROR")))))))))</f>
        <v>1.7999999999999998</v>
      </c>
      <c r="BP30" s="223">
        <f>IF(ISBLANK(HLOOKUP(BP$1,Monitoring_MP!$AM$1:$CX$57,Points_MP!$C30,FALSE)),"",IF(HLOOKUP(BP$1,Monitoring_MP!$AM$1:$CX$57,Points_MP!$C30,FALSE)=$J30,$AD30,IF(HLOOKUP(BP$1,Monitoring_MP!$AM$1:$CX$57,Points_MP!$C30,FALSE)=$L30,$AE30,IF(HLOOKUP(BP$1,Monitoring_MP!$AM$1:$CX$57,Points_MP!$C30,FALSE)=$N30,$AF30,IF(HLOOKUP(BP$1,Monitoring_MP!$AM$1:$CX$57,Points_MP!$C30,FALSE)=$P30,$AG30,IF(HLOOKUP(BP$1,Monitoring_MP!$AM$1:$CX$57,Points_MP!$C30,FALSE)=$R30,$AH30,IF(HLOOKUP(BP$1,Monitoring_MP!$AM$1:$CX$57,Points_MP!$C30,FALSE)=$T30,$AI30,IF(HLOOKUP(BP$1,Monitoring_MP!$AM$1:$CX$57,Points_MP!$C30,FALSE)=$V30,$AJ30,IF(HLOOKUP(BP$1,Monitoring_MP!$AM$1:$CX$57,Points_MP!$C30,FALSE)=$X30,$AK30,"ERROR")))))))))</f>
        <v>0</v>
      </c>
      <c r="BQ30" s="223">
        <f>IF(ISBLANK(HLOOKUP(BQ$1,Monitoring_MP!$AM$1:$CX$57,Points_MP!$C30,FALSE)),"",IF(HLOOKUP(BQ$1,Monitoring_MP!$AM$1:$CX$57,Points_MP!$C30,FALSE)=$J30,$AD30,IF(HLOOKUP(BQ$1,Monitoring_MP!$AM$1:$CX$57,Points_MP!$C30,FALSE)=$L30,$AE30,IF(HLOOKUP(BQ$1,Monitoring_MP!$AM$1:$CX$57,Points_MP!$C30,FALSE)=$N30,$AF30,IF(HLOOKUP(BQ$1,Monitoring_MP!$AM$1:$CX$57,Points_MP!$C30,FALSE)=$P30,$AG30,IF(HLOOKUP(BQ$1,Monitoring_MP!$AM$1:$CX$57,Points_MP!$C30,FALSE)=$R30,$AH30,IF(HLOOKUP(BQ$1,Monitoring_MP!$AM$1:$CX$57,Points_MP!$C30,FALSE)=$T30,$AI30,IF(HLOOKUP(BQ$1,Monitoring_MP!$AM$1:$CX$57,Points_MP!$C30,FALSE)=$V30,$AJ30,IF(HLOOKUP(BQ$1,Monitoring_MP!$AM$1:$CX$57,Points_MP!$C30,FALSE)=$X30,$AK30,"ERROR")))))))))</f>
        <v>0</v>
      </c>
      <c r="BR30" s="223">
        <f>IF(ISBLANK(HLOOKUP(BR$1,Monitoring_MP!$AM$1:$CX$57,Points_MP!$C30,FALSE)),"",IF(HLOOKUP(BR$1,Monitoring_MP!$AM$1:$CX$57,Points_MP!$C30,FALSE)=$J30,$AD30,IF(HLOOKUP(BR$1,Monitoring_MP!$AM$1:$CX$57,Points_MP!$C30,FALSE)=$L30,$AE30,IF(HLOOKUP(BR$1,Monitoring_MP!$AM$1:$CX$57,Points_MP!$C30,FALSE)=$N30,$AF30,IF(HLOOKUP(BR$1,Monitoring_MP!$AM$1:$CX$57,Points_MP!$C30,FALSE)=$P30,$AG30,IF(HLOOKUP(BR$1,Monitoring_MP!$AM$1:$CX$57,Points_MP!$C30,FALSE)=$R30,$AH30,IF(HLOOKUP(BR$1,Monitoring_MP!$AM$1:$CX$57,Points_MP!$C30,FALSE)=$T30,$AI30,IF(HLOOKUP(BR$1,Monitoring_MP!$AM$1:$CX$57,Points_MP!$C30,FALSE)=$V30,$AJ30,IF(HLOOKUP(BR$1,Monitoring_MP!$AM$1:$CX$57,Points_MP!$C30,FALSE)=$X30,$AK30,"ERROR")))))))))</f>
        <v>0</v>
      </c>
    </row>
    <row r="31" spans="1:70" ht="15" customHeight="1" x14ac:dyDescent="0.35">
      <c r="A31" s="66" t="str">
        <f>IF(ISBLANK(Monitoring_MP!A31),"",Monitoring_MP!A31)</f>
        <v>Q29</v>
      </c>
      <c r="B31" s="67" t="str">
        <f>IF(ISBLANK(Monitoring_MP!B31),"",Monitoring_MP!B31)</f>
        <v>R20029</v>
      </c>
      <c r="C31" s="174">
        <f>IF(ISBLANK(Monitoring_MP!C31),"",Monitoring_MP!C31)</f>
        <v>31</v>
      </c>
      <c r="D31" s="174" t="str">
        <f>IF(ISBLANK(Monitoring_MP!D31),"",Monitoring_MP!D31)</f>
        <v>Sînt publicate pe pagina web rapoartele de monitorizare a executării contractelor de achiziţie publică (trimestrial/semestrial şi anual) și Darea de seamă anuală privind achizițiile publice de valoare mică ?</v>
      </c>
      <c r="E31" s="174" t="str">
        <f>IF(ISBLANK(Monitoring_MP!E31),"",Monitoring_MP!E31)</f>
        <v>Are monitoring reports on the execution of public procurement contracts published on the official web page (quarterly/biannual and annual) and Annual report on low-value public procurement?</v>
      </c>
      <c r="F31" s="68" t="str">
        <f>IF(ISBLANK(Monitoring_MP!F31),"",Monitoring_MP!F31)</f>
        <v>proc</v>
      </c>
      <c r="G31" s="68" t="str">
        <f>IF(ISBLANK(Monitoring_MP!G31),"",Monitoring_MP!G31)</f>
        <v>proc5</v>
      </c>
      <c r="H31" s="68" t="str">
        <f>IF(ISBLANK(Monitoring_MP!H31),"",Monitoring_MP!H31)</f>
        <v>proc5k</v>
      </c>
      <c r="I31" s="69">
        <f>IF(ISBLANK(Monitoring_MP!I31),"",Monitoring_MP!I31)</f>
        <v>3</v>
      </c>
      <c r="J31" s="68" t="str">
        <f>IF(ISBLANK(Monitoring_MP!J31),"",Monitoring_MP!J31)</f>
        <v>da</v>
      </c>
      <c r="K31" s="68" t="str">
        <f>IF(ISBLANK(Monitoring_MP!K31),"",Monitoring_MP!K31)</f>
        <v>yes</v>
      </c>
      <c r="L31" s="68" t="str">
        <f>IF(ISBLANK(Monitoring_MP!L31),"",Monitoring_MP!L31)</f>
        <v>nu</v>
      </c>
      <c r="M31" s="68" t="str">
        <f>IF(ISBLANK(Monitoring_MP!M31),"",Monitoring_MP!M31)</f>
        <v>no</v>
      </c>
      <c r="N31" s="68" t="str">
        <f>IF(ISBLANK(Monitoring_MP!N31),"",Monitoring_MP!N31)</f>
        <v>partial/alte modalități</v>
      </c>
      <c r="O31" s="68" t="str">
        <f>IF(ISBLANK(Monitoring_MP!O31),"",Monitoring_MP!O31)</f>
        <v>partially/other ways</v>
      </c>
      <c r="P31" s="68" t="str">
        <f>IF(ISBLANK(Monitoring_MP!P31),"",Monitoring_MP!P31)</f>
        <v>---</v>
      </c>
      <c r="Q31" s="68" t="str">
        <f>IF(ISBLANK(Monitoring_MP!Q31),"",Monitoring_MP!Q31)</f>
        <v>---</v>
      </c>
      <c r="R31" s="68" t="str">
        <f>IF(ISBLANK(Monitoring_MP!R31),"",Monitoring_MP!R31)</f>
        <v>---</v>
      </c>
      <c r="S31" s="68" t="str">
        <f>IF(ISBLANK(Monitoring_MP!S31),"",Monitoring_MP!S31)</f>
        <v>---</v>
      </c>
      <c r="T31" s="68" t="str">
        <f>IF(ISBLANK(Monitoring_MP!T31),"",Monitoring_MP!T31)</f>
        <v>---</v>
      </c>
      <c r="U31" s="68" t="str">
        <f>IF(ISBLANK(Monitoring_MP!U31),"",Monitoring_MP!U31)</f>
        <v>---</v>
      </c>
      <c r="V31" s="68" t="str">
        <f>IF(ISBLANK(Monitoring_MP!V31),"",Monitoring_MP!V31)</f>
        <v>---</v>
      </c>
      <c r="W31" s="68" t="str">
        <f>IF(ISBLANK(Monitoring_MP!W31),"",Monitoring_MP!W31)</f>
        <v>---</v>
      </c>
      <c r="X31" s="128" t="str">
        <f>IF(ISBLANK(Monitoring_MP!X31),"",Monitoring_MP!X31)</f>
        <v>N/A</v>
      </c>
      <c r="Y31" s="128" t="str">
        <f>IF(ISBLANK(Monitoring_MP!Y31),"",Monitoring_MP!Y31)</f>
        <v>N/A</v>
      </c>
      <c r="Z31" s="68" t="str">
        <f>IF(ISBLANK(Monitoring_MP!Z31),"",Monitoring_MP!Z31)</f>
        <v>---</v>
      </c>
      <c r="AA31" s="68" t="str">
        <f>IF(ISBLANK(Monitoring_MP!AA31),"",Monitoring_MP!AA31)</f>
        <v>---</v>
      </c>
      <c r="AB31" s="68" t="str">
        <f>IF(ISBLANK(Monitoring_MP!AB31),"",Monitoring_MP!AB31)</f>
        <v>da</v>
      </c>
      <c r="AC31" s="68" t="str">
        <f>IF(ISBLANK(Monitoring_MP!AC31),"",Monitoring_MP!AC31)</f>
        <v>nu</v>
      </c>
      <c r="AD31" s="69">
        <f>IF(ISBLANK(Monitoring_MP!AD31),"",Monitoring_MP!AD31)</f>
        <v>3</v>
      </c>
      <c r="AE31" s="68">
        <f>IF(ISBLANK(Monitoring_MP!AE31),"",Monitoring_MP!AE31)</f>
        <v>0</v>
      </c>
      <c r="AF31" s="68">
        <f>IF(ISBLANK(Monitoring_MP!AF31),"",Monitoring_MP!AF31)</f>
        <v>1.5</v>
      </c>
      <c r="AG31" s="68" t="str">
        <f>IF(ISBLANK(Monitoring_MP!AG31),"",Monitoring_MP!AG31)</f>
        <v>---</v>
      </c>
      <c r="AH31" s="68" t="str">
        <f>IF(ISBLANK(Monitoring_MP!AH31),"",Monitoring_MP!AH31)</f>
        <v>---</v>
      </c>
      <c r="AI31" s="68" t="str">
        <f>IF(ISBLANK(Monitoring_MP!AI31),"",Monitoring_MP!AI31)</f>
        <v>---</v>
      </c>
      <c r="AJ31" s="128" t="str">
        <f>IF(ISBLANK(Monitoring_MP!AJ31),"",Monitoring_MP!AJ31)</f>
        <v>---</v>
      </c>
      <c r="AK31" s="128" t="str">
        <f>IF(ISBLANK(Monitoring_MP!AK31),"",Monitoring_MP!AK31)</f>
        <v>N/A</v>
      </c>
      <c r="AL31" s="154" t="str">
        <f>IF(ISBLANK(Monitoring_MP!AL31),"",Monitoring_MP!AL31)</f>
        <v>---</v>
      </c>
      <c r="AM31" s="223">
        <f>IF(ISBLANK(HLOOKUP(AM$1,Monitoring_MP!$AM$1:$CX$57,Points_MP!$C31,FALSE)),"",IF(HLOOKUP(AM$1,Monitoring_MP!$AM$1:$CX$57,Points_MP!$C31,FALSE)=$J31,$AD31,IF(HLOOKUP(AM$1,Monitoring_MP!$AM$1:$CX$57,Points_MP!$C31,FALSE)=$L31,$AE31,IF(HLOOKUP(AM$1,Monitoring_MP!$AM$1:$CX$57,Points_MP!$C31,FALSE)=$N31,$AF31,IF(HLOOKUP(AM$1,Monitoring_MP!$AM$1:$CX$57,Points_MP!$C31,FALSE)=$P31,$AG31,IF(HLOOKUP(AM$1,Monitoring_MP!$AM$1:$CX$57,Points_MP!$C31,FALSE)=$R31,$AH31,IF(HLOOKUP(AM$1,Monitoring_MP!$AM$1:$CX$57,Points_MP!$C31,FALSE)=$T31,$AI31,IF(HLOOKUP(AM$1,Monitoring_MP!$AM$1:$CX$57,Points_MP!$C31,FALSE)=$V31,$AJ31,IF(HLOOKUP(AM$1,Monitoring_MP!$AM$1:$CX$57,Points_MP!$C31,FALSE)=$X31,$AK31,"ERROR")))))))))</f>
        <v>0</v>
      </c>
      <c r="AN31" s="223">
        <f>IF(ISBLANK(HLOOKUP(AN$1,Monitoring_MP!$AM$1:$CX$57,Points_MP!$C31,FALSE)),"",IF(HLOOKUP(AN$1,Monitoring_MP!$AM$1:$CX$57,Points_MP!$C31,FALSE)=$J31,$AD31,IF(HLOOKUP(AN$1,Monitoring_MP!$AM$1:$CX$57,Points_MP!$C31,FALSE)=$L31,$AE31,IF(HLOOKUP(AN$1,Monitoring_MP!$AM$1:$CX$57,Points_MP!$C31,FALSE)=$N31,$AF31,IF(HLOOKUP(AN$1,Monitoring_MP!$AM$1:$CX$57,Points_MP!$C31,FALSE)=$P31,$AG31,IF(HLOOKUP(AN$1,Monitoring_MP!$AM$1:$CX$57,Points_MP!$C31,FALSE)=$R31,$AH31,IF(HLOOKUP(AN$1,Monitoring_MP!$AM$1:$CX$57,Points_MP!$C31,FALSE)=$T31,$AI31,IF(HLOOKUP(AN$1,Monitoring_MP!$AM$1:$CX$57,Points_MP!$C31,FALSE)=$V31,$AJ31,IF(HLOOKUP(AN$1,Monitoring_MP!$AM$1:$CX$57,Points_MP!$C31,FALSE)=$X31,$AK31,"ERROR")))))))))</f>
        <v>1.5</v>
      </c>
      <c r="AO31" s="223">
        <f>IF(ISBLANK(HLOOKUP(AO$1,Monitoring_MP!$AM$1:$CX$57,Points_MP!$C31,FALSE)),"",IF(HLOOKUP(AO$1,Monitoring_MP!$AM$1:$CX$57,Points_MP!$C31,FALSE)=$J31,$AD31,IF(HLOOKUP(AO$1,Monitoring_MP!$AM$1:$CX$57,Points_MP!$C31,FALSE)=$L31,$AE31,IF(HLOOKUP(AO$1,Monitoring_MP!$AM$1:$CX$57,Points_MP!$C31,FALSE)=$N31,$AF31,IF(HLOOKUP(AO$1,Monitoring_MP!$AM$1:$CX$57,Points_MP!$C31,FALSE)=$P31,$AG31,IF(HLOOKUP(AO$1,Monitoring_MP!$AM$1:$CX$57,Points_MP!$C31,FALSE)=$R31,$AH31,IF(HLOOKUP(AO$1,Monitoring_MP!$AM$1:$CX$57,Points_MP!$C31,FALSE)=$T31,$AI31,IF(HLOOKUP(AO$1,Monitoring_MP!$AM$1:$CX$57,Points_MP!$C31,FALSE)=$V31,$AJ31,IF(HLOOKUP(AO$1,Monitoring_MP!$AM$1:$CX$57,Points_MP!$C31,FALSE)=$X31,$AK31,"ERROR")))))))))</f>
        <v>1.5</v>
      </c>
      <c r="AP31" s="223">
        <f>IF(ISBLANK(HLOOKUP(AP$1,Monitoring_MP!$AM$1:$CX$57,Points_MP!$C31,FALSE)),"",IF(HLOOKUP(AP$1,Monitoring_MP!$AM$1:$CX$57,Points_MP!$C31,FALSE)=$J31,$AD31,IF(HLOOKUP(AP$1,Monitoring_MP!$AM$1:$CX$57,Points_MP!$C31,FALSE)=$L31,$AE31,IF(HLOOKUP(AP$1,Monitoring_MP!$AM$1:$CX$57,Points_MP!$C31,FALSE)=$N31,$AF31,IF(HLOOKUP(AP$1,Monitoring_MP!$AM$1:$CX$57,Points_MP!$C31,FALSE)=$P31,$AG31,IF(HLOOKUP(AP$1,Monitoring_MP!$AM$1:$CX$57,Points_MP!$C31,FALSE)=$R31,$AH31,IF(HLOOKUP(AP$1,Monitoring_MP!$AM$1:$CX$57,Points_MP!$C31,FALSE)=$T31,$AI31,IF(HLOOKUP(AP$1,Monitoring_MP!$AM$1:$CX$57,Points_MP!$C31,FALSE)=$V31,$AJ31,IF(HLOOKUP(AP$1,Monitoring_MP!$AM$1:$CX$57,Points_MP!$C31,FALSE)=$X31,$AK31,"ERROR")))))))))</f>
        <v>3</v>
      </c>
      <c r="AQ31" s="223">
        <f>IF(ISBLANK(HLOOKUP(AQ$1,Monitoring_MP!$AM$1:$CX$57,Points_MP!$C31,FALSE)),"",IF(HLOOKUP(AQ$1,Monitoring_MP!$AM$1:$CX$57,Points_MP!$C31,FALSE)=$J31,$AD31,IF(HLOOKUP(AQ$1,Monitoring_MP!$AM$1:$CX$57,Points_MP!$C31,FALSE)=$L31,$AE31,IF(HLOOKUP(AQ$1,Monitoring_MP!$AM$1:$CX$57,Points_MP!$C31,FALSE)=$N31,$AF31,IF(HLOOKUP(AQ$1,Monitoring_MP!$AM$1:$CX$57,Points_MP!$C31,FALSE)=$P31,$AG31,IF(HLOOKUP(AQ$1,Monitoring_MP!$AM$1:$CX$57,Points_MP!$C31,FALSE)=$R31,$AH31,IF(HLOOKUP(AQ$1,Monitoring_MP!$AM$1:$CX$57,Points_MP!$C31,FALSE)=$T31,$AI31,IF(HLOOKUP(AQ$1,Monitoring_MP!$AM$1:$CX$57,Points_MP!$C31,FALSE)=$V31,$AJ31,IF(HLOOKUP(AQ$1,Monitoring_MP!$AM$1:$CX$57,Points_MP!$C31,FALSE)=$X31,$AK31,"ERROR")))))))))</f>
        <v>0</v>
      </c>
      <c r="AR31" s="223">
        <f>IF(ISBLANK(HLOOKUP(AR$1,Monitoring_MP!$AM$1:$CX$57,Points_MP!$C31,FALSE)),"",IF(HLOOKUP(AR$1,Monitoring_MP!$AM$1:$CX$57,Points_MP!$C31,FALSE)=$J31,$AD31,IF(HLOOKUP(AR$1,Monitoring_MP!$AM$1:$CX$57,Points_MP!$C31,FALSE)=$L31,$AE31,IF(HLOOKUP(AR$1,Monitoring_MP!$AM$1:$CX$57,Points_MP!$C31,FALSE)=$N31,$AF31,IF(HLOOKUP(AR$1,Monitoring_MP!$AM$1:$CX$57,Points_MP!$C31,FALSE)=$P31,$AG31,IF(HLOOKUP(AR$1,Monitoring_MP!$AM$1:$CX$57,Points_MP!$C31,FALSE)=$R31,$AH31,IF(HLOOKUP(AR$1,Monitoring_MP!$AM$1:$CX$57,Points_MP!$C31,FALSE)=$T31,$AI31,IF(HLOOKUP(AR$1,Monitoring_MP!$AM$1:$CX$57,Points_MP!$C31,FALSE)=$V31,$AJ31,IF(HLOOKUP(AR$1,Monitoring_MP!$AM$1:$CX$57,Points_MP!$C31,FALSE)=$X31,$AK31,"ERROR")))))))))</f>
        <v>1.5</v>
      </c>
      <c r="AS31" s="223">
        <f>IF(ISBLANK(HLOOKUP(AS$1,Monitoring_MP!$AM$1:$CX$57,Points_MP!$C31,FALSE)),"",IF(HLOOKUP(AS$1,Monitoring_MP!$AM$1:$CX$57,Points_MP!$C31,FALSE)=$J31,$AD31,IF(HLOOKUP(AS$1,Monitoring_MP!$AM$1:$CX$57,Points_MP!$C31,FALSE)=$L31,$AE31,IF(HLOOKUP(AS$1,Monitoring_MP!$AM$1:$CX$57,Points_MP!$C31,FALSE)=$N31,$AF31,IF(HLOOKUP(AS$1,Monitoring_MP!$AM$1:$CX$57,Points_MP!$C31,FALSE)=$P31,$AG31,IF(HLOOKUP(AS$1,Monitoring_MP!$AM$1:$CX$57,Points_MP!$C31,FALSE)=$R31,$AH31,IF(HLOOKUP(AS$1,Monitoring_MP!$AM$1:$CX$57,Points_MP!$C31,FALSE)=$T31,$AI31,IF(HLOOKUP(AS$1,Monitoring_MP!$AM$1:$CX$57,Points_MP!$C31,FALSE)=$V31,$AJ31,IF(HLOOKUP(AS$1,Monitoring_MP!$AM$1:$CX$57,Points_MP!$C31,FALSE)=$X31,$AK31,"ERROR")))))))))</f>
        <v>0</v>
      </c>
      <c r="AT31" s="223">
        <f>IF(ISBLANK(HLOOKUP(AT$1,Monitoring_MP!$AM$1:$CX$57,Points_MP!$C31,FALSE)),"",IF(HLOOKUP(AT$1,Monitoring_MP!$AM$1:$CX$57,Points_MP!$C31,FALSE)=$J31,$AD31,IF(HLOOKUP(AT$1,Monitoring_MP!$AM$1:$CX$57,Points_MP!$C31,FALSE)=$L31,$AE31,IF(HLOOKUP(AT$1,Monitoring_MP!$AM$1:$CX$57,Points_MP!$C31,FALSE)=$N31,$AF31,IF(HLOOKUP(AT$1,Monitoring_MP!$AM$1:$CX$57,Points_MP!$C31,FALSE)=$P31,$AG31,IF(HLOOKUP(AT$1,Monitoring_MP!$AM$1:$CX$57,Points_MP!$C31,FALSE)=$R31,$AH31,IF(HLOOKUP(AT$1,Monitoring_MP!$AM$1:$CX$57,Points_MP!$C31,FALSE)=$T31,$AI31,IF(HLOOKUP(AT$1,Monitoring_MP!$AM$1:$CX$57,Points_MP!$C31,FALSE)=$V31,$AJ31,IF(HLOOKUP(AT$1,Monitoring_MP!$AM$1:$CX$57,Points_MP!$C31,FALSE)=$X31,$AK31,"ERROR")))))))))</f>
        <v>1.5</v>
      </c>
      <c r="AU31" s="223">
        <f>IF(ISBLANK(HLOOKUP(AU$1,Monitoring_MP!$AM$1:$CX$57,Points_MP!$C31,FALSE)),"",IF(HLOOKUP(AU$1,Monitoring_MP!$AM$1:$CX$57,Points_MP!$C31,FALSE)=$J31,$AD31,IF(HLOOKUP(AU$1,Monitoring_MP!$AM$1:$CX$57,Points_MP!$C31,FALSE)=$L31,$AE31,IF(HLOOKUP(AU$1,Monitoring_MP!$AM$1:$CX$57,Points_MP!$C31,FALSE)=$N31,$AF31,IF(HLOOKUP(AU$1,Monitoring_MP!$AM$1:$CX$57,Points_MP!$C31,FALSE)=$P31,$AG31,IF(HLOOKUP(AU$1,Monitoring_MP!$AM$1:$CX$57,Points_MP!$C31,FALSE)=$R31,$AH31,IF(HLOOKUP(AU$1,Monitoring_MP!$AM$1:$CX$57,Points_MP!$C31,FALSE)=$T31,$AI31,IF(HLOOKUP(AU$1,Monitoring_MP!$AM$1:$CX$57,Points_MP!$C31,FALSE)=$V31,$AJ31,IF(HLOOKUP(AU$1,Monitoring_MP!$AM$1:$CX$57,Points_MP!$C31,FALSE)=$X31,$AK31,"ERROR")))))))))</f>
        <v>1.5</v>
      </c>
      <c r="AV31" s="223">
        <f>IF(ISBLANK(HLOOKUP(AV$1,Monitoring_MP!$AM$1:$CX$57,Points_MP!$C31,FALSE)),"",IF(HLOOKUP(AV$1,Monitoring_MP!$AM$1:$CX$57,Points_MP!$C31,FALSE)=$J31,$AD31,IF(HLOOKUP(AV$1,Monitoring_MP!$AM$1:$CX$57,Points_MP!$C31,FALSE)=$L31,$AE31,IF(HLOOKUP(AV$1,Monitoring_MP!$AM$1:$CX$57,Points_MP!$C31,FALSE)=$N31,$AF31,IF(HLOOKUP(AV$1,Monitoring_MP!$AM$1:$CX$57,Points_MP!$C31,FALSE)=$P31,$AG31,IF(HLOOKUP(AV$1,Monitoring_MP!$AM$1:$CX$57,Points_MP!$C31,FALSE)=$R31,$AH31,IF(HLOOKUP(AV$1,Monitoring_MP!$AM$1:$CX$57,Points_MP!$C31,FALSE)=$T31,$AI31,IF(HLOOKUP(AV$1,Monitoring_MP!$AM$1:$CX$57,Points_MP!$C31,FALSE)=$V31,$AJ31,IF(HLOOKUP(AV$1,Monitoring_MP!$AM$1:$CX$57,Points_MP!$C31,FALSE)=$X31,$AK31,"ERROR")))))))))</f>
        <v>0</v>
      </c>
      <c r="AW31" s="223">
        <f>IF(ISBLANK(HLOOKUP(AW$1,Monitoring_MP!$AM$1:$CX$57,Points_MP!$C31,FALSE)),"",IF(HLOOKUP(AW$1,Monitoring_MP!$AM$1:$CX$57,Points_MP!$C31,FALSE)=$J31,$AD31,IF(HLOOKUP(AW$1,Monitoring_MP!$AM$1:$CX$57,Points_MP!$C31,FALSE)=$L31,$AE31,IF(HLOOKUP(AW$1,Monitoring_MP!$AM$1:$CX$57,Points_MP!$C31,FALSE)=$N31,$AF31,IF(HLOOKUP(AW$1,Monitoring_MP!$AM$1:$CX$57,Points_MP!$C31,FALSE)=$P31,$AG31,IF(HLOOKUP(AW$1,Monitoring_MP!$AM$1:$CX$57,Points_MP!$C31,FALSE)=$R31,$AH31,IF(HLOOKUP(AW$1,Monitoring_MP!$AM$1:$CX$57,Points_MP!$C31,FALSE)=$T31,$AI31,IF(HLOOKUP(AW$1,Monitoring_MP!$AM$1:$CX$57,Points_MP!$C31,FALSE)=$V31,$AJ31,IF(HLOOKUP(AW$1,Monitoring_MP!$AM$1:$CX$57,Points_MP!$C31,FALSE)=$X31,$AK31,"ERROR")))))))))</f>
        <v>1.5</v>
      </c>
      <c r="AX31" s="223">
        <f>IF(ISBLANK(HLOOKUP(AX$1,Monitoring_MP!$AM$1:$CX$57,Points_MP!$C31,FALSE)),"",IF(HLOOKUP(AX$1,Monitoring_MP!$AM$1:$CX$57,Points_MP!$C31,FALSE)=$J31,$AD31,IF(HLOOKUP(AX$1,Monitoring_MP!$AM$1:$CX$57,Points_MP!$C31,FALSE)=$L31,$AE31,IF(HLOOKUP(AX$1,Monitoring_MP!$AM$1:$CX$57,Points_MP!$C31,FALSE)=$N31,$AF31,IF(HLOOKUP(AX$1,Monitoring_MP!$AM$1:$CX$57,Points_MP!$C31,FALSE)=$P31,$AG31,IF(HLOOKUP(AX$1,Monitoring_MP!$AM$1:$CX$57,Points_MP!$C31,FALSE)=$R31,$AH31,IF(HLOOKUP(AX$1,Monitoring_MP!$AM$1:$CX$57,Points_MP!$C31,FALSE)=$T31,$AI31,IF(HLOOKUP(AX$1,Monitoring_MP!$AM$1:$CX$57,Points_MP!$C31,FALSE)=$V31,$AJ31,IF(HLOOKUP(AX$1,Monitoring_MP!$AM$1:$CX$57,Points_MP!$C31,FALSE)=$X31,$AK31,"ERROR")))))))))</f>
        <v>0</v>
      </c>
      <c r="AY31" s="223">
        <f>IF(ISBLANK(HLOOKUP(AY$1,Monitoring_MP!$AM$1:$CX$57,Points_MP!$C31,FALSE)),"",IF(HLOOKUP(AY$1,Monitoring_MP!$AM$1:$CX$57,Points_MP!$C31,FALSE)=$J31,$AD31,IF(HLOOKUP(AY$1,Monitoring_MP!$AM$1:$CX$57,Points_MP!$C31,FALSE)=$L31,$AE31,IF(HLOOKUP(AY$1,Monitoring_MP!$AM$1:$CX$57,Points_MP!$C31,FALSE)=$N31,$AF31,IF(HLOOKUP(AY$1,Monitoring_MP!$AM$1:$CX$57,Points_MP!$C31,FALSE)=$P31,$AG31,IF(HLOOKUP(AY$1,Monitoring_MP!$AM$1:$CX$57,Points_MP!$C31,FALSE)=$R31,$AH31,IF(HLOOKUP(AY$1,Monitoring_MP!$AM$1:$CX$57,Points_MP!$C31,FALSE)=$T31,$AI31,IF(HLOOKUP(AY$1,Monitoring_MP!$AM$1:$CX$57,Points_MP!$C31,FALSE)=$V31,$AJ31,IF(HLOOKUP(AY$1,Monitoring_MP!$AM$1:$CX$57,Points_MP!$C31,FALSE)=$X31,$AK31,"ERROR")))))))))</f>
        <v>1.5</v>
      </c>
      <c r="AZ31" s="223">
        <f>IF(ISBLANK(HLOOKUP(AZ$1,Monitoring_MP!$AM$1:$CX$57,Points_MP!$C31,FALSE)),"",IF(HLOOKUP(AZ$1,Monitoring_MP!$AM$1:$CX$57,Points_MP!$C31,FALSE)=$J31,$AD31,IF(HLOOKUP(AZ$1,Monitoring_MP!$AM$1:$CX$57,Points_MP!$C31,FALSE)=$L31,$AE31,IF(HLOOKUP(AZ$1,Monitoring_MP!$AM$1:$CX$57,Points_MP!$C31,FALSE)=$N31,$AF31,IF(HLOOKUP(AZ$1,Monitoring_MP!$AM$1:$CX$57,Points_MP!$C31,FALSE)=$P31,$AG31,IF(HLOOKUP(AZ$1,Monitoring_MP!$AM$1:$CX$57,Points_MP!$C31,FALSE)=$R31,$AH31,IF(HLOOKUP(AZ$1,Monitoring_MP!$AM$1:$CX$57,Points_MP!$C31,FALSE)=$T31,$AI31,IF(HLOOKUP(AZ$1,Monitoring_MP!$AM$1:$CX$57,Points_MP!$C31,FALSE)=$V31,$AJ31,IF(HLOOKUP(AZ$1,Monitoring_MP!$AM$1:$CX$57,Points_MP!$C31,FALSE)=$X31,$AK31,"ERROR")))))))))</f>
        <v>3</v>
      </c>
      <c r="BA31" s="223">
        <f>IF(ISBLANK(HLOOKUP(BA$1,Monitoring_MP!$AM$1:$CX$57,Points_MP!$C31,FALSE)),"",IF(HLOOKUP(BA$1,Monitoring_MP!$AM$1:$CX$57,Points_MP!$C31,FALSE)=$J31,$AD31,IF(HLOOKUP(BA$1,Monitoring_MP!$AM$1:$CX$57,Points_MP!$C31,FALSE)=$L31,$AE31,IF(HLOOKUP(BA$1,Monitoring_MP!$AM$1:$CX$57,Points_MP!$C31,FALSE)=$N31,$AF31,IF(HLOOKUP(BA$1,Monitoring_MP!$AM$1:$CX$57,Points_MP!$C31,FALSE)=$P31,$AG31,IF(HLOOKUP(BA$1,Monitoring_MP!$AM$1:$CX$57,Points_MP!$C31,FALSE)=$R31,$AH31,IF(HLOOKUP(BA$1,Monitoring_MP!$AM$1:$CX$57,Points_MP!$C31,FALSE)=$T31,$AI31,IF(HLOOKUP(BA$1,Monitoring_MP!$AM$1:$CX$57,Points_MP!$C31,FALSE)=$V31,$AJ31,IF(HLOOKUP(BA$1,Monitoring_MP!$AM$1:$CX$57,Points_MP!$C31,FALSE)=$X31,$AK31,"ERROR")))))))))</f>
        <v>1.5</v>
      </c>
      <c r="BB31" s="223">
        <f>IF(ISBLANK(HLOOKUP(BB$1,Monitoring_MP!$AM$1:$CX$57,Points_MP!$C31,FALSE)),"",IF(HLOOKUP(BB$1,Monitoring_MP!$AM$1:$CX$57,Points_MP!$C31,FALSE)=$J31,$AD31,IF(HLOOKUP(BB$1,Monitoring_MP!$AM$1:$CX$57,Points_MP!$C31,FALSE)=$L31,$AE31,IF(HLOOKUP(BB$1,Monitoring_MP!$AM$1:$CX$57,Points_MP!$C31,FALSE)=$N31,$AF31,IF(HLOOKUP(BB$1,Monitoring_MP!$AM$1:$CX$57,Points_MP!$C31,FALSE)=$P31,$AG31,IF(HLOOKUP(BB$1,Monitoring_MP!$AM$1:$CX$57,Points_MP!$C31,FALSE)=$R31,$AH31,IF(HLOOKUP(BB$1,Monitoring_MP!$AM$1:$CX$57,Points_MP!$C31,FALSE)=$T31,$AI31,IF(HLOOKUP(BB$1,Monitoring_MP!$AM$1:$CX$57,Points_MP!$C31,FALSE)=$V31,$AJ31,IF(HLOOKUP(BB$1,Monitoring_MP!$AM$1:$CX$57,Points_MP!$C31,FALSE)=$X31,$AK31,"ERROR")))))))))</f>
        <v>0</v>
      </c>
      <c r="BC31" s="223">
        <f>IF(ISBLANK(HLOOKUP(BC$1,Monitoring_MP!$AM$1:$CX$57,Points_MP!$C31,FALSE)),"",IF(HLOOKUP(BC$1,Monitoring_MP!$AM$1:$CX$57,Points_MP!$C31,FALSE)=$J31,$AD31,IF(HLOOKUP(BC$1,Monitoring_MP!$AM$1:$CX$57,Points_MP!$C31,FALSE)=$L31,$AE31,IF(HLOOKUP(BC$1,Monitoring_MP!$AM$1:$CX$57,Points_MP!$C31,FALSE)=$N31,$AF31,IF(HLOOKUP(BC$1,Monitoring_MP!$AM$1:$CX$57,Points_MP!$C31,FALSE)=$P31,$AG31,IF(HLOOKUP(BC$1,Monitoring_MP!$AM$1:$CX$57,Points_MP!$C31,FALSE)=$R31,$AH31,IF(HLOOKUP(BC$1,Monitoring_MP!$AM$1:$CX$57,Points_MP!$C31,FALSE)=$T31,$AI31,IF(HLOOKUP(BC$1,Monitoring_MP!$AM$1:$CX$57,Points_MP!$C31,FALSE)=$V31,$AJ31,IF(HLOOKUP(BC$1,Monitoring_MP!$AM$1:$CX$57,Points_MP!$C31,FALSE)=$X31,$AK31,"ERROR")))))))))</f>
        <v>0</v>
      </c>
      <c r="BD31" s="223">
        <f>IF(ISBLANK(HLOOKUP(BD$1,Monitoring_MP!$AM$1:$CX$57,Points_MP!$C31,FALSE)),"",IF(HLOOKUP(BD$1,Monitoring_MP!$AM$1:$CX$57,Points_MP!$C31,FALSE)=$J31,$AD31,IF(HLOOKUP(BD$1,Monitoring_MP!$AM$1:$CX$57,Points_MP!$C31,FALSE)=$L31,$AE31,IF(HLOOKUP(BD$1,Monitoring_MP!$AM$1:$CX$57,Points_MP!$C31,FALSE)=$N31,$AF31,IF(HLOOKUP(BD$1,Monitoring_MP!$AM$1:$CX$57,Points_MP!$C31,FALSE)=$P31,$AG31,IF(HLOOKUP(BD$1,Monitoring_MP!$AM$1:$CX$57,Points_MP!$C31,FALSE)=$R31,$AH31,IF(HLOOKUP(BD$1,Monitoring_MP!$AM$1:$CX$57,Points_MP!$C31,FALSE)=$T31,$AI31,IF(HLOOKUP(BD$1,Monitoring_MP!$AM$1:$CX$57,Points_MP!$C31,FALSE)=$V31,$AJ31,IF(HLOOKUP(BD$1,Monitoring_MP!$AM$1:$CX$57,Points_MP!$C31,FALSE)=$X31,$AK31,"ERROR")))))))))</f>
        <v>0</v>
      </c>
      <c r="BE31" s="223">
        <f>IF(ISBLANK(HLOOKUP(BE$1,Monitoring_MP!$AM$1:$CX$57,Points_MP!$C31,FALSE)),"",IF(HLOOKUP(BE$1,Monitoring_MP!$AM$1:$CX$57,Points_MP!$C31,FALSE)=$J31,$AD31,IF(HLOOKUP(BE$1,Monitoring_MP!$AM$1:$CX$57,Points_MP!$C31,FALSE)=$L31,$AE31,IF(HLOOKUP(BE$1,Monitoring_MP!$AM$1:$CX$57,Points_MP!$C31,FALSE)=$N31,$AF31,IF(HLOOKUP(BE$1,Monitoring_MP!$AM$1:$CX$57,Points_MP!$C31,FALSE)=$P31,$AG31,IF(HLOOKUP(BE$1,Monitoring_MP!$AM$1:$CX$57,Points_MP!$C31,FALSE)=$R31,$AH31,IF(HLOOKUP(BE$1,Monitoring_MP!$AM$1:$CX$57,Points_MP!$C31,FALSE)=$T31,$AI31,IF(HLOOKUP(BE$1,Monitoring_MP!$AM$1:$CX$57,Points_MP!$C31,FALSE)=$V31,$AJ31,IF(HLOOKUP(BE$1,Monitoring_MP!$AM$1:$CX$57,Points_MP!$C31,FALSE)=$X31,$AK31,"ERROR")))))))))</f>
        <v>3</v>
      </c>
      <c r="BF31" s="223">
        <f>IF(ISBLANK(HLOOKUP(BF$1,Monitoring_MP!$AM$1:$CX$57,Points_MP!$C31,FALSE)),"",IF(HLOOKUP(BF$1,Monitoring_MP!$AM$1:$CX$57,Points_MP!$C31,FALSE)=$J31,$AD31,IF(HLOOKUP(BF$1,Monitoring_MP!$AM$1:$CX$57,Points_MP!$C31,FALSE)=$L31,$AE31,IF(HLOOKUP(BF$1,Monitoring_MP!$AM$1:$CX$57,Points_MP!$C31,FALSE)=$N31,$AF31,IF(HLOOKUP(BF$1,Monitoring_MP!$AM$1:$CX$57,Points_MP!$C31,FALSE)=$P31,$AG31,IF(HLOOKUP(BF$1,Monitoring_MP!$AM$1:$CX$57,Points_MP!$C31,FALSE)=$R31,$AH31,IF(HLOOKUP(BF$1,Monitoring_MP!$AM$1:$CX$57,Points_MP!$C31,FALSE)=$T31,$AI31,IF(HLOOKUP(BF$1,Monitoring_MP!$AM$1:$CX$57,Points_MP!$C31,FALSE)=$V31,$AJ31,IF(HLOOKUP(BF$1,Monitoring_MP!$AM$1:$CX$57,Points_MP!$C31,FALSE)=$X31,$AK31,"ERROR")))))))))</f>
        <v>3</v>
      </c>
      <c r="BG31" s="223">
        <f>IF(ISBLANK(HLOOKUP(BG$1,Monitoring_MP!$AM$1:$CX$57,Points_MP!$C31,FALSE)),"",IF(HLOOKUP(BG$1,Monitoring_MP!$AM$1:$CX$57,Points_MP!$C31,FALSE)=$J31,$AD31,IF(HLOOKUP(BG$1,Monitoring_MP!$AM$1:$CX$57,Points_MP!$C31,FALSE)=$L31,$AE31,IF(HLOOKUP(BG$1,Monitoring_MP!$AM$1:$CX$57,Points_MP!$C31,FALSE)=$N31,$AF31,IF(HLOOKUP(BG$1,Monitoring_MP!$AM$1:$CX$57,Points_MP!$C31,FALSE)=$P31,$AG31,IF(HLOOKUP(BG$1,Monitoring_MP!$AM$1:$CX$57,Points_MP!$C31,FALSE)=$R31,$AH31,IF(HLOOKUP(BG$1,Monitoring_MP!$AM$1:$CX$57,Points_MP!$C31,FALSE)=$T31,$AI31,IF(HLOOKUP(BG$1,Monitoring_MP!$AM$1:$CX$57,Points_MP!$C31,FALSE)=$V31,$AJ31,IF(HLOOKUP(BG$1,Monitoring_MP!$AM$1:$CX$57,Points_MP!$C31,FALSE)=$X31,$AK31,"ERROR")))))))))</f>
        <v>0</v>
      </c>
      <c r="BH31" s="223">
        <f>IF(ISBLANK(HLOOKUP(BH$1,Monitoring_MP!$AM$1:$CX$57,Points_MP!$C31,FALSE)),"",IF(HLOOKUP(BH$1,Monitoring_MP!$AM$1:$CX$57,Points_MP!$C31,FALSE)=$J31,$AD31,IF(HLOOKUP(BH$1,Monitoring_MP!$AM$1:$CX$57,Points_MP!$C31,FALSE)=$L31,$AE31,IF(HLOOKUP(BH$1,Monitoring_MP!$AM$1:$CX$57,Points_MP!$C31,FALSE)=$N31,$AF31,IF(HLOOKUP(BH$1,Monitoring_MP!$AM$1:$CX$57,Points_MP!$C31,FALSE)=$P31,$AG31,IF(HLOOKUP(BH$1,Monitoring_MP!$AM$1:$CX$57,Points_MP!$C31,FALSE)=$R31,$AH31,IF(HLOOKUP(BH$1,Monitoring_MP!$AM$1:$CX$57,Points_MP!$C31,FALSE)=$T31,$AI31,IF(HLOOKUP(BH$1,Monitoring_MP!$AM$1:$CX$57,Points_MP!$C31,FALSE)=$V31,$AJ31,IF(HLOOKUP(BH$1,Monitoring_MP!$AM$1:$CX$57,Points_MP!$C31,FALSE)=$X31,$AK31,"ERROR")))))))))</f>
        <v>3</v>
      </c>
      <c r="BI31" s="223">
        <f>IF(ISBLANK(HLOOKUP(BI$1,Monitoring_MP!$AM$1:$CX$57,Points_MP!$C31,FALSE)),"",IF(HLOOKUP(BI$1,Monitoring_MP!$AM$1:$CX$57,Points_MP!$C31,FALSE)=$J31,$AD31,IF(HLOOKUP(BI$1,Monitoring_MP!$AM$1:$CX$57,Points_MP!$C31,FALSE)=$L31,$AE31,IF(HLOOKUP(BI$1,Monitoring_MP!$AM$1:$CX$57,Points_MP!$C31,FALSE)=$N31,$AF31,IF(HLOOKUP(BI$1,Monitoring_MP!$AM$1:$CX$57,Points_MP!$C31,FALSE)=$P31,$AG31,IF(HLOOKUP(BI$1,Monitoring_MP!$AM$1:$CX$57,Points_MP!$C31,FALSE)=$R31,$AH31,IF(HLOOKUP(BI$1,Monitoring_MP!$AM$1:$CX$57,Points_MP!$C31,FALSE)=$T31,$AI31,IF(HLOOKUP(BI$1,Monitoring_MP!$AM$1:$CX$57,Points_MP!$C31,FALSE)=$V31,$AJ31,IF(HLOOKUP(BI$1,Monitoring_MP!$AM$1:$CX$57,Points_MP!$C31,FALSE)=$X31,$AK31,"ERROR")))))))))</f>
        <v>3</v>
      </c>
      <c r="BJ31" s="223">
        <f>IF(ISBLANK(HLOOKUP(BJ$1,Monitoring_MP!$AM$1:$CX$57,Points_MP!$C31,FALSE)),"",IF(HLOOKUP(BJ$1,Monitoring_MP!$AM$1:$CX$57,Points_MP!$C31,FALSE)=$J31,$AD31,IF(HLOOKUP(BJ$1,Monitoring_MP!$AM$1:$CX$57,Points_MP!$C31,FALSE)=$L31,$AE31,IF(HLOOKUP(BJ$1,Monitoring_MP!$AM$1:$CX$57,Points_MP!$C31,FALSE)=$N31,$AF31,IF(HLOOKUP(BJ$1,Monitoring_MP!$AM$1:$CX$57,Points_MP!$C31,FALSE)=$P31,$AG31,IF(HLOOKUP(BJ$1,Monitoring_MP!$AM$1:$CX$57,Points_MP!$C31,FALSE)=$R31,$AH31,IF(HLOOKUP(BJ$1,Monitoring_MP!$AM$1:$CX$57,Points_MP!$C31,FALSE)=$T31,$AI31,IF(HLOOKUP(BJ$1,Monitoring_MP!$AM$1:$CX$57,Points_MP!$C31,FALSE)=$V31,$AJ31,IF(HLOOKUP(BJ$1,Monitoring_MP!$AM$1:$CX$57,Points_MP!$C31,FALSE)=$X31,$AK31,"ERROR")))))))))</f>
        <v>1.5</v>
      </c>
      <c r="BK31" s="223">
        <f>IF(ISBLANK(HLOOKUP(BK$1,Monitoring_MP!$AM$1:$CX$57,Points_MP!$C31,FALSE)),"",IF(HLOOKUP(BK$1,Monitoring_MP!$AM$1:$CX$57,Points_MP!$C31,FALSE)=$J31,$AD31,IF(HLOOKUP(BK$1,Monitoring_MP!$AM$1:$CX$57,Points_MP!$C31,FALSE)=$L31,$AE31,IF(HLOOKUP(BK$1,Monitoring_MP!$AM$1:$CX$57,Points_MP!$C31,FALSE)=$N31,$AF31,IF(HLOOKUP(BK$1,Monitoring_MP!$AM$1:$CX$57,Points_MP!$C31,FALSE)=$P31,$AG31,IF(HLOOKUP(BK$1,Monitoring_MP!$AM$1:$CX$57,Points_MP!$C31,FALSE)=$R31,$AH31,IF(HLOOKUP(BK$1,Monitoring_MP!$AM$1:$CX$57,Points_MP!$C31,FALSE)=$T31,$AI31,IF(HLOOKUP(BK$1,Monitoring_MP!$AM$1:$CX$57,Points_MP!$C31,FALSE)=$V31,$AJ31,IF(HLOOKUP(BK$1,Monitoring_MP!$AM$1:$CX$57,Points_MP!$C31,FALSE)=$X31,$AK31,"ERROR")))))))))</f>
        <v>3</v>
      </c>
      <c r="BL31" s="223">
        <f>IF(ISBLANK(HLOOKUP(BL$1,Monitoring_MP!$AM$1:$CX$57,Points_MP!$C31,FALSE)),"",IF(HLOOKUP(BL$1,Monitoring_MP!$AM$1:$CX$57,Points_MP!$C31,FALSE)=$J31,$AD31,IF(HLOOKUP(BL$1,Monitoring_MP!$AM$1:$CX$57,Points_MP!$C31,FALSE)=$L31,$AE31,IF(HLOOKUP(BL$1,Monitoring_MP!$AM$1:$CX$57,Points_MP!$C31,FALSE)=$N31,$AF31,IF(HLOOKUP(BL$1,Monitoring_MP!$AM$1:$CX$57,Points_MP!$C31,FALSE)=$P31,$AG31,IF(HLOOKUP(BL$1,Monitoring_MP!$AM$1:$CX$57,Points_MP!$C31,FALSE)=$R31,$AH31,IF(HLOOKUP(BL$1,Monitoring_MP!$AM$1:$CX$57,Points_MP!$C31,FALSE)=$T31,$AI31,IF(HLOOKUP(BL$1,Monitoring_MP!$AM$1:$CX$57,Points_MP!$C31,FALSE)=$V31,$AJ31,IF(HLOOKUP(BL$1,Monitoring_MP!$AM$1:$CX$57,Points_MP!$C31,FALSE)=$X31,$AK31,"ERROR")))))))))</f>
        <v>1.5</v>
      </c>
      <c r="BM31" s="223">
        <f>IF(ISBLANK(HLOOKUP(BM$1,Monitoring_MP!$AM$1:$CX$57,Points_MP!$C31,FALSE)),"",IF(HLOOKUP(BM$1,Monitoring_MP!$AM$1:$CX$57,Points_MP!$C31,FALSE)=$J31,$AD31,IF(HLOOKUP(BM$1,Monitoring_MP!$AM$1:$CX$57,Points_MP!$C31,FALSE)=$L31,$AE31,IF(HLOOKUP(BM$1,Monitoring_MP!$AM$1:$CX$57,Points_MP!$C31,FALSE)=$N31,$AF31,IF(HLOOKUP(BM$1,Monitoring_MP!$AM$1:$CX$57,Points_MP!$C31,FALSE)=$P31,$AG31,IF(HLOOKUP(BM$1,Monitoring_MP!$AM$1:$CX$57,Points_MP!$C31,FALSE)=$R31,$AH31,IF(HLOOKUP(BM$1,Monitoring_MP!$AM$1:$CX$57,Points_MP!$C31,FALSE)=$T31,$AI31,IF(HLOOKUP(BM$1,Monitoring_MP!$AM$1:$CX$57,Points_MP!$C31,FALSE)=$V31,$AJ31,IF(HLOOKUP(BM$1,Monitoring_MP!$AM$1:$CX$57,Points_MP!$C31,FALSE)=$X31,$AK31,"ERROR")))))))))</f>
        <v>1.5</v>
      </c>
      <c r="BN31" s="223">
        <f>IF(ISBLANK(HLOOKUP(BN$1,Monitoring_MP!$AM$1:$CX$57,Points_MP!$C31,FALSE)),"",IF(HLOOKUP(BN$1,Monitoring_MP!$AM$1:$CX$57,Points_MP!$C31,FALSE)=$J31,$AD31,IF(HLOOKUP(BN$1,Monitoring_MP!$AM$1:$CX$57,Points_MP!$C31,FALSE)=$L31,$AE31,IF(HLOOKUP(BN$1,Monitoring_MP!$AM$1:$CX$57,Points_MP!$C31,FALSE)=$N31,$AF31,IF(HLOOKUP(BN$1,Monitoring_MP!$AM$1:$CX$57,Points_MP!$C31,FALSE)=$P31,$AG31,IF(HLOOKUP(BN$1,Monitoring_MP!$AM$1:$CX$57,Points_MP!$C31,FALSE)=$R31,$AH31,IF(HLOOKUP(BN$1,Monitoring_MP!$AM$1:$CX$57,Points_MP!$C31,FALSE)=$T31,$AI31,IF(HLOOKUP(BN$1,Monitoring_MP!$AM$1:$CX$57,Points_MP!$C31,FALSE)=$V31,$AJ31,IF(HLOOKUP(BN$1,Monitoring_MP!$AM$1:$CX$57,Points_MP!$C31,FALSE)=$X31,$AK31,"ERROR")))))))))</f>
        <v>3</v>
      </c>
      <c r="BO31" s="223">
        <f>IF(ISBLANK(HLOOKUP(BO$1,Monitoring_MP!$AM$1:$CX$57,Points_MP!$C31,FALSE)),"",IF(HLOOKUP(BO$1,Monitoring_MP!$AM$1:$CX$57,Points_MP!$C31,FALSE)=$J31,$AD31,IF(HLOOKUP(BO$1,Monitoring_MP!$AM$1:$CX$57,Points_MP!$C31,FALSE)=$L31,$AE31,IF(HLOOKUP(BO$1,Monitoring_MP!$AM$1:$CX$57,Points_MP!$C31,FALSE)=$N31,$AF31,IF(HLOOKUP(BO$1,Monitoring_MP!$AM$1:$CX$57,Points_MP!$C31,FALSE)=$P31,$AG31,IF(HLOOKUP(BO$1,Monitoring_MP!$AM$1:$CX$57,Points_MP!$C31,FALSE)=$R31,$AH31,IF(HLOOKUP(BO$1,Monitoring_MP!$AM$1:$CX$57,Points_MP!$C31,FALSE)=$T31,$AI31,IF(HLOOKUP(BO$1,Monitoring_MP!$AM$1:$CX$57,Points_MP!$C31,FALSE)=$V31,$AJ31,IF(HLOOKUP(BO$1,Monitoring_MP!$AM$1:$CX$57,Points_MP!$C31,FALSE)=$X31,$AK31,"ERROR")))))))))</f>
        <v>3</v>
      </c>
      <c r="BP31" s="223">
        <f>IF(ISBLANK(HLOOKUP(BP$1,Monitoring_MP!$AM$1:$CX$57,Points_MP!$C31,FALSE)),"",IF(HLOOKUP(BP$1,Monitoring_MP!$AM$1:$CX$57,Points_MP!$C31,FALSE)=$J31,$AD31,IF(HLOOKUP(BP$1,Monitoring_MP!$AM$1:$CX$57,Points_MP!$C31,FALSE)=$L31,$AE31,IF(HLOOKUP(BP$1,Monitoring_MP!$AM$1:$CX$57,Points_MP!$C31,FALSE)=$N31,$AF31,IF(HLOOKUP(BP$1,Monitoring_MP!$AM$1:$CX$57,Points_MP!$C31,FALSE)=$P31,$AG31,IF(HLOOKUP(BP$1,Monitoring_MP!$AM$1:$CX$57,Points_MP!$C31,FALSE)=$R31,$AH31,IF(HLOOKUP(BP$1,Monitoring_MP!$AM$1:$CX$57,Points_MP!$C31,FALSE)=$T31,$AI31,IF(HLOOKUP(BP$1,Monitoring_MP!$AM$1:$CX$57,Points_MP!$C31,FALSE)=$V31,$AJ31,IF(HLOOKUP(BP$1,Monitoring_MP!$AM$1:$CX$57,Points_MP!$C31,FALSE)=$X31,$AK31,"ERROR")))))))))</f>
        <v>0</v>
      </c>
      <c r="BQ31" s="223">
        <f>IF(ISBLANK(HLOOKUP(BQ$1,Monitoring_MP!$AM$1:$CX$57,Points_MP!$C31,FALSE)),"",IF(HLOOKUP(BQ$1,Monitoring_MP!$AM$1:$CX$57,Points_MP!$C31,FALSE)=$J31,$AD31,IF(HLOOKUP(BQ$1,Monitoring_MP!$AM$1:$CX$57,Points_MP!$C31,FALSE)=$L31,$AE31,IF(HLOOKUP(BQ$1,Monitoring_MP!$AM$1:$CX$57,Points_MP!$C31,FALSE)=$N31,$AF31,IF(HLOOKUP(BQ$1,Monitoring_MP!$AM$1:$CX$57,Points_MP!$C31,FALSE)=$P31,$AG31,IF(HLOOKUP(BQ$1,Monitoring_MP!$AM$1:$CX$57,Points_MP!$C31,FALSE)=$R31,$AH31,IF(HLOOKUP(BQ$1,Monitoring_MP!$AM$1:$CX$57,Points_MP!$C31,FALSE)=$T31,$AI31,IF(HLOOKUP(BQ$1,Monitoring_MP!$AM$1:$CX$57,Points_MP!$C31,FALSE)=$V31,$AJ31,IF(HLOOKUP(BQ$1,Monitoring_MP!$AM$1:$CX$57,Points_MP!$C31,FALSE)=$X31,$AK31,"ERROR")))))))))</f>
        <v>0</v>
      </c>
      <c r="BR31" s="223">
        <f>IF(ISBLANK(HLOOKUP(BR$1,Monitoring_MP!$AM$1:$CX$57,Points_MP!$C31,FALSE)),"",IF(HLOOKUP(BR$1,Monitoring_MP!$AM$1:$CX$57,Points_MP!$C31,FALSE)=$J31,$AD31,IF(HLOOKUP(BR$1,Monitoring_MP!$AM$1:$CX$57,Points_MP!$C31,FALSE)=$L31,$AE31,IF(HLOOKUP(BR$1,Monitoring_MP!$AM$1:$CX$57,Points_MP!$C31,FALSE)=$N31,$AF31,IF(HLOOKUP(BR$1,Monitoring_MP!$AM$1:$CX$57,Points_MP!$C31,FALSE)=$P31,$AG31,IF(HLOOKUP(BR$1,Monitoring_MP!$AM$1:$CX$57,Points_MP!$C31,FALSE)=$R31,$AH31,IF(HLOOKUP(BR$1,Monitoring_MP!$AM$1:$CX$57,Points_MP!$C31,FALSE)=$T31,$AI31,IF(HLOOKUP(BR$1,Monitoring_MP!$AM$1:$CX$57,Points_MP!$C31,FALSE)=$V31,$AJ31,IF(HLOOKUP(BR$1,Monitoring_MP!$AM$1:$CX$57,Points_MP!$C31,FALSE)=$X31,$AK31,"ERROR")))))))))</f>
        <v>0</v>
      </c>
    </row>
    <row r="32" spans="1:70" ht="15" customHeight="1" x14ac:dyDescent="0.35">
      <c r="A32" s="70" t="str">
        <f>IF(ISBLANK(Monitoring_MP!A32),"",Monitoring_MP!A32)</f>
        <v>Q30</v>
      </c>
      <c r="B32" s="246" t="str">
        <f>IF(ISBLANK(Monitoring_MP!B32),"",Monitoring_MP!B32)</f>
        <v>R20030</v>
      </c>
      <c r="C32" s="175">
        <f>IF(ISBLANK(Monitoring_MP!C32),"",Monitoring_MP!C32)</f>
        <v>32</v>
      </c>
      <c r="D32" s="175" t="str">
        <f>IF(ISBLANK(Monitoring_MP!D32),"",Monitoring_MP!D32)</f>
        <v>Anunțurile privind desfășurarea licitațiilor de vînzare/locațiune/arendă a bunurilor proprietate a unităţii administrativ-teritoriale sînt publicate pe pagina web oficială?</v>
      </c>
      <c r="E32" s="175" t="str">
        <f>IF(ISBLANK(Monitoring_MP!E32),"",Monitoring_MP!E32)</f>
        <v>Is published the announcements regarding auctions / contests / direct negotiations selling / renting / leasing property belonging to territorial-administrative unit?</v>
      </c>
      <c r="F32" s="71" t="str">
        <f>IF(ISBLANK(Monitoring_MP!F32),"",Monitoring_MP!F32)</f>
        <v>prop</v>
      </c>
      <c r="G32" s="71" t="str">
        <f>IF(ISBLANK(Monitoring_MP!G32),"",Monitoring_MP!G32)</f>
        <v>prop1</v>
      </c>
      <c r="H32" s="71" t="str">
        <f>IF(ISBLANK(Monitoring_MP!H32),"",Monitoring_MP!H32)</f>
        <v>prop1k</v>
      </c>
      <c r="I32" s="72">
        <f>IF(ISBLANK(Monitoring_MP!I32),"",Monitoring_MP!I32)</f>
        <v>2</v>
      </c>
      <c r="J32" s="71" t="str">
        <f>IF(ISBLANK(Monitoring_MP!J32),"",Monitoring_MP!J32)</f>
        <v>da</v>
      </c>
      <c r="K32" s="71" t="str">
        <f>IF(ISBLANK(Monitoring_MP!K32),"",Monitoring_MP!K32)</f>
        <v>yes</v>
      </c>
      <c r="L32" s="71" t="str">
        <f>IF(ISBLANK(Monitoring_MP!L32),"",Monitoring_MP!L32)</f>
        <v>nu</v>
      </c>
      <c r="M32" s="71" t="str">
        <f>IF(ISBLANK(Monitoring_MP!M32),"",Monitoring_MP!M32)</f>
        <v>no</v>
      </c>
      <c r="N32" s="71" t="str">
        <f>IF(ISBLANK(Monitoring_MP!N32),"",Monitoring_MP!N32)</f>
        <v>partial/panou informativ</v>
      </c>
      <c r="O32" s="71" t="str">
        <f>IF(ISBLANK(Monitoring_MP!O32),"",Monitoring_MP!O32)</f>
        <v>partially/bilboard</v>
      </c>
      <c r="P32" s="71" t="str">
        <f>IF(ISBLANK(Monitoring_MP!P32),"",Monitoring_MP!P32)</f>
        <v>---</v>
      </c>
      <c r="Q32" s="71" t="str">
        <f>IF(ISBLANK(Monitoring_MP!Q32),"",Monitoring_MP!Q32)</f>
        <v>---</v>
      </c>
      <c r="R32" s="71" t="str">
        <f>IF(ISBLANK(Monitoring_MP!R32),"",Monitoring_MP!R32)</f>
        <v>---</v>
      </c>
      <c r="S32" s="71" t="str">
        <f>IF(ISBLANK(Monitoring_MP!S32),"",Monitoring_MP!S32)</f>
        <v>---</v>
      </c>
      <c r="T32" s="71" t="str">
        <f>IF(ISBLANK(Monitoring_MP!T32),"",Monitoring_MP!T32)</f>
        <v>---</v>
      </c>
      <c r="U32" s="71" t="str">
        <f>IF(ISBLANK(Monitoring_MP!U32),"",Monitoring_MP!U32)</f>
        <v>---</v>
      </c>
      <c r="V32" s="71" t="str">
        <f>IF(ISBLANK(Monitoring_MP!V32),"",Monitoring_MP!V32)</f>
        <v>---</v>
      </c>
      <c r="W32" s="71" t="str">
        <f>IF(ISBLANK(Monitoring_MP!W32),"",Monitoring_MP!W32)</f>
        <v>---</v>
      </c>
      <c r="X32" s="129" t="str">
        <f>IF(ISBLANK(Monitoring_MP!X32),"",Monitoring_MP!X32)</f>
        <v>N/A</v>
      </c>
      <c r="Y32" s="129" t="str">
        <f>IF(ISBLANK(Monitoring_MP!Y32),"",Monitoring_MP!Y32)</f>
        <v>N/A</v>
      </c>
      <c r="Z32" s="71" t="str">
        <f>IF(ISBLANK(Monitoring_MP!Z32),"",Monitoring_MP!Z32)</f>
        <v>---</v>
      </c>
      <c r="AA32" s="71" t="str">
        <f>IF(ISBLANK(Monitoring_MP!AA32),"",Monitoring_MP!AA32)</f>
        <v>---</v>
      </c>
      <c r="AB32" s="71" t="str">
        <f>IF(ISBLANK(Monitoring_MP!AB32),"",Monitoring_MP!AB32)</f>
        <v>da</v>
      </c>
      <c r="AC32" s="71" t="str">
        <f>IF(ISBLANK(Monitoring_MP!AC32),"",Monitoring_MP!AC32)</f>
        <v>nu</v>
      </c>
      <c r="AD32" s="72">
        <f>IF(ISBLANK(Monitoring_MP!AD32),"",Monitoring_MP!AD32)</f>
        <v>2</v>
      </c>
      <c r="AE32" s="71">
        <f>IF(ISBLANK(Monitoring_MP!AE32),"",Monitoring_MP!AE32)</f>
        <v>0</v>
      </c>
      <c r="AF32" s="71">
        <f>IF(ISBLANK(Monitoring_MP!AF32),"",Monitoring_MP!AF32)</f>
        <v>1</v>
      </c>
      <c r="AG32" s="71" t="str">
        <f>IF(ISBLANK(Monitoring_MP!AG32),"",Monitoring_MP!AG32)</f>
        <v>---</v>
      </c>
      <c r="AH32" s="71" t="str">
        <f>IF(ISBLANK(Monitoring_MP!AH32),"",Monitoring_MP!AH32)</f>
        <v>---</v>
      </c>
      <c r="AI32" s="71" t="str">
        <f>IF(ISBLANK(Monitoring_MP!AI32),"",Monitoring_MP!AI32)</f>
        <v>---</v>
      </c>
      <c r="AJ32" s="71" t="str">
        <f>IF(ISBLANK(Monitoring_MP!AJ32),"",Monitoring_MP!AJ32)</f>
        <v>---</v>
      </c>
      <c r="AK32" s="129" t="str">
        <f>IF(ISBLANK(Monitoring_MP!AK32),"",Monitoring_MP!AK32)</f>
        <v>N/A</v>
      </c>
      <c r="AL32" s="155" t="str">
        <f>IF(ISBLANK(Monitoring_MP!AL32),"",Monitoring_MP!AL32)</f>
        <v>---</v>
      </c>
      <c r="AM32" s="223">
        <f>IF(ISBLANK(HLOOKUP(AM$1,Monitoring_MP!$AM$1:$CX$57,Points_MP!$C32,FALSE)),"",IF(HLOOKUP(AM$1,Monitoring_MP!$AM$1:$CX$57,Points_MP!$C32,FALSE)=$J32,$AD32,IF(HLOOKUP(AM$1,Monitoring_MP!$AM$1:$CX$57,Points_MP!$C32,FALSE)=$L32,$AE32,IF(HLOOKUP(AM$1,Monitoring_MP!$AM$1:$CX$57,Points_MP!$C32,FALSE)=$N32,$AF32,IF(HLOOKUP(AM$1,Monitoring_MP!$AM$1:$CX$57,Points_MP!$C32,FALSE)=$P32,$AG32,IF(HLOOKUP(AM$1,Monitoring_MP!$AM$1:$CX$57,Points_MP!$C32,FALSE)=$R32,$AH32,IF(HLOOKUP(AM$1,Monitoring_MP!$AM$1:$CX$57,Points_MP!$C32,FALSE)=$T32,$AI32,IF(HLOOKUP(AM$1,Monitoring_MP!$AM$1:$CX$57,Points_MP!$C32,FALSE)=$V32,$AJ32,IF(HLOOKUP(AM$1,Monitoring_MP!$AM$1:$CX$57,Points_MP!$C32,FALSE)=$X32,$AK32,"ERROR")))))))))</f>
        <v>0</v>
      </c>
      <c r="AN32" s="223">
        <f>IF(ISBLANK(HLOOKUP(AN$1,Monitoring_MP!$AM$1:$CX$57,Points_MP!$C32,FALSE)),"",IF(HLOOKUP(AN$1,Monitoring_MP!$AM$1:$CX$57,Points_MP!$C32,FALSE)=$J32,$AD32,IF(HLOOKUP(AN$1,Monitoring_MP!$AM$1:$CX$57,Points_MP!$C32,FALSE)=$L32,$AE32,IF(HLOOKUP(AN$1,Monitoring_MP!$AM$1:$CX$57,Points_MP!$C32,FALSE)=$N32,$AF32,IF(HLOOKUP(AN$1,Monitoring_MP!$AM$1:$CX$57,Points_MP!$C32,FALSE)=$P32,$AG32,IF(HLOOKUP(AN$1,Monitoring_MP!$AM$1:$CX$57,Points_MP!$C32,FALSE)=$R32,$AH32,IF(HLOOKUP(AN$1,Monitoring_MP!$AM$1:$CX$57,Points_MP!$C32,FALSE)=$T32,$AI32,IF(HLOOKUP(AN$1,Monitoring_MP!$AM$1:$CX$57,Points_MP!$C32,FALSE)=$V32,$AJ32,IF(HLOOKUP(AN$1,Monitoring_MP!$AM$1:$CX$57,Points_MP!$C32,FALSE)=$X32,$AK32,"ERROR")))))))))</f>
        <v>0</v>
      </c>
      <c r="AO32" s="223">
        <f>IF(ISBLANK(HLOOKUP(AO$1,Monitoring_MP!$AM$1:$CX$57,Points_MP!$C32,FALSE)),"",IF(HLOOKUP(AO$1,Monitoring_MP!$AM$1:$CX$57,Points_MP!$C32,FALSE)=$J32,$AD32,IF(HLOOKUP(AO$1,Monitoring_MP!$AM$1:$CX$57,Points_MP!$C32,FALSE)=$L32,$AE32,IF(HLOOKUP(AO$1,Monitoring_MP!$AM$1:$CX$57,Points_MP!$C32,FALSE)=$N32,$AF32,IF(HLOOKUP(AO$1,Monitoring_MP!$AM$1:$CX$57,Points_MP!$C32,FALSE)=$P32,$AG32,IF(HLOOKUP(AO$1,Monitoring_MP!$AM$1:$CX$57,Points_MP!$C32,FALSE)=$R32,$AH32,IF(HLOOKUP(AO$1,Monitoring_MP!$AM$1:$CX$57,Points_MP!$C32,FALSE)=$T32,$AI32,IF(HLOOKUP(AO$1,Monitoring_MP!$AM$1:$CX$57,Points_MP!$C32,FALSE)=$V32,$AJ32,IF(HLOOKUP(AO$1,Monitoring_MP!$AM$1:$CX$57,Points_MP!$C32,FALSE)=$X32,$AK32,"ERROR")))))))))</f>
        <v>0</v>
      </c>
      <c r="AP32" s="223">
        <f>IF(ISBLANK(HLOOKUP(AP$1,Monitoring_MP!$AM$1:$CX$57,Points_MP!$C32,FALSE)),"",IF(HLOOKUP(AP$1,Monitoring_MP!$AM$1:$CX$57,Points_MP!$C32,FALSE)=$J32,$AD32,IF(HLOOKUP(AP$1,Monitoring_MP!$AM$1:$CX$57,Points_MP!$C32,FALSE)=$L32,$AE32,IF(HLOOKUP(AP$1,Monitoring_MP!$AM$1:$CX$57,Points_MP!$C32,FALSE)=$N32,$AF32,IF(HLOOKUP(AP$1,Monitoring_MP!$AM$1:$CX$57,Points_MP!$C32,FALSE)=$P32,$AG32,IF(HLOOKUP(AP$1,Monitoring_MP!$AM$1:$CX$57,Points_MP!$C32,FALSE)=$R32,$AH32,IF(HLOOKUP(AP$1,Monitoring_MP!$AM$1:$CX$57,Points_MP!$C32,FALSE)=$T32,$AI32,IF(HLOOKUP(AP$1,Monitoring_MP!$AM$1:$CX$57,Points_MP!$C32,FALSE)=$V32,$AJ32,IF(HLOOKUP(AP$1,Monitoring_MP!$AM$1:$CX$57,Points_MP!$C32,FALSE)=$X32,$AK32,"ERROR")))))))))</f>
        <v>0</v>
      </c>
      <c r="AQ32" s="223">
        <f>IF(ISBLANK(HLOOKUP(AQ$1,Monitoring_MP!$AM$1:$CX$57,Points_MP!$C32,FALSE)),"",IF(HLOOKUP(AQ$1,Monitoring_MP!$AM$1:$CX$57,Points_MP!$C32,FALSE)=$J32,$AD32,IF(HLOOKUP(AQ$1,Monitoring_MP!$AM$1:$CX$57,Points_MP!$C32,FALSE)=$L32,$AE32,IF(HLOOKUP(AQ$1,Monitoring_MP!$AM$1:$CX$57,Points_MP!$C32,FALSE)=$N32,$AF32,IF(HLOOKUP(AQ$1,Monitoring_MP!$AM$1:$CX$57,Points_MP!$C32,FALSE)=$P32,$AG32,IF(HLOOKUP(AQ$1,Monitoring_MP!$AM$1:$CX$57,Points_MP!$C32,FALSE)=$R32,$AH32,IF(HLOOKUP(AQ$1,Monitoring_MP!$AM$1:$CX$57,Points_MP!$C32,FALSE)=$T32,$AI32,IF(HLOOKUP(AQ$1,Monitoring_MP!$AM$1:$CX$57,Points_MP!$C32,FALSE)=$V32,$AJ32,IF(HLOOKUP(AQ$1,Monitoring_MP!$AM$1:$CX$57,Points_MP!$C32,FALSE)=$X32,$AK32,"ERROR")))))))))</f>
        <v>2</v>
      </c>
      <c r="AR32" s="223">
        <f>IF(ISBLANK(HLOOKUP(AR$1,Monitoring_MP!$AM$1:$CX$57,Points_MP!$C32,FALSE)),"",IF(HLOOKUP(AR$1,Monitoring_MP!$AM$1:$CX$57,Points_MP!$C32,FALSE)=$J32,$AD32,IF(HLOOKUP(AR$1,Monitoring_MP!$AM$1:$CX$57,Points_MP!$C32,FALSE)=$L32,$AE32,IF(HLOOKUP(AR$1,Monitoring_MP!$AM$1:$CX$57,Points_MP!$C32,FALSE)=$N32,$AF32,IF(HLOOKUP(AR$1,Monitoring_MP!$AM$1:$CX$57,Points_MP!$C32,FALSE)=$P32,$AG32,IF(HLOOKUP(AR$1,Monitoring_MP!$AM$1:$CX$57,Points_MP!$C32,FALSE)=$R32,$AH32,IF(HLOOKUP(AR$1,Monitoring_MP!$AM$1:$CX$57,Points_MP!$C32,FALSE)=$T32,$AI32,IF(HLOOKUP(AR$1,Monitoring_MP!$AM$1:$CX$57,Points_MP!$C32,FALSE)=$V32,$AJ32,IF(HLOOKUP(AR$1,Monitoring_MP!$AM$1:$CX$57,Points_MP!$C32,FALSE)=$X32,$AK32,"ERROR")))))))))</f>
        <v>0</v>
      </c>
      <c r="AS32" s="223">
        <f>IF(ISBLANK(HLOOKUP(AS$1,Monitoring_MP!$AM$1:$CX$57,Points_MP!$C32,FALSE)),"",IF(HLOOKUP(AS$1,Monitoring_MP!$AM$1:$CX$57,Points_MP!$C32,FALSE)=$J32,$AD32,IF(HLOOKUP(AS$1,Monitoring_MP!$AM$1:$CX$57,Points_MP!$C32,FALSE)=$L32,$AE32,IF(HLOOKUP(AS$1,Monitoring_MP!$AM$1:$CX$57,Points_MP!$C32,FALSE)=$N32,$AF32,IF(HLOOKUP(AS$1,Monitoring_MP!$AM$1:$CX$57,Points_MP!$C32,FALSE)=$P32,$AG32,IF(HLOOKUP(AS$1,Monitoring_MP!$AM$1:$CX$57,Points_MP!$C32,FALSE)=$R32,$AH32,IF(HLOOKUP(AS$1,Monitoring_MP!$AM$1:$CX$57,Points_MP!$C32,FALSE)=$T32,$AI32,IF(HLOOKUP(AS$1,Monitoring_MP!$AM$1:$CX$57,Points_MP!$C32,FALSE)=$V32,$AJ32,IF(HLOOKUP(AS$1,Monitoring_MP!$AM$1:$CX$57,Points_MP!$C32,FALSE)=$X32,$AK32,"ERROR")))))))))</f>
        <v>2</v>
      </c>
      <c r="AT32" s="223">
        <f>IF(ISBLANK(HLOOKUP(AT$1,Monitoring_MP!$AM$1:$CX$57,Points_MP!$C32,FALSE)),"",IF(HLOOKUP(AT$1,Monitoring_MP!$AM$1:$CX$57,Points_MP!$C32,FALSE)=$J32,$AD32,IF(HLOOKUP(AT$1,Monitoring_MP!$AM$1:$CX$57,Points_MP!$C32,FALSE)=$L32,$AE32,IF(HLOOKUP(AT$1,Monitoring_MP!$AM$1:$CX$57,Points_MP!$C32,FALSE)=$N32,$AF32,IF(HLOOKUP(AT$1,Monitoring_MP!$AM$1:$CX$57,Points_MP!$C32,FALSE)=$P32,$AG32,IF(HLOOKUP(AT$1,Monitoring_MP!$AM$1:$CX$57,Points_MP!$C32,FALSE)=$R32,$AH32,IF(HLOOKUP(AT$1,Monitoring_MP!$AM$1:$CX$57,Points_MP!$C32,FALSE)=$T32,$AI32,IF(HLOOKUP(AT$1,Monitoring_MP!$AM$1:$CX$57,Points_MP!$C32,FALSE)=$V32,$AJ32,IF(HLOOKUP(AT$1,Monitoring_MP!$AM$1:$CX$57,Points_MP!$C32,FALSE)=$X32,$AK32,"ERROR")))))))))</f>
        <v>1</v>
      </c>
      <c r="AU32" s="223">
        <f>IF(ISBLANK(HLOOKUP(AU$1,Monitoring_MP!$AM$1:$CX$57,Points_MP!$C32,FALSE)),"",IF(HLOOKUP(AU$1,Monitoring_MP!$AM$1:$CX$57,Points_MP!$C32,FALSE)=$J32,$AD32,IF(HLOOKUP(AU$1,Monitoring_MP!$AM$1:$CX$57,Points_MP!$C32,FALSE)=$L32,$AE32,IF(HLOOKUP(AU$1,Monitoring_MP!$AM$1:$CX$57,Points_MP!$C32,FALSE)=$N32,$AF32,IF(HLOOKUP(AU$1,Monitoring_MP!$AM$1:$CX$57,Points_MP!$C32,FALSE)=$P32,$AG32,IF(HLOOKUP(AU$1,Monitoring_MP!$AM$1:$CX$57,Points_MP!$C32,FALSE)=$R32,$AH32,IF(HLOOKUP(AU$1,Monitoring_MP!$AM$1:$CX$57,Points_MP!$C32,FALSE)=$T32,$AI32,IF(HLOOKUP(AU$1,Monitoring_MP!$AM$1:$CX$57,Points_MP!$C32,FALSE)=$V32,$AJ32,IF(HLOOKUP(AU$1,Monitoring_MP!$AM$1:$CX$57,Points_MP!$C32,FALSE)=$X32,$AK32,"ERROR")))))))))</f>
        <v>0</v>
      </c>
      <c r="AV32" s="223">
        <f>IF(ISBLANK(HLOOKUP(AV$1,Monitoring_MP!$AM$1:$CX$57,Points_MP!$C32,FALSE)),"",IF(HLOOKUP(AV$1,Monitoring_MP!$AM$1:$CX$57,Points_MP!$C32,FALSE)=$J32,$AD32,IF(HLOOKUP(AV$1,Monitoring_MP!$AM$1:$CX$57,Points_MP!$C32,FALSE)=$L32,$AE32,IF(HLOOKUP(AV$1,Monitoring_MP!$AM$1:$CX$57,Points_MP!$C32,FALSE)=$N32,$AF32,IF(HLOOKUP(AV$1,Monitoring_MP!$AM$1:$CX$57,Points_MP!$C32,FALSE)=$P32,$AG32,IF(HLOOKUP(AV$1,Monitoring_MP!$AM$1:$CX$57,Points_MP!$C32,FALSE)=$R32,$AH32,IF(HLOOKUP(AV$1,Monitoring_MP!$AM$1:$CX$57,Points_MP!$C32,FALSE)=$T32,$AI32,IF(HLOOKUP(AV$1,Monitoring_MP!$AM$1:$CX$57,Points_MP!$C32,FALSE)=$V32,$AJ32,IF(HLOOKUP(AV$1,Monitoring_MP!$AM$1:$CX$57,Points_MP!$C32,FALSE)=$X32,$AK32,"ERROR")))))))))</f>
        <v>0</v>
      </c>
      <c r="AW32" s="223">
        <f>IF(ISBLANK(HLOOKUP(AW$1,Monitoring_MP!$AM$1:$CX$57,Points_MP!$C32,FALSE)),"",IF(HLOOKUP(AW$1,Monitoring_MP!$AM$1:$CX$57,Points_MP!$C32,FALSE)=$J32,$AD32,IF(HLOOKUP(AW$1,Monitoring_MP!$AM$1:$CX$57,Points_MP!$C32,FALSE)=$L32,$AE32,IF(HLOOKUP(AW$1,Monitoring_MP!$AM$1:$CX$57,Points_MP!$C32,FALSE)=$N32,$AF32,IF(HLOOKUP(AW$1,Monitoring_MP!$AM$1:$CX$57,Points_MP!$C32,FALSE)=$P32,$AG32,IF(HLOOKUP(AW$1,Monitoring_MP!$AM$1:$CX$57,Points_MP!$C32,FALSE)=$R32,$AH32,IF(HLOOKUP(AW$1,Monitoring_MP!$AM$1:$CX$57,Points_MP!$C32,FALSE)=$T32,$AI32,IF(HLOOKUP(AW$1,Monitoring_MP!$AM$1:$CX$57,Points_MP!$C32,FALSE)=$V32,$AJ32,IF(HLOOKUP(AW$1,Monitoring_MP!$AM$1:$CX$57,Points_MP!$C32,FALSE)=$X32,$AK32,"ERROR")))))))))</f>
        <v>0</v>
      </c>
      <c r="AX32" s="223">
        <f>IF(ISBLANK(HLOOKUP(AX$1,Monitoring_MP!$AM$1:$CX$57,Points_MP!$C32,FALSE)),"",IF(HLOOKUP(AX$1,Monitoring_MP!$AM$1:$CX$57,Points_MP!$C32,FALSE)=$J32,$AD32,IF(HLOOKUP(AX$1,Monitoring_MP!$AM$1:$CX$57,Points_MP!$C32,FALSE)=$L32,$AE32,IF(HLOOKUP(AX$1,Monitoring_MP!$AM$1:$CX$57,Points_MP!$C32,FALSE)=$N32,$AF32,IF(HLOOKUP(AX$1,Monitoring_MP!$AM$1:$CX$57,Points_MP!$C32,FALSE)=$P32,$AG32,IF(HLOOKUP(AX$1,Monitoring_MP!$AM$1:$CX$57,Points_MP!$C32,FALSE)=$R32,$AH32,IF(HLOOKUP(AX$1,Monitoring_MP!$AM$1:$CX$57,Points_MP!$C32,FALSE)=$T32,$AI32,IF(HLOOKUP(AX$1,Monitoring_MP!$AM$1:$CX$57,Points_MP!$C32,FALSE)=$V32,$AJ32,IF(HLOOKUP(AX$1,Monitoring_MP!$AM$1:$CX$57,Points_MP!$C32,FALSE)=$X32,$AK32,"ERROR")))))))))</f>
        <v>0</v>
      </c>
      <c r="AY32" s="223">
        <f>IF(ISBLANK(HLOOKUP(AY$1,Monitoring_MP!$AM$1:$CX$57,Points_MP!$C32,FALSE)),"",IF(HLOOKUP(AY$1,Monitoring_MP!$AM$1:$CX$57,Points_MP!$C32,FALSE)=$J32,$AD32,IF(HLOOKUP(AY$1,Monitoring_MP!$AM$1:$CX$57,Points_MP!$C32,FALSE)=$L32,$AE32,IF(HLOOKUP(AY$1,Monitoring_MP!$AM$1:$CX$57,Points_MP!$C32,FALSE)=$N32,$AF32,IF(HLOOKUP(AY$1,Monitoring_MP!$AM$1:$CX$57,Points_MP!$C32,FALSE)=$P32,$AG32,IF(HLOOKUP(AY$1,Monitoring_MP!$AM$1:$CX$57,Points_MP!$C32,FALSE)=$R32,$AH32,IF(HLOOKUP(AY$1,Monitoring_MP!$AM$1:$CX$57,Points_MP!$C32,FALSE)=$T32,$AI32,IF(HLOOKUP(AY$1,Monitoring_MP!$AM$1:$CX$57,Points_MP!$C32,FALSE)=$V32,$AJ32,IF(HLOOKUP(AY$1,Monitoring_MP!$AM$1:$CX$57,Points_MP!$C32,FALSE)=$X32,$AK32,"ERROR")))))))))</f>
        <v>0</v>
      </c>
      <c r="AZ32" s="223" t="str">
        <f>IF(ISBLANK(HLOOKUP(AZ$1,Monitoring_MP!$AM$1:$CX$57,Points_MP!$C32,FALSE)),"",IF(HLOOKUP(AZ$1,Monitoring_MP!$AM$1:$CX$57,Points_MP!$C32,FALSE)=$J32,$AD32,IF(HLOOKUP(AZ$1,Monitoring_MP!$AM$1:$CX$57,Points_MP!$C32,FALSE)=$L32,$AE32,IF(HLOOKUP(AZ$1,Monitoring_MP!$AM$1:$CX$57,Points_MP!$C32,FALSE)=$N32,$AF32,IF(HLOOKUP(AZ$1,Monitoring_MP!$AM$1:$CX$57,Points_MP!$C32,FALSE)=$P32,$AG32,IF(HLOOKUP(AZ$1,Monitoring_MP!$AM$1:$CX$57,Points_MP!$C32,FALSE)=$R32,$AH32,IF(HLOOKUP(AZ$1,Monitoring_MP!$AM$1:$CX$57,Points_MP!$C32,FALSE)=$T32,$AI32,IF(HLOOKUP(AZ$1,Monitoring_MP!$AM$1:$CX$57,Points_MP!$C32,FALSE)=$V32,$AJ32,IF(HLOOKUP(AZ$1,Monitoring_MP!$AM$1:$CX$57,Points_MP!$C32,FALSE)=$X32,$AK32,"ERROR")))))))))</f>
        <v>N/A</v>
      </c>
      <c r="BA32" s="223">
        <f>IF(ISBLANK(HLOOKUP(BA$1,Monitoring_MP!$AM$1:$CX$57,Points_MP!$C32,FALSE)),"",IF(HLOOKUP(BA$1,Monitoring_MP!$AM$1:$CX$57,Points_MP!$C32,FALSE)=$J32,$AD32,IF(HLOOKUP(BA$1,Monitoring_MP!$AM$1:$CX$57,Points_MP!$C32,FALSE)=$L32,$AE32,IF(HLOOKUP(BA$1,Monitoring_MP!$AM$1:$CX$57,Points_MP!$C32,FALSE)=$N32,$AF32,IF(HLOOKUP(BA$1,Monitoring_MP!$AM$1:$CX$57,Points_MP!$C32,FALSE)=$P32,$AG32,IF(HLOOKUP(BA$1,Monitoring_MP!$AM$1:$CX$57,Points_MP!$C32,FALSE)=$R32,$AH32,IF(HLOOKUP(BA$1,Monitoring_MP!$AM$1:$CX$57,Points_MP!$C32,FALSE)=$T32,$AI32,IF(HLOOKUP(BA$1,Monitoring_MP!$AM$1:$CX$57,Points_MP!$C32,FALSE)=$V32,$AJ32,IF(HLOOKUP(BA$1,Monitoring_MP!$AM$1:$CX$57,Points_MP!$C32,FALSE)=$X32,$AK32,"ERROR")))))))))</f>
        <v>0</v>
      </c>
      <c r="BB32" s="223">
        <f>IF(ISBLANK(HLOOKUP(BB$1,Monitoring_MP!$AM$1:$CX$57,Points_MP!$C32,FALSE)),"",IF(HLOOKUP(BB$1,Monitoring_MP!$AM$1:$CX$57,Points_MP!$C32,FALSE)=$J32,$AD32,IF(HLOOKUP(BB$1,Monitoring_MP!$AM$1:$CX$57,Points_MP!$C32,FALSE)=$L32,$AE32,IF(HLOOKUP(BB$1,Monitoring_MP!$AM$1:$CX$57,Points_MP!$C32,FALSE)=$N32,$AF32,IF(HLOOKUP(BB$1,Monitoring_MP!$AM$1:$CX$57,Points_MP!$C32,FALSE)=$P32,$AG32,IF(HLOOKUP(BB$1,Monitoring_MP!$AM$1:$CX$57,Points_MP!$C32,FALSE)=$R32,$AH32,IF(HLOOKUP(BB$1,Monitoring_MP!$AM$1:$CX$57,Points_MP!$C32,FALSE)=$T32,$AI32,IF(HLOOKUP(BB$1,Monitoring_MP!$AM$1:$CX$57,Points_MP!$C32,FALSE)=$V32,$AJ32,IF(HLOOKUP(BB$1,Monitoring_MP!$AM$1:$CX$57,Points_MP!$C32,FALSE)=$X32,$AK32,"ERROR")))))))))</f>
        <v>0</v>
      </c>
      <c r="BC32" s="223">
        <f>IF(ISBLANK(HLOOKUP(BC$1,Monitoring_MP!$AM$1:$CX$57,Points_MP!$C32,FALSE)),"",IF(HLOOKUP(BC$1,Monitoring_MP!$AM$1:$CX$57,Points_MP!$C32,FALSE)=$J32,$AD32,IF(HLOOKUP(BC$1,Monitoring_MP!$AM$1:$CX$57,Points_MP!$C32,FALSE)=$L32,$AE32,IF(HLOOKUP(BC$1,Monitoring_MP!$AM$1:$CX$57,Points_MP!$C32,FALSE)=$N32,$AF32,IF(HLOOKUP(BC$1,Monitoring_MP!$AM$1:$CX$57,Points_MP!$C32,FALSE)=$P32,$AG32,IF(HLOOKUP(BC$1,Monitoring_MP!$AM$1:$CX$57,Points_MP!$C32,FALSE)=$R32,$AH32,IF(HLOOKUP(BC$1,Monitoring_MP!$AM$1:$CX$57,Points_MP!$C32,FALSE)=$T32,$AI32,IF(HLOOKUP(BC$1,Monitoring_MP!$AM$1:$CX$57,Points_MP!$C32,FALSE)=$V32,$AJ32,IF(HLOOKUP(BC$1,Monitoring_MP!$AM$1:$CX$57,Points_MP!$C32,FALSE)=$X32,$AK32,"ERROR")))))))))</f>
        <v>0</v>
      </c>
      <c r="BD32" s="223">
        <f>IF(ISBLANK(HLOOKUP(BD$1,Monitoring_MP!$AM$1:$CX$57,Points_MP!$C32,FALSE)),"",IF(HLOOKUP(BD$1,Monitoring_MP!$AM$1:$CX$57,Points_MP!$C32,FALSE)=$J32,$AD32,IF(HLOOKUP(BD$1,Monitoring_MP!$AM$1:$CX$57,Points_MP!$C32,FALSE)=$L32,$AE32,IF(HLOOKUP(BD$1,Monitoring_MP!$AM$1:$CX$57,Points_MP!$C32,FALSE)=$N32,$AF32,IF(HLOOKUP(BD$1,Monitoring_MP!$AM$1:$CX$57,Points_MP!$C32,FALSE)=$P32,$AG32,IF(HLOOKUP(BD$1,Monitoring_MP!$AM$1:$CX$57,Points_MP!$C32,FALSE)=$R32,$AH32,IF(HLOOKUP(BD$1,Monitoring_MP!$AM$1:$CX$57,Points_MP!$C32,FALSE)=$T32,$AI32,IF(HLOOKUP(BD$1,Monitoring_MP!$AM$1:$CX$57,Points_MP!$C32,FALSE)=$V32,$AJ32,IF(HLOOKUP(BD$1,Monitoring_MP!$AM$1:$CX$57,Points_MP!$C32,FALSE)=$X32,$AK32,"ERROR")))))))))</f>
        <v>0</v>
      </c>
      <c r="BE32" s="223">
        <f>IF(ISBLANK(HLOOKUP(BE$1,Monitoring_MP!$AM$1:$CX$57,Points_MP!$C32,FALSE)),"",IF(HLOOKUP(BE$1,Monitoring_MP!$AM$1:$CX$57,Points_MP!$C32,FALSE)=$J32,$AD32,IF(HLOOKUP(BE$1,Monitoring_MP!$AM$1:$CX$57,Points_MP!$C32,FALSE)=$L32,$AE32,IF(HLOOKUP(BE$1,Monitoring_MP!$AM$1:$CX$57,Points_MP!$C32,FALSE)=$N32,$AF32,IF(HLOOKUP(BE$1,Monitoring_MP!$AM$1:$CX$57,Points_MP!$C32,FALSE)=$P32,$AG32,IF(HLOOKUP(BE$1,Monitoring_MP!$AM$1:$CX$57,Points_MP!$C32,FALSE)=$R32,$AH32,IF(HLOOKUP(BE$1,Monitoring_MP!$AM$1:$CX$57,Points_MP!$C32,FALSE)=$T32,$AI32,IF(HLOOKUP(BE$1,Monitoring_MP!$AM$1:$CX$57,Points_MP!$C32,FALSE)=$V32,$AJ32,IF(HLOOKUP(BE$1,Monitoring_MP!$AM$1:$CX$57,Points_MP!$C32,FALSE)=$X32,$AK32,"ERROR")))))))))</f>
        <v>0</v>
      </c>
      <c r="BF32" s="223">
        <f>IF(ISBLANK(HLOOKUP(BF$1,Monitoring_MP!$AM$1:$CX$57,Points_MP!$C32,FALSE)),"",IF(HLOOKUP(BF$1,Monitoring_MP!$AM$1:$CX$57,Points_MP!$C32,FALSE)=$J32,$AD32,IF(HLOOKUP(BF$1,Monitoring_MP!$AM$1:$CX$57,Points_MP!$C32,FALSE)=$L32,$AE32,IF(HLOOKUP(BF$1,Monitoring_MP!$AM$1:$CX$57,Points_MP!$C32,FALSE)=$N32,$AF32,IF(HLOOKUP(BF$1,Monitoring_MP!$AM$1:$CX$57,Points_MP!$C32,FALSE)=$P32,$AG32,IF(HLOOKUP(BF$1,Monitoring_MP!$AM$1:$CX$57,Points_MP!$C32,FALSE)=$R32,$AH32,IF(HLOOKUP(BF$1,Monitoring_MP!$AM$1:$CX$57,Points_MP!$C32,FALSE)=$T32,$AI32,IF(HLOOKUP(BF$1,Monitoring_MP!$AM$1:$CX$57,Points_MP!$C32,FALSE)=$V32,$AJ32,IF(HLOOKUP(BF$1,Monitoring_MP!$AM$1:$CX$57,Points_MP!$C32,FALSE)=$X32,$AK32,"ERROR")))))))))</f>
        <v>0</v>
      </c>
      <c r="BG32" s="223">
        <f>IF(ISBLANK(HLOOKUP(BG$1,Monitoring_MP!$AM$1:$CX$57,Points_MP!$C32,FALSE)),"",IF(HLOOKUP(BG$1,Monitoring_MP!$AM$1:$CX$57,Points_MP!$C32,FALSE)=$J32,$AD32,IF(HLOOKUP(BG$1,Monitoring_MP!$AM$1:$CX$57,Points_MP!$C32,FALSE)=$L32,$AE32,IF(HLOOKUP(BG$1,Monitoring_MP!$AM$1:$CX$57,Points_MP!$C32,FALSE)=$N32,$AF32,IF(HLOOKUP(BG$1,Monitoring_MP!$AM$1:$CX$57,Points_MP!$C32,FALSE)=$P32,$AG32,IF(HLOOKUP(BG$1,Monitoring_MP!$AM$1:$CX$57,Points_MP!$C32,FALSE)=$R32,$AH32,IF(HLOOKUP(BG$1,Monitoring_MP!$AM$1:$CX$57,Points_MP!$C32,FALSE)=$T32,$AI32,IF(HLOOKUP(BG$1,Monitoring_MP!$AM$1:$CX$57,Points_MP!$C32,FALSE)=$V32,$AJ32,IF(HLOOKUP(BG$1,Monitoring_MP!$AM$1:$CX$57,Points_MP!$C32,FALSE)=$X32,$AK32,"ERROR")))))))))</f>
        <v>0</v>
      </c>
      <c r="BH32" s="223">
        <f>IF(ISBLANK(HLOOKUP(BH$1,Monitoring_MP!$AM$1:$CX$57,Points_MP!$C32,FALSE)),"",IF(HLOOKUP(BH$1,Monitoring_MP!$AM$1:$CX$57,Points_MP!$C32,FALSE)=$J32,$AD32,IF(HLOOKUP(BH$1,Monitoring_MP!$AM$1:$CX$57,Points_MP!$C32,FALSE)=$L32,$AE32,IF(HLOOKUP(BH$1,Monitoring_MP!$AM$1:$CX$57,Points_MP!$C32,FALSE)=$N32,$AF32,IF(HLOOKUP(BH$1,Monitoring_MP!$AM$1:$CX$57,Points_MP!$C32,FALSE)=$P32,$AG32,IF(HLOOKUP(BH$1,Monitoring_MP!$AM$1:$CX$57,Points_MP!$C32,FALSE)=$R32,$AH32,IF(HLOOKUP(BH$1,Monitoring_MP!$AM$1:$CX$57,Points_MP!$C32,FALSE)=$T32,$AI32,IF(HLOOKUP(BH$1,Monitoring_MP!$AM$1:$CX$57,Points_MP!$C32,FALSE)=$V32,$AJ32,IF(HLOOKUP(BH$1,Monitoring_MP!$AM$1:$CX$57,Points_MP!$C32,FALSE)=$X32,$AK32,"ERROR")))))))))</f>
        <v>1</v>
      </c>
      <c r="BI32" s="223" t="str">
        <f>IF(ISBLANK(HLOOKUP(BI$1,Monitoring_MP!$AM$1:$CX$57,Points_MP!$C32,FALSE)),"",IF(HLOOKUP(BI$1,Monitoring_MP!$AM$1:$CX$57,Points_MP!$C32,FALSE)=$J32,$AD32,IF(HLOOKUP(BI$1,Monitoring_MP!$AM$1:$CX$57,Points_MP!$C32,FALSE)=$L32,$AE32,IF(HLOOKUP(BI$1,Monitoring_MP!$AM$1:$CX$57,Points_MP!$C32,FALSE)=$N32,$AF32,IF(HLOOKUP(BI$1,Monitoring_MP!$AM$1:$CX$57,Points_MP!$C32,FALSE)=$P32,$AG32,IF(HLOOKUP(BI$1,Monitoring_MP!$AM$1:$CX$57,Points_MP!$C32,FALSE)=$R32,$AH32,IF(HLOOKUP(BI$1,Monitoring_MP!$AM$1:$CX$57,Points_MP!$C32,FALSE)=$T32,$AI32,IF(HLOOKUP(BI$1,Monitoring_MP!$AM$1:$CX$57,Points_MP!$C32,FALSE)=$V32,$AJ32,IF(HLOOKUP(BI$1,Monitoring_MP!$AM$1:$CX$57,Points_MP!$C32,FALSE)=$X32,$AK32,"ERROR")))))))))</f>
        <v>N/A</v>
      </c>
      <c r="BJ32" s="223">
        <f>IF(ISBLANK(HLOOKUP(BJ$1,Monitoring_MP!$AM$1:$CX$57,Points_MP!$C32,FALSE)),"",IF(HLOOKUP(BJ$1,Monitoring_MP!$AM$1:$CX$57,Points_MP!$C32,FALSE)=$J32,$AD32,IF(HLOOKUP(BJ$1,Monitoring_MP!$AM$1:$CX$57,Points_MP!$C32,FALSE)=$L32,$AE32,IF(HLOOKUP(BJ$1,Monitoring_MP!$AM$1:$CX$57,Points_MP!$C32,FALSE)=$N32,$AF32,IF(HLOOKUP(BJ$1,Monitoring_MP!$AM$1:$CX$57,Points_MP!$C32,FALSE)=$P32,$AG32,IF(HLOOKUP(BJ$1,Monitoring_MP!$AM$1:$CX$57,Points_MP!$C32,FALSE)=$R32,$AH32,IF(HLOOKUP(BJ$1,Monitoring_MP!$AM$1:$CX$57,Points_MP!$C32,FALSE)=$T32,$AI32,IF(HLOOKUP(BJ$1,Monitoring_MP!$AM$1:$CX$57,Points_MP!$C32,FALSE)=$V32,$AJ32,IF(HLOOKUP(BJ$1,Monitoring_MP!$AM$1:$CX$57,Points_MP!$C32,FALSE)=$X32,$AK32,"ERROR")))))))))</f>
        <v>0</v>
      </c>
      <c r="BK32" s="223">
        <f>IF(ISBLANK(HLOOKUP(BK$1,Monitoring_MP!$AM$1:$CX$57,Points_MP!$C32,FALSE)),"",IF(HLOOKUP(BK$1,Monitoring_MP!$AM$1:$CX$57,Points_MP!$C32,FALSE)=$J32,$AD32,IF(HLOOKUP(BK$1,Monitoring_MP!$AM$1:$CX$57,Points_MP!$C32,FALSE)=$L32,$AE32,IF(HLOOKUP(BK$1,Monitoring_MP!$AM$1:$CX$57,Points_MP!$C32,FALSE)=$N32,$AF32,IF(HLOOKUP(BK$1,Monitoring_MP!$AM$1:$CX$57,Points_MP!$C32,FALSE)=$P32,$AG32,IF(HLOOKUP(BK$1,Monitoring_MP!$AM$1:$CX$57,Points_MP!$C32,FALSE)=$R32,$AH32,IF(HLOOKUP(BK$1,Monitoring_MP!$AM$1:$CX$57,Points_MP!$C32,FALSE)=$T32,$AI32,IF(HLOOKUP(BK$1,Monitoring_MP!$AM$1:$CX$57,Points_MP!$C32,FALSE)=$V32,$AJ32,IF(HLOOKUP(BK$1,Monitoring_MP!$AM$1:$CX$57,Points_MP!$C32,FALSE)=$X32,$AK32,"ERROR")))))))))</f>
        <v>0</v>
      </c>
      <c r="BL32" s="223" t="str">
        <f>IF(ISBLANK(HLOOKUP(BL$1,Monitoring_MP!$AM$1:$CX$57,Points_MP!$C32,FALSE)),"",IF(HLOOKUP(BL$1,Monitoring_MP!$AM$1:$CX$57,Points_MP!$C32,FALSE)=$J32,$AD32,IF(HLOOKUP(BL$1,Monitoring_MP!$AM$1:$CX$57,Points_MP!$C32,FALSE)=$L32,$AE32,IF(HLOOKUP(BL$1,Monitoring_MP!$AM$1:$CX$57,Points_MP!$C32,FALSE)=$N32,$AF32,IF(HLOOKUP(BL$1,Monitoring_MP!$AM$1:$CX$57,Points_MP!$C32,FALSE)=$P32,$AG32,IF(HLOOKUP(BL$1,Monitoring_MP!$AM$1:$CX$57,Points_MP!$C32,FALSE)=$R32,$AH32,IF(HLOOKUP(BL$1,Monitoring_MP!$AM$1:$CX$57,Points_MP!$C32,FALSE)=$T32,$AI32,IF(HLOOKUP(BL$1,Monitoring_MP!$AM$1:$CX$57,Points_MP!$C32,FALSE)=$V32,$AJ32,IF(HLOOKUP(BL$1,Monitoring_MP!$AM$1:$CX$57,Points_MP!$C32,FALSE)=$X32,$AK32,"ERROR")))))))))</f>
        <v>N/A</v>
      </c>
      <c r="BM32" s="223">
        <f>IF(ISBLANK(HLOOKUP(BM$1,Monitoring_MP!$AM$1:$CX$57,Points_MP!$C32,FALSE)),"",IF(HLOOKUP(BM$1,Monitoring_MP!$AM$1:$CX$57,Points_MP!$C32,FALSE)=$J32,$AD32,IF(HLOOKUP(BM$1,Monitoring_MP!$AM$1:$CX$57,Points_MP!$C32,FALSE)=$L32,$AE32,IF(HLOOKUP(BM$1,Monitoring_MP!$AM$1:$CX$57,Points_MP!$C32,FALSE)=$N32,$AF32,IF(HLOOKUP(BM$1,Monitoring_MP!$AM$1:$CX$57,Points_MP!$C32,FALSE)=$P32,$AG32,IF(HLOOKUP(BM$1,Monitoring_MP!$AM$1:$CX$57,Points_MP!$C32,FALSE)=$R32,$AH32,IF(HLOOKUP(BM$1,Monitoring_MP!$AM$1:$CX$57,Points_MP!$C32,FALSE)=$T32,$AI32,IF(HLOOKUP(BM$1,Monitoring_MP!$AM$1:$CX$57,Points_MP!$C32,FALSE)=$V32,$AJ32,IF(HLOOKUP(BM$1,Monitoring_MP!$AM$1:$CX$57,Points_MP!$C32,FALSE)=$X32,$AK32,"ERROR")))))))))</f>
        <v>0</v>
      </c>
      <c r="BN32" s="223">
        <f>IF(ISBLANK(HLOOKUP(BN$1,Monitoring_MP!$AM$1:$CX$57,Points_MP!$C32,FALSE)),"",IF(HLOOKUP(BN$1,Monitoring_MP!$AM$1:$CX$57,Points_MP!$C32,FALSE)=$J32,$AD32,IF(HLOOKUP(BN$1,Monitoring_MP!$AM$1:$CX$57,Points_MP!$C32,FALSE)=$L32,$AE32,IF(HLOOKUP(BN$1,Monitoring_MP!$AM$1:$CX$57,Points_MP!$C32,FALSE)=$N32,$AF32,IF(HLOOKUP(BN$1,Monitoring_MP!$AM$1:$CX$57,Points_MP!$C32,FALSE)=$P32,$AG32,IF(HLOOKUP(BN$1,Monitoring_MP!$AM$1:$CX$57,Points_MP!$C32,FALSE)=$R32,$AH32,IF(HLOOKUP(BN$1,Monitoring_MP!$AM$1:$CX$57,Points_MP!$C32,FALSE)=$T32,$AI32,IF(HLOOKUP(BN$1,Monitoring_MP!$AM$1:$CX$57,Points_MP!$C32,FALSE)=$V32,$AJ32,IF(HLOOKUP(BN$1,Monitoring_MP!$AM$1:$CX$57,Points_MP!$C32,FALSE)=$X32,$AK32,"ERROR")))))))))</f>
        <v>0</v>
      </c>
      <c r="BO32" s="223">
        <f>IF(ISBLANK(HLOOKUP(BO$1,Monitoring_MP!$AM$1:$CX$57,Points_MP!$C32,FALSE)),"",IF(HLOOKUP(BO$1,Monitoring_MP!$AM$1:$CX$57,Points_MP!$C32,FALSE)=$J32,$AD32,IF(HLOOKUP(BO$1,Monitoring_MP!$AM$1:$CX$57,Points_MP!$C32,FALSE)=$L32,$AE32,IF(HLOOKUP(BO$1,Monitoring_MP!$AM$1:$CX$57,Points_MP!$C32,FALSE)=$N32,$AF32,IF(HLOOKUP(BO$1,Monitoring_MP!$AM$1:$CX$57,Points_MP!$C32,FALSE)=$P32,$AG32,IF(HLOOKUP(BO$1,Monitoring_MP!$AM$1:$CX$57,Points_MP!$C32,FALSE)=$R32,$AH32,IF(HLOOKUP(BO$1,Monitoring_MP!$AM$1:$CX$57,Points_MP!$C32,FALSE)=$T32,$AI32,IF(HLOOKUP(BO$1,Monitoring_MP!$AM$1:$CX$57,Points_MP!$C32,FALSE)=$V32,$AJ32,IF(HLOOKUP(BO$1,Monitoring_MP!$AM$1:$CX$57,Points_MP!$C32,FALSE)=$X32,$AK32,"ERROR")))))))))</f>
        <v>2</v>
      </c>
      <c r="BP32" s="223">
        <f>IF(ISBLANK(HLOOKUP(BP$1,Monitoring_MP!$AM$1:$CX$57,Points_MP!$C32,FALSE)),"",IF(HLOOKUP(BP$1,Monitoring_MP!$AM$1:$CX$57,Points_MP!$C32,FALSE)=$J32,$AD32,IF(HLOOKUP(BP$1,Monitoring_MP!$AM$1:$CX$57,Points_MP!$C32,FALSE)=$L32,$AE32,IF(HLOOKUP(BP$1,Monitoring_MP!$AM$1:$CX$57,Points_MP!$C32,FALSE)=$N32,$AF32,IF(HLOOKUP(BP$1,Monitoring_MP!$AM$1:$CX$57,Points_MP!$C32,FALSE)=$P32,$AG32,IF(HLOOKUP(BP$1,Monitoring_MP!$AM$1:$CX$57,Points_MP!$C32,FALSE)=$R32,$AH32,IF(HLOOKUP(BP$1,Monitoring_MP!$AM$1:$CX$57,Points_MP!$C32,FALSE)=$T32,$AI32,IF(HLOOKUP(BP$1,Monitoring_MP!$AM$1:$CX$57,Points_MP!$C32,FALSE)=$V32,$AJ32,IF(HLOOKUP(BP$1,Monitoring_MP!$AM$1:$CX$57,Points_MP!$C32,FALSE)=$X32,$AK32,"ERROR")))))))))</f>
        <v>0</v>
      </c>
      <c r="BQ32" s="223">
        <f>IF(ISBLANK(HLOOKUP(BQ$1,Monitoring_MP!$AM$1:$CX$57,Points_MP!$C32,FALSE)),"",IF(HLOOKUP(BQ$1,Monitoring_MP!$AM$1:$CX$57,Points_MP!$C32,FALSE)=$J32,$AD32,IF(HLOOKUP(BQ$1,Monitoring_MP!$AM$1:$CX$57,Points_MP!$C32,FALSE)=$L32,$AE32,IF(HLOOKUP(BQ$1,Monitoring_MP!$AM$1:$CX$57,Points_MP!$C32,FALSE)=$N32,$AF32,IF(HLOOKUP(BQ$1,Monitoring_MP!$AM$1:$CX$57,Points_MP!$C32,FALSE)=$P32,$AG32,IF(HLOOKUP(BQ$1,Monitoring_MP!$AM$1:$CX$57,Points_MP!$C32,FALSE)=$R32,$AH32,IF(HLOOKUP(BQ$1,Monitoring_MP!$AM$1:$CX$57,Points_MP!$C32,FALSE)=$T32,$AI32,IF(HLOOKUP(BQ$1,Monitoring_MP!$AM$1:$CX$57,Points_MP!$C32,FALSE)=$V32,$AJ32,IF(HLOOKUP(BQ$1,Monitoring_MP!$AM$1:$CX$57,Points_MP!$C32,FALSE)=$X32,$AK32,"ERROR")))))))))</f>
        <v>0</v>
      </c>
      <c r="BR32" s="223" t="str">
        <f>IF(ISBLANK(HLOOKUP(BR$1,Monitoring_MP!$AM$1:$CX$57,Points_MP!$C32,FALSE)),"",IF(HLOOKUP(BR$1,Monitoring_MP!$AM$1:$CX$57,Points_MP!$C32,FALSE)=$J32,$AD32,IF(HLOOKUP(BR$1,Monitoring_MP!$AM$1:$CX$57,Points_MP!$C32,FALSE)=$L32,$AE32,IF(HLOOKUP(BR$1,Monitoring_MP!$AM$1:$CX$57,Points_MP!$C32,FALSE)=$N32,$AF32,IF(HLOOKUP(BR$1,Monitoring_MP!$AM$1:$CX$57,Points_MP!$C32,FALSE)=$P32,$AG32,IF(HLOOKUP(BR$1,Monitoring_MP!$AM$1:$CX$57,Points_MP!$C32,FALSE)=$R32,$AH32,IF(HLOOKUP(BR$1,Monitoring_MP!$AM$1:$CX$57,Points_MP!$C32,FALSE)=$T32,$AI32,IF(HLOOKUP(BR$1,Monitoring_MP!$AM$1:$CX$57,Points_MP!$C32,FALSE)=$V32,$AJ32,IF(HLOOKUP(BR$1,Monitoring_MP!$AM$1:$CX$57,Points_MP!$C32,FALSE)=$X32,$AK32,"ERROR")))))))))</f>
        <v>N/A</v>
      </c>
    </row>
    <row r="33" spans="1:70" ht="15" customHeight="1" x14ac:dyDescent="0.35">
      <c r="A33" s="74" t="str">
        <f>IF(ISBLANK(Monitoring_MP!A33),"",Monitoring_MP!A33)</f>
        <v>Q31</v>
      </c>
      <c r="B33" s="246" t="str">
        <f>IF(ISBLANK(Monitoring_MP!B33),"",Monitoring_MP!B33)</f>
        <v>R20031</v>
      </c>
      <c r="C33" s="175">
        <f>IF(ISBLANK(Monitoring_MP!C33),"",Monitoring_MP!C33)</f>
        <v>33</v>
      </c>
      <c r="D33" s="175" t="str">
        <f>IF(ISBLANK(Monitoring_MP!D33),"",Monitoring_MP!D33)</f>
        <v>Informația cu privire la rezultatele licitațiilor/concursurilor/negocierilor directe de vînzare/locațiune/arendă a bunurilor proprietate a unităţii administrativ-teritoriale este adusă la cunoștință publică ?</v>
      </c>
      <c r="E33" s="175" t="str">
        <f>IF(ISBLANK(Monitoring_MP!E33),"",Monitoring_MP!E33)</f>
        <v>Is published the information on the results of auctions / contests / direct negotiations selling / renting / leasing property belonging to territorial-administrative unit?</v>
      </c>
      <c r="F33" s="71" t="str">
        <f>IF(ISBLANK(Monitoring_MP!F33),"",Monitoring_MP!F33)</f>
        <v>prop</v>
      </c>
      <c r="G33" s="71" t="str">
        <f>IF(ISBLANK(Monitoring_MP!G33),"",Monitoring_MP!G33)</f>
        <v>prop2</v>
      </c>
      <c r="H33" s="71" t="str">
        <f>IF(ISBLANK(Monitoring_MP!H33),"",Monitoring_MP!H33)</f>
        <v>prop2k</v>
      </c>
      <c r="I33" s="72">
        <f>IF(ISBLANK(Monitoring_MP!I33),"",Monitoring_MP!I33)</f>
        <v>3</v>
      </c>
      <c r="J33" s="71" t="str">
        <f>IF(ISBLANK(Monitoring_MP!J33),"",Monitoring_MP!J33)</f>
        <v>da</v>
      </c>
      <c r="K33" s="71" t="str">
        <f>IF(ISBLANK(Monitoring_MP!K33),"",Monitoring_MP!K33)</f>
        <v>yes</v>
      </c>
      <c r="L33" s="71" t="str">
        <f>IF(ISBLANK(Monitoring_MP!L33),"",Monitoring_MP!L33)</f>
        <v>nu</v>
      </c>
      <c r="M33" s="71" t="str">
        <f>IF(ISBLANK(Monitoring_MP!M33),"",Monitoring_MP!M33)</f>
        <v>no</v>
      </c>
      <c r="N33" s="71" t="str">
        <f>IF(ISBLANK(Monitoring_MP!N33),"",Monitoring_MP!N33)</f>
        <v>partial/panou informativ</v>
      </c>
      <c r="O33" s="71" t="str">
        <f>IF(ISBLANK(Monitoring_MP!O33),"",Monitoring_MP!O33)</f>
        <v>partially/bilboard</v>
      </c>
      <c r="P33" s="71" t="str">
        <f>IF(ISBLANK(Monitoring_MP!P33),"",Monitoring_MP!P33)</f>
        <v>0-10%</v>
      </c>
      <c r="Q33" s="71" t="str">
        <f>IF(ISBLANK(Monitoring_MP!Q33),"",Monitoring_MP!Q33)</f>
        <v>0-10%</v>
      </c>
      <c r="R33" s="71" t="str">
        <f>IF(ISBLANK(Monitoring_MP!R33),"",Monitoring_MP!R33)</f>
        <v>10-30%</v>
      </c>
      <c r="S33" s="71" t="str">
        <f>IF(ISBLANK(Monitoring_MP!S33),"",Monitoring_MP!S33)</f>
        <v>10-30%</v>
      </c>
      <c r="T33" s="71" t="str">
        <f>IF(ISBLANK(Monitoring_MP!T33),"",Monitoring_MP!T33)</f>
        <v>30-60%</v>
      </c>
      <c r="U33" s="71" t="str">
        <f>IF(ISBLANK(Monitoring_MP!U33),"",Monitoring_MP!U33)</f>
        <v>30-60%</v>
      </c>
      <c r="V33" s="71" t="str">
        <f>IF(ISBLANK(Monitoring_MP!V33),"",Monitoring_MP!V33)</f>
        <v>60-90%</v>
      </c>
      <c r="W33" s="71" t="str">
        <f>IF(ISBLANK(Monitoring_MP!W33),"",Monitoring_MP!W33)</f>
        <v>60-90%</v>
      </c>
      <c r="X33" s="129" t="str">
        <f>IF(ISBLANK(Monitoring_MP!X33),"",Monitoring_MP!X33)</f>
        <v>N/A</v>
      </c>
      <c r="Y33" s="129" t="str">
        <f>IF(ISBLANK(Monitoring_MP!Y33),"",Monitoring_MP!Y33)</f>
        <v>N/A</v>
      </c>
      <c r="Z33" s="71" t="str">
        <f>IF(ISBLANK(Monitoring_MP!Z33),"",Monitoring_MP!Z33)</f>
        <v>---</v>
      </c>
      <c r="AA33" s="71" t="str">
        <f>IF(ISBLANK(Monitoring_MP!AA33),"",Monitoring_MP!AA33)</f>
        <v>---</v>
      </c>
      <c r="AB33" s="71" t="str">
        <f>IF(ISBLANK(Monitoring_MP!AB33),"",Monitoring_MP!AB33)</f>
        <v>da</v>
      </c>
      <c r="AC33" s="71" t="str">
        <f>IF(ISBLANK(Monitoring_MP!AC33),"",Monitoring_MP!AC33)</f>
        <v>nu</v>
      </c>
      <c r="AD33" s="72">
        <f>IF(ISBLANK(Monitoring_MP!AD33),"",Monitoring_MP!AD33)</f>
        <v>3</v>
      </c>
      <c r="AE33" s="71">
        <f>IF(ISBLANK(Monitoring_MP!AE33),"",Monitoring_MP!AE33)</f>
        <v>0</v>
      </c>
      <c r="AF33" s="71">
        <f>IF(ISBLANK(Monitoring_MP!AF33),"",Monitoring_MP!AF33)</f>
        <v>1.5</v>
      </c>
      <c r="AG33" s="71">
        <f>IF(ISBLANK(Monitoring_MP!AG33),"",Monitoring_MP!AG33)</f>
        <v>0.6</v>
      </c>
      <c r="AH33" s="71">
        <f>IF(ISBLANK(Monitoring_MP!AH33),"",Monitoring_MP!AH33)</f>
        <v>1.2</v>
      </c>
      <c r="AI33" s="71">
        <f>IF(ISBLANK(Monitoring_MP!AI33),"",Monitoring_MP!AI33)</f>
        <v>1.8</v>
      </c>
      <c r="AJ33" s="71">
        <f>IF(ISBLANK(Monitoring_MP!AJ33),"",Monitoring_MP!AJ33)</f>
        <v>2.4</v>
      </c>
      <c r="AK33" s="129" t="str">
        <f>IF(ISBLANK(Monitoring_MP!AK33),"",Monitoring_MP!AK33)</f>
        <v>N/A</v>
      </c>
      <c r="AL33" s="155" t="str">
        <f>IF(ISBLANK(Monitoring_MP!AL33),"",Monitoring_MP!AL33)</f>
        <v>---</v>
      </c>
      <c r="AM33" s="223">
        <f>IF(ISBLANK(HLOOKUP(AM$1,Monitoring_MP!$AM$1:$CX$57,Points_MP!$C33,FALSE)),"",IF(HLOOKUP(AM$1,Monitoring_MP!$AM$1:$CX$57,Points_MP!$C33,FALSE)=$J33,$AD33,IF(HLOOKUP(AM$1,Monitoring_MP!$AM$1:$CX$57,Points_MP!$C33,FALSE)=$L33,$AE33,IF(HLOOKUP(AM$1,Monitoring_MP!$AM$1:$CX$57,Points_MP!$C33,FALSE)=$N33,$AF33,IF(HLOOKUP(AM$1,Monitoring_MP!$AM$1:$CX$57,Points_MP!$C33,FALSE)=$P33,$AG33,IF(HLOOKUP(AM$1,Monitoring_MP!$AM$1:$CX$57,Points_MP!$C33,FALSE)=$R33,$AH33,IF(HLOOKUP(AM$1,Monitoring_MP!$AM$1:$CX$57,Points_MP!$C33,FALSE)=$T33,$AI33,IF(HLOOKUP(AM$1,Monitoring_MP!$AM$1:$CX$57,Points_MP!$C33,FALSE)=$V33,$AJ33,IF(HLOOKUP(AM$1,Monitoring_MP!$AM$1:$CX$57,Points_MP!$C33,FALSE)=$X33,$AK33,"ERROR")))))))))</f>
        <v>0</v>
      </c>
      <c r="AN33" s="223">
        <f>IF(ISBLANK(HLOOKUP(AN$1,Monitoring_MP!$AM$1:$CX$57,Points_MP!$C33,FALSE)),"",IF(HLOOKUP(AN$1,Monitoring_MP!$AM$1:$CX$57,Points_MP!$C33,FALSE)=$J33,$AD33,IF(HLOOKUP(AN$1,Monitoring_MP!$AM$1:$CX$57,Points_MP!$C33,FALSE)=$L33,$AE33,IF(HLOOKUP(AN$1,Monitoring_MP!$AM$1:$CX$57,Points_MP!$C33,FALSE)=$N33,$AF33,IF(HLOOKUP(AN$1,Monitoring_MP!$AM$1:$CX$57,Points_MP!$C33,FALSE)=$P33,$AG33,IF(HLOOKUP(AN$1,Monitoring_MP!$AM$1:$CX$57,Points_MP!$C33,FALSE)=$R33,$AH33,IF(HLOOKUP(AN$1,Monitoring_MP!$AM$1:$CX$57,Points_MP!$C33,FALSE)=$T33,$AI33,IF(HLOOKUP(AN$1,Monitoring_MP!$AM$1:$CX$57,Points_MP!$C33,FALSE)=$V33,$AJ33,IF(HLOOKUP(AN$1,Monitoring_MP!$AM$1:$CX$57,Points_MP!$C33,FALSE)=$X33,$AK33,"ERROR")))))))))</f>
        <v>0</v>
      </c>
      <c r="AO33" s="223">
        <f>IF(ISBLANK(HLOOKUP(AO$1,Monitoring_MP!$AM$1:$CX$57,Points_MP!$C33,FALSE)),"",IF(HLOOKUP(AO$1,Monitoring_MP!$AM$1:$CX$57,Points_MP!$C33,FALSE)=$J33,$AD33,IF(HLOOKUP(AO$1,Monitoring_MP!$AM$1:$CX$57,Points_MP!$C33,FALSE)=$L33,$AE33,IF(HLOOKUP(AO$1,Monitoring_MP!$AM$1:$CX$57,Points_MP!$C33,FALSE)=$N33,$AF33,IF(HLOOKUP(AO$1,Monitoring_MP!$AM$1:$CX$57,Points_MP!$C33,FALSE)=$P33,$AG33,IF(HLOOKUP(AO$1,Monitoring_MP!$AM$1:$CX$57,Points_MP!$C33,FALSE)=$R33,$AH33,IF(HLOOKUP(AO$1,Monitoring_MP!$AM$1:$CX$57,Points_MP!$C33,FALSE)=$T33,$AI33,IF(HLOOKUP(AO$1,Monitoring_MP!$AM$1:$CX$57,Points_MP!$C33,FALSE)=$V33,$AJ33,IF(HLOOKUP(AO$1,Monitoring_MP!$AM$1:$CX$57,Points_MP!$C33,FALSE)=$X33,$AK33,"ERROR")))))))))</f>
        <v>0</v>
      </c>
      <c r="AP33" s="223">
        <f>IF(ISBLANK(HLOOKUP(AP$1,Monitoring_MP!$AM$1:$CX$57,Points_MP!$C33,FALSE)),"",IF(HLOOKUP(AP$1,Monitoring_MP!$AM$1:$CX$57,Points_MP!$C33,FALSE)=$J33,$AD33,IF(HLOOKUP(AP$1,Monitoring_MP!$AM$1:$CX$57,Points_MP!$C33,FALSE)=$L33,$AE33,IF(HLOOKUP(AP$1,Monitoring_MP!$AM$1:$CX$57,Points_MP!$C33,FALSE)=$N33,$AF33,IF(HLOOKUP(AP$1,Monitoring_MP!$AM$1:$CX$57,Points_MP!$C33,FALSE)=$P33,$AG33,IF(HLOOKUP(AP$1,Monitoring_MP!$AM$1:$CX$57,Points_MP!$C33,FALSE)=$R33,$AH33,IF(HLOOKUP(AP$1,Monitoring_MP!$AM$1:$CX$57,Points_MP!$C33,FALSE)=$T33,$AI33,IF(HLOOKUP(AP$1,Monitoring_MP!$AM$1:$CX$57,Points_MP!$C33,FALSE)=$V33,$AJ33,IF(HLOOKUP(AP$1,Monitoring_MP!$AM$1:$CX$57,Points_MP!$C33,FALSE)=$X33,$AK33,"ERROR")))))))))</f>
        <v>1.5</v>
      </c>
      <c r="AQ33" s="223">
        <f>IF(ISBLANK(HLOOKUP(AQ$1,Monitoring_MP!$AM$1:$CX$57,Points_MP!$C33,FALSE)),"",IF(HLOOKUP(AQ$1,Monitoring_MP!$AM$1:$CX$57,Points_MP!$C33,FALSE)=$J33,$AD33,IF(HLOOKUP(AQ$1,Monitoring_MP!$AM$1:$CX$57,Points_MP!$C33,FALSE)=$L33,$AE33,IF(HLOOKUP(AQ$1,Monitoring_MP!$AM$1:$CX$57,Points_MP!$C33,FALSE)=$N33,$AF33,IF(HLOOKUP(AQ$1,Monitoring_MP!$AM$1:$CX$57,Points_MP!$C33,FALSE)=$P33,$AG33,IF(HLOOKUP(AQ$1,Monitoring_MP!$AM$1:$CX$57,Points_MP!$C33,FALSE)=$R33,$AH33,IF(HLOOKUP(AQ$1,Monitoring_MP!$AM$1:$CX$57,Points_MP!$C33,FALSE)=$T33,$AI33,IF(HLOOKUP(AQ$1,Monitoring_MP!$AM$1:$CX$57,Points_MP!$C33,FALSE)=$V33,$AJ33,IF(HLOOKUP(AQ$1,Monitoring_MP!$AM$1:$CX$57,Points_MP!$C33,FALSE)=$X33,$AK33,"ERROR")))))))))</f>
        <v>0</v>
      </c>
      <c r="AR33" s="223">
        <f>IF(ISBLANK(HLOOKUP(AR$1,Monitoring_MP!$AM$1:$CX$57,Points_MP!$C33,FALSE)),"",IF(HLOOKUP(AR$1,Monitoring_MP!$AM$1:$CX$57,Points_MP!$C33,FALSE)=$J33,$AD33,IF(HLOOKUP(AR$1,Monitoring_MP!$AM$1:$CX$57,Points_MP!$C33,FALSE)=$L33,$AE33,IF(HLOOKUP(AR$1,Monitoring_MP!$AM$1:$CX$57,Points_MP!$C33,FALSE)=$N33,$AF33,IF(HLOOKUP(AR$1,Monitoring_MP!$AM$1:$CX$57,Points_MP!$C33,FALSE)=$P33,$AG33,IF(HLOOKUP(AR$1,Monitoring_MP!$AM$1:$CX$57,Points_MP!$C33,FALSE)=$R33,$AH33,IF(HLOOKUP(AR$1,Monitoring_MP!$AM$1:$CX$57,Points_MP!$C33,FALSE)=$T33,$AI33,IF(HLOOKUP(AR$1,Monitoring_MP!$AM$1:$CX$57,Points_MP!$C33,FALSE)=$V33,$AJ33,IF(HLOOKUP(AR$1,Monitoring_MP!$AM$1:$CX$57,Points_MP!$C33,FALSE)=$X33,$AK33,"ERROR")))))))))</f>
        <v>1.5</v>
      </c>
      <c r="AS33" s="223">
        <f>IF(ISBLANK(HLOOKUP(AS$1,Monitoring_MP!$AM$1:$CX$57,Points_MP!$C33,FALSE)),"",IF(HLOOKUP(AS$1,Monitoring_MP!$AM$1:$CX$57,Points_MP!$C33,FALSE)=$J33,$AD33,IF(HLOOKUP(AS$1,Monitoring_MP!$AM$1:$CX$57,Points_MP!$C33,FALSE)=$L33,$AE33,IF(HLOOKUP(AS$1,Monitoring_MP!$AM$1:$CX$57,Points_MP!$C33,FALSE)=$N33,$AF33,IF(HLOOKUP(AS$1,Monitoring_MP!$AM$1:$CX$57,Points_MP!$C33,FALSE)=$P33,$AG33,IF(HLOOKUP(AS$1,Monitoring_MP!$AM$1:$CX$57,Points_MP!$C33,FALSE)=$R33,$AH33,IF(HLOOKUP(AS$1,Monitoring_MP!$AM$1:$CX$57,Points_MP!$C33,FALSE)=$T33,$AI33,IF(HLOOKUP(AS$1,Monitoring_MP!$AM$1:$CX$57,Points_MP!$C33,FALSE)=$V33,$AJ33,IF(HLOOKUP(AS$1,Monitoring_MP!$AM$1:$CX$57,Points_MP!$C33,FALSE)=$X33,$AK33,"ERROR")))))))))</f>
        <v>0</v>
      </c>
      <c r="AT33" s="223">
        <f>IF(ISBLANK(HLOOKUP(AT$1,Monitoring_MP!$AM$1:$CX$57,Points_MP!$C33,FALSE)),"",IF(HLOOKUP(AT$1,Monitoring_MP!$AM$1:$CX$57,Points_MP!$C33,FALSE)=$J33,$AD33,IF(HLOOKUP(AT$1,Monitoring_MP!$AM$1:$CX$57,Points_MP!$C33,FALSE)=$L33,$AE33,IF(HLOOKUP(AT$1,Monitoring_MP!$AM$1:$CX$57,Points_MP!$C33,FALSE)=$N33,$AF33,IF(HLOOKUP(AT$1,Monitoring_MP!$AM$1:$CX$57,Points_MP!$C33,FALSE)=$P33,$AG33,IF(HLOOKUP(AT$1,Monitoring_MP!$AM$1:$CX$57,Points_MP!$C33,FALSE)=$R33,$AH33,IF(HLOOKUP(AT$1,Monitoring_MP!$AM$1:$CX$57,Points_MP!$C33,FALSE)=$T33,$AI33,IF(HLOOKUP(AT$1,Monitoring_MP!$AM$1:$CX$57,Points_MP!$C33,FALSE)=$V33,$AJ33,IF(HLOOKUP(AT$1,Monitoring_MP!$AM$1:$CX$57,Points_MP!$C33,FALSE)=$X33,$AK33,"ERROR")))))))))</f>
        <v>1.5</v>
      </c>
      <c r="AU33" s="223">
        <f>IF(ISBLANK(HLOOKUP(AU$1,Monitoring_MP!$AM$1:$CX$57,Points_MP!$C33,FALSE)),"",IF(HLOOKUP(AU$1,Monitoring_MP!$AM$1:$CX$57,Points_MP!$C33,FALSE)=$J33,$AD33,IF(HLOOKUP(AU$1,Monitoring_MP!$AM$1:$CX$57,Points_MP!$C33,FALSE)=$L33,$AE33,IF(HLOOKUP(AU$1,Monitoring_MP!$AM$1:$CX$57,Points_MP!$C33,FALSE)=$N33,$AF33,IF(HLOOKUP(AU$1,Monitoring_MP!$AM$1:$CX$57,Points_MP!$C33,FALSE)=$P33,$AG33,IF(HLOOKUP(AU$1,Monitoring_MP!$AM$1:$CX$57,Points_MP!$C33,FALSE)=$R33,$AH33,IF(HLOOKUP(AU$1,Monitoring_MP!$AM$1:$CX$57,Points_MP!$C33,FALSE)=$T33,$AI33,IF(HLOOKUP(AU$1,Monitoring_MP!$AM$1:$CX$57,Points_MP!$C33,FALSE)=$V33,$AJ33,IF(HLOOKUP(AU$1,Monitoring_MP!$AM$1:$CX$57,Points_MP!$C33,FALSE)=$X33,$AK33,"ERROR")))))))))</f>
        <v>1.5</v>
      </c>
      <c r="AV33" s="223">
        <f>IF(ISBLANK(HLOOKUP(AV$1,Monitoring_MP!$AM$1:$CX$57,Points_MP!$C33,FALSE)),"",IF(HLOOKUP(AV$1,Monitoring_MP!$AM$1:$CX$57,Points_MP!$C33,FALSE)=$J33,$AD33,IF(HLOOKUP(AV$1,Monitoring_MP!$AM$1:$CX$57,Points_MP!$C33,FALSE)=$L33,$AE33,IF(HLOOKUP(AV$1,Monitoring_MP!$AM$1:$CX$57,Points_MP!$C33,FALSE)=$N33,$AF33,IF(HLOOKUP(AV$1,Monitoring_MP!$AM$1:$CX$57,Points_MP!$C33,FALSE)=$P33,$AG33,IF(HLOOKUP(AV$1,Monitoring_MP!$AM$1:$CX$57,Points_MP!$C33,FALSE)=$R33,$AH33,IF(HLOOKUP(AV$1,Monitoring_MP!$AM$1:$CX$57,Points_MP!$C33,FALSE)=$T33,$AI33,IF(HLOOKUP(AV$1,Monitoring_MP!$AM$1:$CX$57,Points_MP!$C33,FALSE)=$V33,$AJ33,IF(HLOOKUP(AV$1,Monitoring_MP!$AM$1:$CX$57,Points_MP!$C33,FALSE)=$X33,$AK33,"ERROR")))))))))</f>
        <v>0</v>
      </c>
      <c r="AW33" s="223">
        <f>IF(ISBLANK(HLOOKUP(AW$1,Monitoring_MP!$AM$1:$CX$57,Points_MP!$C33,FALSE)),"",IF(HLOOKUP(AW$1,Monitoring_MP!$AM$1:$CX$57,Points_MP!$C33,FALSE)=$J33,$AD33,IF(HLOOKUP(AW$1,Monitoring_MP!$AM$1:$CX$57,Points_MP!$C33,FALSE)=$L33,$AE33,IF(HLOOKUP(AW$1,Monitoring_MP!$AM$1:$CX$57,Points_MP!$C33,FALSE)=$N33,$AF33,IF(HLOOKUP(AW$1,Monitoring_MP!$AM$1:$CX$57,Points_MP!$C33,FALSE)=$P33,$AG33,IF(HLOOKUP(AW$1,Monitoring_MP!$AM$1:$CX$57,Points_MP!$C33,FALSE)=$R33,$AH33,IF(HLOOKUP(AW$1,Monitoring_MP!$AM$1:$CX$57,Points_MP!$C33,FALSE)=$T33,$AI33,IF(HLOOKUP(AW$1,Monitoring_MP!$AM$1:$CX$57,Points_MP!$C33,FALSE)=$V33,$AJ33,IF(HLOOKUP(AW$1,Monitoring_MP!$AM$1:$CX$57,Points_MP!$C33,FALSE)=$X33,$AK33,"ERROR")))))))))</f>
        <v>0</v>
      </c>
      <c r="AX33" s="223">
        <f>IF(ISBLANK(HLOOKUP(AX$1,Monitoring_MP!$AM$1:$CX$57,Points_MP!$C33,FALSE)),"",IF(HLOOKUP(AX$1,Monitoring_MP!$AM$1:$CX$57,Points_MP!$C33,FALSE)=$J33,$AD33,IF(HLOOKUP(AX$1,Monitoring_MP!$AM$1:$CX$57,Points_MP!$C33,FALSE)=$L33,$AE33,IF(HLOOKUP(AX$1,Monitoring_MP!$AM$1:$CX$57,Points_MP!$C33,FALSE)=$N33,$AF33,IF(HLOOKUP(AX$1,Monitoring_MP!$AM$1:$CX$57,Points_MP!$C33,FALSE)=$P33,$AG33,IF(HLOOKUP(AX$1,Monitoring_MP!$AM$1:$CX$57,Points_MP!$C33,FALSE)=$R33,$AH33,IF(HLOOKUP(AX$1,Monitoring_MP!$AM$1:$CX$57,Points_MP!$C33,FALSE)=$T33,$AI33,IF(HLOOKUP(AX$1,Monitoring_MP!$AM$1:$CX$57,Points_MP!$C33,FALSE)=$V33,$AJ33,IF(HLOOKUP(AX$1,Monitoring_MP!$AM$1:$CX$57,Points_MP!$C33,FALSE)=$X33,$AK33,"ERROR")))))))))</f>
        <v>0</v>
      </c>
      <c r="AY33" s="223">
        <f>IF(ISBLANK(HLOOKUP(AY$1,Monitoring_MP!$AM$1:$CX$57,Points_MP!$C33,FALSE)),"",IF(HLOOKUP(AY$1,Monitoring_MP!$AM$1:$CX$57,Points_MP!$C33,FALSE)=$J33,$AD33,IF(HLOOKUP(AY$1,Monitoring_MP!$AM$1:$CX$57,Points_MP!$C33,FALSE)=$L33,$AE33,IF(HLOOKUP(AY$1,Monitoring_MP!$AM$1:$CX$57,Points_MP!$C33,FALSE)=$N33,$AF33,IF(HLOOKUP(AY$1,Monitoring_MP!$AM$1:$CX$57,Points_MP!$C33,FALSE)=$P33,$AG33,IF(HLOOKUP(AY$1,Monitoring_MP!$AM$1:$CX$57,Points_MP!$C33,FALSE)=$R33,$AH33,IF(HLOOKUP(AY$1,Monitoring_MP!$AM$1:$CX$57,Points_MP!$C33,FALSE)=$T33,$AI33,IF(HLOOKUP(AY$1,Monitoring_MP!$AM$1:$CX$57,Points_MP!$C33,FALSE)=$V33,$AJ33,IF(HLOOKUP(AY$1,Monitoring_MP!$AM$1:$CX$57,Points_MP!$C33,FALSE)=$X33,$AK33,"ERROR")))))))))</f>
        <v>0</v>
      </c>
      <c r="AZ33" s="223" t="str">
        <f>IF(ISBLANK(HLOOKUP(AZ$1,Monitoring_MP!$AM$1:$CX$57,Points_MP!$C33,FALSE)),"",IF(HLOOKUP(AZ$1,Monitoring_MP!$AM$1:$CX$57,Points_MP!$C33,FALSE)=$J33,$AD33,IF(HLOOKUP(AZ$1,Monitoring_MP!$AM$1:$CX$57,Points_MP!$C33,FALSE)=$L33,$AE33,IF(HLOOKUP(AZ$1,Monitoring_MP!$AM$1:$CX$57,Points_MP!$C33,FALSE)=$N33,$AF33,IF(HLOOKUP(AZ$1,Monitoring_MP!$AM$1:$CX$57,Points_MP!$C33,FALSE)=$P33,$AG33,IF(HLOOKUP(AZ$1,Monitoring_MP!$AM$1:$CX$57,Points_MP!$C33,FALSE)=$R33,$AH33,IF(HLOOKUP(AZ$1,Monitoring_MP!$AM$1:$CX$57,Points_MP!$C33,FALSE)=$T33,$AI33,IF(HLOOKUP(AZ$1,Monitoring_MP!$AM$1:$CX$57,Points_MP!$C33,FALSE)=$V33,$AJ33,IF(HLOOKUP(AZ$1,Monitoring_MP!$AM$1:$CX$57,Points_MP!$C33,FALSE)=$X33,$AK33,"ERROR")))))))))</f>
        <v>N/A</v>
      </c>
      <c r="BA33" s="223">
        <f>IF(ISBLANK(HLOOKUP(BA$1,Monitoring_MP!$AM$1:$CX$57,Points_MP!$C33,FALSE)),"",IF(HLOOKUP(BA$1,Monitoring_MP!$AM$1:$CX$57,Points_MP!$C33,FALSE)=$J33,$AD33,IF(HLOOKUP(BA$1,Monitoring_MP!$AM$1:$CX$57,Points_MP!$C33,FALSE)=$L33,$AE33,IF(HLOOKUP(BA$1,Monitoring_MP!$AM$1:$CX$57,Points_MP!$C33,FALSE)=$N33,$AF33,IF(HLOOKUP(BA$1,Monitoring_MP!$AM$1:$CX$57,Points_MP!$C33,FALSE)=$P33,$AG33,IF(HLOOKUP(BA$1,Monitoring_MP!$AM$1:$CX$57,Points_MP!$C33,FALSE)=$R33,$AH33,IF(HLOOKUP(BA$1,Monitoring_MP!$AM$1:$CX$57,Points_MP!$C33,FALSE)=$T33,$AI33,IF(HLOOKUP(BA$1,Monitoring_MP!$AM$1:$CX$57,Points_MP!$C33,FALSE)=$V33,$AJ33,IF(HLOOKUP(BA$1,Monitoring_MP!$AM$1:$CX$57,Points_MP!$C33,FALSE)=$X33,$AK33,"ERROR")))))))))</f>
        <v>0</v>
      </c>
      <c r="BB33" s="223">
        <f>IF(ISBLANK(HLOOKUP(BB$1,Monitoring_MP!$AM$1:$CX$57,Points_MP!$C33,FALSE)),"",IF(HLOOKUP(BB$1,Monitoring_MP!$AM$1:$CX$57,Points_MP!$C33,FALSE)=$J33,$AD33,IF(HLOOKUP(BB$1,Monitoring_MP!$AM$1:$CX$57,Points_MP!$C33,FALSE)=$L33,$AE33,IF(HLOOKUP(BB$1,Monitoring_MP!$AM$1:$CX$57,Points_MP!$C33,FALSE)=$N33,$AF33,IF(HLOOKUP(BB$1,Monitoring_MP!$AM$1:$CX$57,Points_MP!$C33,FALSE)=$P33,$AG33,IF(HLOOKUP(BB$1,Monitoring_MP!$AM$1:$CX$57,Points_MP!$C33,FALSE)=$R33,$AH33,IF(HLOOKUP(BB$1,Monitoring_MP!$AM$1:$CX$57,Points_MP!$C33,FALSE)=$T33,$AI33,IF(HLOOKUP(BB$1,Monitoring_MP!$AM$1:$CX$57,Points_MP!$C33,FALSE)=$V33,$AJ33,IF(HLOOKUP(BB$1,Monitoring_MP!$AM$1:$CX$57,Points_MP!$C33,FALSE)=$X33,$AK33,"ERROR")))))))))</f>
        <v>0</v>
      </c>
      <c r="BC33" s="223">
        <f>IF(ISBLANK(HLOOKUP(BC$1,Monitoring_MP!$AM$1:$CX$57,Points_MP!$C33,FALSE)),"",IF(HLOOKUP(BC$1,Monitoring_MP!$AM$1:$CX$57,Points_MP!$C33,FALSE)=$J33,$AD33,IF(HLOOKUP(BC$1,Monitoring_MP!$AM$1:$CX$57,Points_MP!$C33,FALSE)=$L33,$AE33,IF(HLOOKUP(BC$1,Monitoring_MP!$AM$1:$CX$57,Points_MP!$C33,FALSE)=$N33,$AF33,IF(HLOOKUP(BC$1,Monitoring_MP!$AM$1:$CX$57,Points_MP!$C33,FALSE)=$P33,$AG33,IF(HLOOKUP(BC$1,Monitoring_MP!$AM$1:$CX$57,Points_MP!$C33,FALSE)=$R33,$AH33,IF(HLOOKUP(BC$1,Monitoring_MP!$AM$1:$CX$57,Points_MP!$C33,FALSE)=$T33,$AI33,IF(HLOOKUP(BC$1,Monitoring_MP!$AM$1:$CX$57,Points_MP!$C33,FALSE)=$V33,$AJ33,IF(HLOOKUP(BC$1,Monitoring_MP!$AM$1:$CX$57,Points_MP!$C33,FALSE)=$X33,$AK33,"ERROR")))))))))</f>
        <v>0</v>
      </c>
      <c r="BD33" s="223">
        <f>IF(ISBLANK(HLOOKUP(BD$1,Monitoring_MP!$AM$1:$CX$57,Points_MP!$C33,FALSE)),"",IF(HLOOKUP(BD$1,Monitoring_MP!$AM$1:$CX$57,Points_MP!$C33,FALSE)=$J33,$AD33,IF(HLOOKUP(BD$1,Monitoring_MP!$AM$1:$CX$57,Points_MP!$C33,FALSE)=$L33,$AE33,IF(HLOOKUP(BD$1,Monitoring_MP!$AM$1:$CX$57,Points_MP!$C33,FALSE)=$N33,$AF33,IF(HLOOKUP(BD$1,Monitoring_MP!$AM$1:$CX$57,Points_MP!$C33,FALSE)=$P33,$AG33,IF(HLOOKUP(BD$1,Monitoring_MP!$AM$1:$CX$57,Points_MP!$C33,FALSE)=$R33,$AH33,IF(HLOOKUP(BD$1,Monitoring_MP!$AM$1:$CX$57,Points_MP!$C33,FALSE)=$T33,$AI33,IF(HLOOKUP(BD$1,Monitoring_MP!$AM$1:$CX$57,Points_MP!$C33,FALSE)=$V33,$AJ33,IF(HLOOKUP(BD$1,Monitoring_MP!$AM$1:$CX$57,Points_MP!$C33,FALSE)=$X33,$AK33,"ERROR")))))))))</f>
        <v>0</v>
      </c>
      <c r="BE33" s="223">
        <f>IF(ISBLANK(HLOOKUP(BE$1,Monitoring_MP!$AM$1:$CX$57,Points_MP!$C33,FALSE)),"",IF(HLOOKUP(BE$1,Monitoring_MP!$AM$1:$CX$57,Points_MP!$C33,FALSE)=$J33,$AD33,IF(HLOOKUP(BE$1,Monitoring_MP!$AM$1:$CX$57,Points_MP!$C33,FALSE)=$L33,$AE33,IF(HLOOKUP(BE$1,Monitoring_MP!$AM$1:$CX$57,Points_MP!$C33,FALSE)=$N33,$AF33,IF(HLOOKUP(BE$1,Monitoring_MP!$AM$1:$CX$57,Points_MP!$C33,FALSE)=$P33,$AG33,IF(HLOOKUP(BE$1,Monitoring_MP!$AM$1:$CX$57,Points_MP!$C33,FALSE)=$R33,$AH33,IF(HLOOKUP(BE$1,Monitoring_MP!$AM$1:$CX$57,Points_MP!$C33,FALSE)=$T33,$AI33,IF(HLOOKUP(BE$1,Monitoring_MP!$AM$1:$CX$57,Points_MP!$C33,FALSE)=$V33,$AJ33,IF(HLOOKUP(BE$1,Monitoring_MP!$AM$1:$CX$57,Points_MP!$C33,FALSE)=$X33,$AK33,"ERROR")))))))))</f>
        <v>0</v>
      </c>
      <c r="BF33" s="223">
        <f>IF(ISBLANK(HLOOKUP(BF$1,Monitoring_MP!$AM$1:$CX$57,Points_MP!$C33,FALSE)),"",IF(HLOOKUP(BF$1,Monitoring_MP!$AM$1:$CX$57,Points_MP!$C33,FALSE)=$J33,$AD33,IF(HLOOKUP(BF$1,Monitoring_MP!$AM$1:$CX$57,Points_MP!$C33,FALSE)=$L33,$AE33,IF(HLOOKUP(BF$1,Monitoring_MP!$AM$1:$CX$57,Points_MP!$C33,FALSE)=$N33,$AF33,IF(HLOOKUP(BF$1,Monitoring_MP!$AM$1:$CX$57,Points_MP!$C33,FALSE)=$P33,$AG33,IF(HLOOKUP(BF$1,Monitoring_MP!$AM$1:$CX$57,Points_MP!$C33,FALSE)=$R33,$AH33,IF(HLOOKUP(BF$1,Monitoring_MP!$AM$1:$CX$57,Points_MP!$C33,FALSE)=$T33,$AI33,IF(HLOOKUP(BF$1,Monitoring_MP!$AM$1:$CX$57,Points_MP!$C33,FALSE)=$V33,$AJ33,IF(HLOOKUP(BF$1,Monitoring_MP!$AM$1:$CX$57,Points_MP!$C33,FALSE)=$X33,$AK33,"ERROR")))))))))</f>
        <v>0</v>
      </c>
      <c r="BG33" s="223">
        <f>IF(ISBLANK(HLOOKUP(BG$1,Monitoring_MP!$AM$1:$CX$57,Points_MP!$C33,FALSE)),"",IF(HLOOKUP(BG$1,Monitoring_MP!$AM$1:$CX$57,Points_MP!$C33,FALSE)=$J33,$AD33,IF(HLOOKUP(BG$1,Monitoring_MP!$AM$1:$CX$57,Points_MP!$C33,FALSE)=$L33,$AE33,IF(HLOOKUP(BG$1,Monitoring_MP!$AM$1:$CX$57,Points_MP!$C33,FALSE)=$N33,$AF33,IF(HLOOKUP(BG$1,Monitoring_MP!$AM$1:$CX$57,Points_MP!$C33,FALSE)=$P33,$AG33,IF(HLOOKUP(BG$1,Monitoring_MP!$AM$1:$CX$57,Points_MP!$C33,FALSE)=$R33,$AH33,IF(HLOOKUP(BG$1,Monitoring_MP!$AM$1:$CX$57,Points_MP!$C33,FALSE)=$T33,$AI33,IF(HLOOKUP(BG$1,Monitoring_MP!$AM$1:$CX$57,Points_MP!$C33,FALSE)=$V33,$AJ33,IF(HLOOKUP(BG$1,Monitoring_MP!$AM$1:$CX$57,Points_MP!$C33,FALSE)=$X33,$AK33,"ERROR")))))))))</f>
        <v>0</v>
      </c>
      <c r="BH33" s="223">
        <f>IF(ISBLANK(HLOOKUP(BH$1,Monitoring_MP!$AM$1:$CX$57,Points_MP!$C33,FALSE)),"",IF(HLOOKUP(BH$1,Monitoring_MP!$AM$1:$CX$57,Points_MP!$C33,FALSE)=$J33,$AD33,IF(HLOOKUP(BH$1,Monitoring_MP!$AM$1:$CX$57,Points_MP!$C33,FALSE)=$L33,$AE33,IF(HLOOKUP(BH$1,Monitoring_MP!$AM$1:$CX$57,Points_MP!$C33,FALSE)=$N33,$AF33,IF(HLOOKUP(BH$1,Monitoring_MP!$AM$1:$CX$57,Points_MP!$C33,FALSE)=$P33,$AG33,IF(HLOOKUP(BH$1,Monitoring_MP!$AM$1:$CX$57,Points_MP!$C33,FALSE)=$R33,$AH33,IF(HLOOKUP(BH$1,Monitoring_MP!$AM$1:$CX$57,Points_MP!$C33,FALSE)=$T33,$AI33,IF(HLOOKUP(BH$1,Monitoring_MP!$AM$1:$CX$57,Points_MP!$C33,FALSE)=$V33,$AJ33,IF(HLOOKUP(BH$1,Monitoring_MP!$AM$1:$CX$57,Points_MP!$C33,FALSE)=$X33,$AK33,"ERROR")))))))))</f>
        <v>0</v>
      </c>
      <c r="BI33" s="223" t="str">
        <f>IF(ISBLANK(HLOOKUP(BI$1,Monitoring_MP!$AM$1:$CX$57,Points_MP!$C33,FALSE)),"",IF(HLOOKUP(BI$1,Monitoring_MP!$AM$1:$CX$57,Points_MP!$C33,FALSE)=$J33,$AD33,IF(HLOOKUP(BI$1,Monitoring_MP!$AM$1:$CX$57,Points_MP!$C33,FALSE)=$L33,$AE33,IF(HLOOKUP(BI$1,Monitoring_MP!$AM$1:$CX$57,Points_MP!$C33,FALSE)=$N33,$AF33,IF(HLOOKUP(BI$1,Monitoring_MP!$AM$1:$CX$57,Points_MP!$C33,FALSE)=$P33,$AG33,IF(HLOOKUP(BI$1,Monitoring_MP!$AM$1:$CX$57,Points_MP!$C33,FALSE)=$R33,$AH33,IF(HLOOKUP(BI$1,Monitoring_MP!$AM$1:$CX$57,Points_MP!$C33,FALSE)=$T33,$AI33,IF(HLOOKUP(BI$1,Monitoring_MP!$AM$1:$CX$57,Points_MP!$C33,FALSE)=$V33,$AJ33,IF(HLOOKUP(BI$1,Monitoring_MP!$AM$1:$CX$57,Points_MP!$C33,FALSE)=$X33,$AK33,"ERROR")))))))))</f>
        <v>N/A</v>
      </c>
      <c r="BJ33" s="223">
        <f>IF(ISBLANK(HLOOKUP(BJ$1,Monitoring_MP!$AM$1:$CX$57,Points_MP!$C33,FALSE)),"",IF(HLOOKUP(BJ$1,Monitoring_MP!$AM$1:$CX$57,Points_MP!$C33,FALSE)=$J33,$AD33,IF(HLOOKUP(BJ$1,Monitoring_MP!$AM$1:$CX$57,Points_MP!$C33,FALSE)=$L33,$AE33,IF(HLOOKUP(BJ$1,Monitoring_MP!$AM$1:$CX$57,Points_MP!$C33,FALSE)=$N33,$AF33,IF(HLOOKUP(BJ$1,Monitoring_MP!$AM$1:$CX$57,Points_MP!$C33,FALSE)=$P33,$AG33,IF(HLOOKUP(BJ$1,Monitoring_MP!$AM$1:$CX$57,Points_MP!$C33,FALSE)=$R33,$AH33,IF(HLOOKUP(BJ$1,Monitoring_MP!$AM$1:$CX$57,Points_MP!$C33,FALSE)=$T33,$AI33,IF(HLOOKUP(BJ$1,Monitoring_MP!$AM$1:$CX$57,Points_MP!$C33,FALSE)=$V33,$AJ33,IF(HLOOKUP(BJ$1,Monitoring_MP!$AM$1:$CX$57,Points_MP!$C33,FALSE)=$X33,$AK33,"ERROR")))))))))</f>
        <v>0</v>
      </c>
      <c r="BK33" s="223">
        <f>IF(ISBLANK(HLOOKUP(BK$1,Monitoring_MP!$AM$1:$CX$57,Points_MP!$C33,FALSE)),"",IF(HLOOKUP(BK$1,Monitoring_MP!$AM$1:$CX$57,Points_MP!$C33,FALSE)=$J33,$AD33,IF(HLOOKUP(BK$1,Monitoring_MP!$AM$1:$CX$57,Points_MP!$C33,FALSE)=$L33,$AE33,IF(HLOOKUP(BK$1,Monitoring_MP!$AM$1:$CX$57,Points_MP!$C33,FALSE)=$N33,$AF33,IF(HLOOKUP(BK$1,Monitoring_MP!$AM$1:$CX$57,Points_MP!$C33,FALSE)=$P33,$AG33,IF(HLOOKUP(BK$1,Monitoring_MP!$AM$1:$CX$57,Points_MP!$C33,FALSE)=$R33,$AH33,IF(HLOOKUP(BK$1,Monitoring_MP!$AM$1:$CX$57,Points_MP!$C33,FALSE)=$T33,$AI33,IF(HLOOKUP(BK$1,Monitoring_MP!$AM$1:$CX$57,Points_MP!$C33,FALSE)=$V33,$AJ33,IF(HLOOKUP(BK$1,Monitoring_MP!$AM$1:$CX$57,Points_MP!$C33,FALSE)=$X33,$AK33,"ERROR")))))))))</f>
        <v>1.5</v>
      </c>
      <c r="BL33" s="223" t="str">
        <f>IF(ISBLANK(HLOOKUP(BL$1,Monitoring_MP!$AM$1:$CX$57,Points_MP!$C33,FALSE)),"",IF(HLOOKUP(BL$1,Monitoring_MP!$AM$1:$CX$57,Points_MP!$C33,FALSE)=$J33,$AD33,IF(HLOOKUP(BL$1,Monitoring_MP!$AM$1:$CX$57,Points_MP!$C33,FALSE)=$L33,$AE33,IF(HLOOKUP(BL$1,Monitoring_MP!$AM$1:$CX$57,Points_MP!$C33,FALSE)=$N33,$AF33,IF(HLOOKUP(BL$1,Monitoring_MP!$AM$1:$CX$57,Points_MP!$C33,FALSE)=$P33,$AG33,IF(HLOOKUP(BL$1,Monitoring_MP!$AM$1:$CX$57,Points_MP!$C33,FALSE)=$R33,$AH33,IF(HLOOKUP(BL$1,Monitoring_MP!$AM$1:$CX$57,Points_MP!$C33,FALSE)=$T33,$AI33,IF(HLOOKUP(BL$1,Monitoring_MP!$AM$1:$CX$57,Points_MP!$C33,FALSE)=$V33,$AJ33,IF(HLOOKUP(BL$1,Monitoring_MP!$AM$1:$CX$57,Points_MP!$C33,FALSE)=$X33,$AK33,"ERROR")))))))))</f>
        <v>N/A</v>
      </c>
      <c r="BM33" s="223">
        <f>IF(ISBLANK(HLOOKUP(BM$1,Monitoring_MP!$AM$1:$CX$57,Points_MP!$C33,FALSE)),"",IF(HLOOKUP(BM$1,Monitoring_MP!$AM$1:$CX$57,Points_MP!$C33,FALSE)=$J33,$AD33,IF(HLOOKUP(BM$1,Monitoring_MP!$AM$1:$CX$57,Points_MP!$C33,FALSE)=$L33,$AE33,IF(HLOOKUP(BM$1,Monitoring_MP!$AM$1:$CX$57,Points_MP!$C33,FALSE)=$N33,$AF33,IF(HLOOKUP(BM$1,Monitoring_MP!$AM$1:$CX$57,Points_MP!$C33,FALSE)=$P33,$AG33,IF(HLOOKUP(BM$1,Monitoring_MP!$AM$1:$CX$57,Points_MP!$C33,FALSE)=$R33,$AH33,IF(HLOOKUP(BM$1,Monitoring_MP!$AM$1:$CX$57,Points_MP!$C33,FALSE)=$T33,$AI33,IF(HLOOKUP(BM$1,Monitoring_MP!$AM$1:$CX$57,Points_MP!$C33,FALSE)=$V33,$AJ33,IF(HLOOKUP(BM$1,Monitoring_MP!$AM$1:$CX$57,Points_MP!$C33,FALSE)=$X33,$AK33,"ERROR")))))))))</f>
        <v>0</v>
      </c>
      <c r="BN33" s="223">
        <f>IF(ISBLANK(HLOOKUP(BN$1,Monitoring_MP!$AM$1:$CX$57,Points_MP!$C33,FALSE)),"",IF(HLOOKUP(BN$1,Monitoring_MP!$AM$1:$CX$57,Points_MP!$C33,FALSE)=$J33,$AD33,IF(HLOOKUP(BN$1,Monitoring_MP!$AM$1:$CX$57,Points_MP!$C33,FALSE)=$L33,$AE33,IF(HLOOKUP(BN$1,Monitoring_MP!$AM$1:$CX$57,Points_MP!$C33,FALSE)=$N33,$AF33,IF(HLOOKUP(BN$1,Monitoring_MP!$AM$1:$CX$57,Points_MP!$C33,FALSE)=$P33,$AG33,IF(HLOOKUP(BN$1,Monitoring_MP!$AM$1:$CX$57,Points_MP!$C33,FALSE)=$R33,$AH33,IF(HLOOKUP(BN$1,Monitoring_MP!$AM$1:$CX$57,Points_MP!$C33,FALSE)=$T33,$AI33,IF(HLOOKUP(BN$1,Monitoring_MP!$AM$1:$CX$57,Points_MP!$C33,FALSE)=$V33,$AJ33,IF(HLOOKUP(BN$1,Monitoring_MP!$AM$1:$CX$57,Points_MP!$C33,FALSE)=$X33,$AK33,"ERROR")))))))))</f>
        <v>0</v>
      </c>
      <c r="BO33" s="223">
        <f>IF(ISBLANK(HLOOKUP(BO$1,Monitoring_MP!$AM$1:$CX$57,Points_MP!$C33,FALSE)),"",IF(HLOOKUP(BO$1,Monitoring_MP!$AM$1:$CX$57,Points_MP!$C33,FALSE)=$J33,$AD33,IF(HLOOKUP(BO$1,Monitoring_MP!$AM$1:$CX$57,Points_MP!$C33,FALSE)=$L33,$AE33,IF(HLOOKUP(BO$1,Monitoring_MP!$AM$1:$CX$57,Points_MP!$C33,FALSE)=$N33,$AF33,IF(HLOOKUP(BO$1,Monitoring_MP!$AM$1:$CX$57,Points_MP!$C33,FALSE)=$P33,$AG33,IF(HLOOKUP(BO$1,Monitoring_MP!$AM$1:$CX$57,Points_MP!$C33,FALSE)=$R33,$AH33,IF(HLOOKUP(BO$1,Monitoring_MP!$AM$1:$CX$57,Points_MP!$C33,FALSE)=$T33,$AI33,IF(HLOOKUP(BO$1,Monitoring_MP!$AM$1:$CX$57,Points_MP!$C33,FALSE)=$V33,$AJ33,IF(HLOOKUP(BO$1,Monitoring_MP!$AM$1:$CX$57,Points_MP!$C33,FALSE)=$X33,$AK33,"ERROR")))))))))</f>
        <v>3</v>
      </c>
      <c r="BP33" s="223">
        <f>IF(ISBLANK(HLOOKUP(BP$1,Monitoring_MP!$AM$1:$CX$57,Points_MP!$C33,FALSE)),"",IF(HLOOKUP(BP$1,Monitoring_MP!$AM$1:$CX$57,Points_MP!$C33,FALSE)=$J33,$AD33,IF(HLOOKUP(BP$1,Monitoring_MP!$AM$1:$CX$57,Points_MP!$C33,FALSE)=$L33,$AE33,IF(HLOOKUP(BP$1,Monitoring_MP!$AM$1:$CX$57,Points_MP!$C33,FALSE)=$N33,$AF33,IF(HLOOKUP(BP$1,Monitoring_MP!$AM$1:$CX$57,Points_MP!$C33,FALSE)=$P33,$AG33,IF(HLOOKUP(BP$1,Monitoring_MP!$AM$1:$CX$57,Points_MP!$C33,FALSE)=$R33,$AH33,IF(HLOOKUP(BP$1,Monitoring_MP!$AM$1:$CX$57,Points_MP!$C33,FALSE)=$T33,$AI33,IF(HLOOKUP(BP$1,Monitoring_MP!$AM$1:$CX$57,Points_MP!$C33,FALSE)=$V33,$AJ33,IF(HLOOKUP(BP$1,Monitoring_MP!$AM$1:$CX$57,Points_MP!$C33,FALSE)=$X33,$AK33,"ERROR")))))))))</f>
        <v>0</v>
      </c>
      <c r="BQ33" s="223">
        <f>IF(ISBLANK(HLOOKUP(BQ$1,Monitoring_MP!$AM$1:$CX$57,Points_MP!$C33,FALSE)),"",IF(HLOOKUP(BQ$1,Monitoring_MP!$AM$1:$CX$57,Points_MP!$C33,FALSE)=$J33,$AD33,IF(HLOOKUP(BQ$1,Monitoring_MP!$AM$1:$CX$57,Points_MP!$C33,FALSE)=$L33,$AE33,IF(HLOOKUP(BQ$1,Monitoring_MP!$AM$1:$CX$57,Points_MP!$C33,FALSE)=$N33,$AF33,IF(HLOOKUP(BQ$1,Monitoring_MP!$AM$1:$CX$57,Points_MP!$C33,FALSE)=$P33,$AG33,IF(HLOOKUP(BQ$1,Monitoring_MP!$AM$1:$CX$57,Points_MP!$C33,FALSE)=$R33,$AH33,IF(HLOOKUP(BQ$1,Monitoring_MP!$AM$1:$CX$57,Points_MP!$C33,FALSE)=$T33,$AI33,IF(HLOOKUP(BQ$1,Monitoring_MP!$AM$1:$CX$57,Points_MP!$C33,FALSE)=$V33,$AJ33,IF(HLOOKUP(BQ$1,Monitoring_MP!$AM$1:$CX$57,Points_MP!$C33,FALSE)=$X33,$AK33,"ERROR")))))))))</f>
        <v>0</v>
      </c>
      <c r="BR33" s="223" t="str">
        <f>IF(ISBLANK(HLOOKUP(BR$1,Monitoring_MP!$AM$1:$CX$57,Points_MP!$C33,FALSE)),"",IF(HLOOKUP(BR$1,Monitoring_MP!$AM$1:$CX$57,Points_MP!$C33,FALSE)=$J33,$AD33,IF(HLOOKUP(BR$1,Monitoring_MP!$AM$1:$CX$57,Points_MP!$C33,FALSE)=$L33,$AE33,IF(HLOOKUP(BR$1,Monitoring_MP!$AM$1:$CX$57,Points_MP!$C33,FALSE)=$N33,$AF33,IF(HLOOKUP(BR$1,Monitoring_MP!$AM$1:$CX$57,Points_MP!$C33,FALSE)=$P33,$AG33,IF(HLOOKUP(BR$1,Monitoring_MP!$AM$1:$CX$57,Points_MP!$C33,FALSE)=$R33,$AH33,IF(HLOOKUP(BR$1,Monitoring_MP!$AM$1:$CX$57,Points_MP!$C33,FALSE)=$T33,$AI33,IF(HLOOKUP(BR$1,Monitoring_MP!$AM$1:$CX$57,Points_MP!$C33,FALSE)=$V33,$AJ33,IF(HLOOKUP(BR$1,Monitoring_MP!$AM$1:$CX$57,Points_MP!$C33,FALSE)=$X33,$AK33,"ERROR")))))))))</f>
        <v>N/A</v>
      </c>
    </row>
    <row r="34" spans="1:70" ht="15" customHeight="1" x14ac:dyDescent="0.35">
      <c r="A34" s="74" t="str">
        <f>IF(ISBLANK(Monitoring_MP!A34),"",Monitoring_MP!A34)</f>
        <v>Q32</v>
      </c>
      <c r="B34" s="246" t="str">
        <f>IF(ISBLANK(Monitoring_MP!B34),"",Monitoring_MP!B34)</f>
        <v>R20032</v>
      </c>
      <c r="C34" s="175">
        <f>IF(ISBLANK(Monitoring_MP!C34),"",Monitoring_MP!C34)</f>
        <v>34</v>
      </c>
      <c r="D34" s="175" t="str">
        <f>IF(ISBLANK(Monitoring_MP!D34),"",Monitoring_MP!D34)</f>
        <v>Sînt disponibile pe web documentele de politici privind dezvoltarea social-economică a raionului (strategii, prognoze, planuri, programe)?</v>
      </c>
      <c r="E34" s="175" t="str">
        <f>IF(ISBLANK(Monitoring_MP!E34),"",Monitoring_MP!E34)</f>
        <v>Are the documents on socio-economical development of the district (strategies, forecasts, plans, programs) available on the Web policy?</v>
      </c>
      <c r="F34" s="71" t="str">
        <f>IF(ISBLANK(Monitoring_MP!F34),"",Monitoring_MP!F34)</f>
        <v>prop</v>
      </c>
      <c r="G34" s="71" t="str">
        <f>IF(ISBLANK(Monitoring_MP!G34),"",Monitoring_MP!G34)</f>
        <v>prop3</v>
      </c>
      <c r="H34" s="71" t="str">
        <f>IF(ISBLANK(Monitoring_MP!H34),"",Monitoring_MP!H34)</f>
        <v>prop3k</v>
      </c>
      <c r="I34" s="72">
        <f>IF(ISBLANK(Monitoring_MP!I34),"",Monitoring_MP!I34)</f>
        <v>2</v>
      </c>
      <c r="J34" s="71" t="str">
        <f>IF(ISBLANK(Monitoring_MP!J34),"",Monitoring_MP!J34)</f>
        <v>da</v>
      </c>
      <c r="K34" s="71" t="str">
        <f>IF(ISBLANK(Monitoring_MP!K34),"",Monitoring_MP!K34)</f>
        <v>yes</v>
      </c>
      <c r="L34" s="71" t="str">
        <f>IF(ISBLANK(Monitoring_MP!L34),"",Monitoring_MP!L34)</f>
        <v>nu</v>
      </c>
      <c r="M34" s="71" t="str">
        <f>IF(ISBLANK(Monitoring_MP!M34),"",Monitoring_MP!M34)</f>
        <v>no</v>
      </c>
      <c r="N34" s="71" t="str">
        <f>IF(ISBLANK(Monitoring_MP!N34),"",Monitoring_MP!N34)</f>
        <v>partial</v>
      </c>
      <c r="O34" s="71" t="str">
        <f>IF(ISBLANK(Monitoring_MP!O34),"",Monitoring_MP!O34)</f>
        <v>partially</v>
      </c>
      <c r="P34" s="71" t="str">
        <f>IF(ISBLANK(Monitoring_MP!P34),"",Monitoring_MP!P34)</f>
        <v>---</v>
      </c>
      <c r="Q34" s="71" t="str">
        <f>IF(ISBLANK(Monitoring_MP!Q34),"",Monitoring_MP!Q34)</f>
        <v>---</v>
      </c>
      <c r="R34" s="71" t="str">
        <f>IF(ISBLANK(Monitoring_MP!R34),"",Monitoring_MP!R34)</f>
        <v>---</v>
      </c>
      <c r="S34" s="71" t="str">
        <f>IF(ISBLANK(Monitoring_MP!S34),"",Monitoring_MP!S34)</f>
        <v>---</v>
      </c>
      <c r="T34" s="71" t="str">
        <f>IF(ISBLANK(Monitoring_MP!T34),"",Monitoring_MP!T34)</f>
        <v>---</v>
      </c>
      <c r="U34" s="71" t="str">
        <f>IF(ISBLANK(Monitoring_MP!U34),"",Monitoring_MP!U34)</f>
        <v>---</v>
      </c>
      <c r="V34" s="71" t="str">
        <f>IF(ISBLANK(Monitoring_MP!V34),"",Monitoring_MP!V34)</f>
        <v>---</v>
      </c>
      <c r="W34" s="71" t="str">
        <f>IF(ISBLANK(Monitoring_MP!W34),"",Monitoring_MP!W34)</f>
        <v>---</v>
      </c>
      <c r="X34" s="129" t="str">
        <f>IF(ISBLANK(Monitoring_MP!X34),"",Monitoring_MP!X34)</f>
        <v>N/A</v>
      </c>
      <c r="Y34" s="129" t="str">
        <f>IF(ISBLANK(Monitoring_MP!Y34),"",Monitoring_MP!Y34)</f>
        <v>N/A</v>
      </c>
      <c r="Z34" s="71" t="str">
        <f>IF(ISBLANK(Monitoring_MP!Z34),"",Monitoring_MP!Z34)</f>
        <v>---</v>
      </c>
      <c r="AA34" s="71" t="str">
        <f>IF(ISBLANK(Monitoring_MP!AA34),"",Monitoring_MP!AA34)</f>
        <v>---</v>
      </c>
      <c r="AB34" s="71" t="str">
        <f>IF(ISBLANK(Monitoring_MP!AB34),"",Monitoring_MP!AB34)</f>
        <v>da</v>
      </c>
      <c r="AC34" s="71" t="str">
        <f>IF(ISBLANK(Monitoring_MP!AC34),"",Monitoring_MP!AC34)</f>
        <v>nu</v>
      </c>
      <c r="AD34" s="72">
        <f>IF(ISBLANK(Monitoring_MP!AD34),"",Monitoring_MP!AD34)</f>
        <v>2</v>
      </c>
      <c r="AE34" s="71">
        <f>IF(ISBLANK(Monitoring_MP!AE34),"",Monitoring_MP!AE34)</f>
        <v>0</v>
      </c>
      <c r="AF34" s="71">
        <f>IF(ISBLANK(Monitoring_MP!AF34),"",Monitoring_MP!AF34)</f>
        <v>1</v>
      </c>
      <c r="AG34" s="71" t="str">
        <f>IF(ISBLANK(Monitoring_MP!AG34),"",Monitoring_MP!AG34)</f>
        <v>---</v>
      </c>
      <c r="AH34" s="71" t="str">
        <f>IF(ISBLANK(Monitoring_MP!AH34),"",Monitoring_MP!AH34)</f>
        <v>---</v>
      </c>
      <c r="AI34" s="71" t="str">
        <f>IF(ISBLANK(Monitoring_MP!AI34),"",Monitoring_MP!AI34)</f>
        <v>---</v>
      </c>
      <c r="AJ34" s="129" t="str">
        <f>IF(ISBLANK(Monitoring_MP!AJ34),"",Monitoring_MP!AJ34)</f>
        <v>---</v>
      </c>
      <c r="AK34" s="129" t="str">
        <f>IF(ISBLANK(Monitoring_MP!AK34),"",Monitoring_MP!AK34)</f>
        <v>N/A</v>
      </c>
      <c r="AL34" s="155" t="str">
        <f>IF(ISBLANK(Monitoring_MP!AL34),"",Monitoring_MP!AL34)</f>
        <v>---</v>
      </c>
      <c r="AM34" s="223">
        <f>IF(ISBLANK(HLOOKUP(AM$1,Monitoring_MP!$AM$1:$CX$57,Points_MP!$C34,FALSE)),"",IF(HLOOKUP(AM$1,Monitoring_MP!$AM$1:$CX$57,Points_MP!$C34,FALSE)=$J34,$AD34,IF(HLOOKUP(AM$1,Monitoring_MP!$AM$1:$CX$57,Points_MP!$C34,FALSE)=$L34,$AE34,IF(HLOOKUP(AM$1,Monitoring_MP!$AM$1:$CX$57,Points_MP!$C34,FALSE)=$N34,$AF34,IF(HLOOKUP(AM$1,Monitoring_MP!$AM$1:$CX$57,Points_MP!$C34,FALSE)=$P34,$AG34,IF(HLOOKUP(AM$1,Monitoring_MP!$AM$1:$CX$57,Points_MP!$C34,FALSE)=$R34,$AH34,IF(HLOOKUP(AM$1,Monitoring_MP!$AM$1:$CX$57,Points_MP!$C34,FALSE)=$T34,$AI34,IF(HLOOKUP(AM$1,Monitoring_MP!$AM$1:$CX$57,Points_MP!$C34,FALSE)=$V34,$AJ34,IF(HLOOKUP(AM$1,Monitoring_MP!$AM$1:$CX$57,Points_MP!$C34,FALSE)=$X34,$AK34,"ERROR")))))))))</f>
        <v>0</v>
      </c>
      <c r="AN34" s="223">
        <f>IF(ISBLANK(HLOOKUP(AN$1,Monitoring_MP!$AM$1:$CX$57,Points_MP!$C34,FALSE)),"",IF(HLOOKUP(AN$1,Monitoring_MP!$AM$1:$CX$57,Points_MP!$C34,FALSE)=$J34,$AD34,IF(HLOOKUP(AN$1,Monitoring_MP!$AM$1:$CX$57,Points_MP!$C34,FALSE)=$L34,$AE34,IF(HLOOKUP(AN$1,Monitoring_MP!$AM$1:$CX$57,Points_MP!$C34,FALSE)=$N34,$AF34,IF(HLOOKUP(AN$1,Monitoring_MP!$AM$1:$CX$57,Points_MP!$C34,FALSE)=$P34,$AG34,IF(HLOOKUP(AN$1,Monitoring_MP!$AM$1:$CX$57,Points_MP!$C34,FALSE)=$R34,$AH34,IF(HLOOKUP(AN$1,Monitoring_MP!$AM$1:$CX$57,Points_MP!$C34,FALSE)=$T34,$AI34,IF(HLOOKUP(AN$1,Monitoring_MP!$AM$1:$CX$57,Points_MP!$C34,FALSE)=$V34,$AJ34,IF(HLOOKUP(AN$1,Monitoring_MP!$AM$1:$CX$57,Points_MP!$C34,FALSE)=$X34,$AK34,"ERROR")))))))))</f>
        <v>0</v>
      </c>
      <c r="AO34" s="223">
        <f>IF(ISBLANK(HLOOKUP(AO$1,Monitoring_MP!$AM$1:$CX$57,Points_MP!$C34,FALSE)),"",IF(HLOOKUP(AO$1,Monitoring_MP!$AM$1:$CX$57,Points_MP!$C34,FALSE)=$J34,$AD34,IF(HLOOKUP(AO$1,Monitoring_MP!$AM$1:$CX$57,Points_MP!$C34,FALSE)=$L34,$AE34,IF(HLOOKUP(AO$1,Monitoring_MP!$AM$1:$CX$57,Points_MP!$C34,FALSE)=$N34,$AF34,IF(HLOOKUP(AO$1,Monitoring_MP!$AM$1:$CX$57,Points_MP!$C34,FALSE)=$P34,$AG34,IF(HLOOKUP(AO$1,Monitoring_MP!$AM$1:$CX$57,Points_MP!$C34,FALSE)=$R34,$AH34,IF(HLOOKUP(AO$1,Monitoring_MP!$AM$1:$CX$57,Points_MP!$C34,FALSE)=$T34,$AI34,IF(HLOOKUP(AO$1,Monitoring_MP!$AM$1:$CX$57,Points_MP!$C34,FALSE)=$V34,$AJ34,IF(HLOOKUP(AO$1,Monitoring_MP!$AM$1:$CX$57,Points_MP!$C34,FALSE)=$X34,$AK34,"ERROR")))))))))</f>
        <v>2</v>
      </c>
      <c r="AP34" s="223">
        <f>IF(ISBLANK(HLOOKUP(AP$1,Monitoring_MP!$AM$1:$CX$57,Points_MP!$C34,FALSE)),"",IF(HLOOKUP(AP$1,Monitoring_MP!$AM$1:$CX$57,Points_MP!$C34,FALSE)=$J34,$AD34,IF(HLOOKUP(AP$1,Monitoring_MP!$AM$1:$CX$57,Points_MP!$C34,FALSE)=$L34,$AE34,IF(HLOOKUP(AP$1,Monitoring_MP!$AM$1:$CX$57,Points_MP!$C34,FALSE)=$N34,$AF34,IF(HLOOKUP(AP$1,Monitoring_MP!$AM$1:$CX$57,Points_MP!$C34,FALSE)=$P34,$AG34,IF(HLOOKUP(AP$1,Monitoring_MP!$AM$1:$CX$57,Points_MP!$C34,FALSE)=$R34,$AH34,IF(HLOOKUP(AP$1,Monitoring_MP!$AM$1:$CX$57,Points_MP!$C34,FALSE)=$T34,$AI34,IF(HLOOKUP(AP$1,Monitoring_MP!$AM$1:$CX$57,Points_MP!$C34,FALSE)=$V34,$AJ34,IF(HLOOKUP(AP$1,Monitoring_MP!$AM$1:$CX$57,Points_MP!$C34,FALSE)=$X34,$AK34,"ERROR")))))))))</f>
        <v>2</v>
      </c>
      <c r="AQ34" s="223">
        <f>IF(ISBLANK(HLOOKUP(AQ$1,Monitoring_MP!$AM$1:$CX$57,Points_MP!$C34,FALSE)),"",IF(HLOOKUP(AQ$1,Monitoring_MP!$AM$1:$CX$57,Points_MP!$C34,FALSE)=$J34,$AD34,IF(HLOOKUP(AQ$1,Monitoring_MP!$AM$1:$CX$57,Points_MP!$C34,FALSE)=$L34,$AE34,IF(HLOOKUP(AQ$1,Monitoring_MP!$AM$1:$CX$57,Points_MP!$C34,FALSE)=$N34,$AF34,IF(HLOOKUP(AQ$1,Monitoring_MP!$AM$1:$CX$57,Points_MP!$C34,FALSE)=$P34,$AG34,IF(HLOOKUP(AQ$1,Monitoring_MP!$AM$1:$CX$57,Points_MP!$C34,FALSE)=$R34,$AH34,IF(HLOOKUP(AQ$1,Monitoring_MP!$AM$1:$CX$57,Points_MP!$C34,FALSE)=$T34,$AI34,IF(HLOOKUP(AQ$1,Monitoring_MP!$AM$1:$CX$57,Points_MP!$C34,FALSE)=$V34,$AJ34,IF(HLOOKUP(AQ$1,Monitoring_MP!$AM$1:$CX$57,Points_MP!$C34,FALSE)=$X34,$AK34,"ERROR")))))))))</f>
        <v>0</v>
      </c>
      <c r="AR34" s="223">
        <f>IF(ISBLANK(HLOOKUP(AR$1,Monitoring_MP!$AM$1:$CX$57,Points_MP!$C34,FALSE)),"",IF(HLOOKUP(AR$1,Monitoring_MP!$AM$1:$CX$57,Points_MP!$C34,FALSE)=$J34,$AD34,IF(HLOOKUP(AR$1,Monitoring_MP!$AM$1:$CX$57,Points_MP!$C34,FALSE)=$L34,$AE34,IF(HLOOKUP(AR$1,Monitoring_MP!$AM$1:$CX$57,Points_MP!$C34,FALSE)=$N34,$AF34,IF(HLOOKUP(AR$1,Monitoring_MP!$AM$1:$CX$57,Points_MP!$C34,FALSE)=$P34,$AG34,IF(HLOOKUP(AR$1,Monitoring_MP!$AM$1:$CX$57,Points_MP!$C34,FALSE)=$R34,$AH34,IF(HLOOKUP(AR$1,Monitoring_MP!$AM$1:$CX$57,Points_MP!$C34,FALSE)=$T34,$AI34,IF(HLOOKUP(AR$1,Monitoring_MP!$AM$1:$CX$57,Points_MP!$C34,FALSE)=$V34,$AJ34,IF(HLOOKUP(AR$1,Monitoring_MP!$AM$1:$CX$57,Points_MP!$C34,FALSE)=$X34,$AK34,"ERROR")))))))))</f>
        <v>2</v>
      </c>
      <c r="AS34" s="223">
        <f>IF(ISBLANK(HLOOKUP(AS$1,Monitoring_MP!$AM$1:$CX$57,Points_MP!$C34,FALSE)),"",IF(HLOOKUP(AS$1,Monitoring_MP!$AM$1:$CX$57,Points_MP!$C34,FALSE)=$J34,$AD34,IF(HLOOKUP(AS$1,Monitoring_MP!$AM$1:$CX$57,Points_MP!$C34,FALSE)=$L34,$AE34,IF(HLOOKUP(AS$1,Monitoring_MP!$AM$1:$CX$57,Points_MP!$C34,FALSE)=$N34,$AF34,IF(HLOOKUP(AS$1,Monitoring_MP!$AM$1:$CX$57,Points_MP!$C34,FALSE)=$P34,$AG34,IF(HLOOKUP(AS$1,Monitoring_MP!$AM$1:$CX$57,Points_MP!$C34,FALSE)=$R34,$AH34,IF(HLOOKUP(AS$1,Monitoring_MP!$AM$1:$CX$57,Points_MP!$C34,FALSE)=$T34,$AI34,IF(HLOOKUP(AS$1,Monitoring_MP!$AM$1:$CX$57,Points_MP!$C34,FALSE)=$V34,$AJ34,IF(HLOOKUP(AS$1,Monitoring_MP!$AM$1:$CX$57,Points_MP!$C34,FALSE)=$X34,$AK34,"ERROR")))))))))</f>
        <v>2</v>
      </c>
      <c r="AT34" s="223">
        <f>IF(ISBLANK(HLOOKUP(AT$1,Monitoring_MP!$AM$1:$CX$57,Points_MP!$C34,FALSE)),"",IF(HLOOKUP(AT$1,Monitoring_MP!$AM$1:$CX$57,Points_MP!$C34,FALSE)=$J34,$AD34,IF(HLOOKUP(AT$1,Monitoring_MP!$AM$1:$CX$57,Points_MP!$C34,FALSE)=$L34,$AE34,IF(HLOOKUP(AT$1,Monitoring_MP!$AM$1:$CX$57,Points_MP!$C34,FALSE)=$N34,$AF34,IF(HLOOKUP(AT$1,Monitoring_MP!$AM$1:$CX$57,Points_MP!$C34,FALSE)=$P34,$AG34,IF(HLOOKUP(AT$1,Monitoring_MP!$AM$1:$CX$57,Points_MP!$C34,FALSE)=$R34,$AH34,IF(HLOOKUP(AT$1,Monitoring_MP!$AM$1:$CX$57,Points_MP!$C34,FALSE)=$T34,$AI34,IF(HLOOKUP(AT$1,Monitoring_MP!$AM$1:$CX$57,Points_MP!$C34,FALSE)=$V34,$AJ34,IF(HLOOKUP(AT$1,Monitoring_MP!$AM$1:$CX$57,Points_MP!$C34,FALSE)=$X34,$AK34,"ERROR")))))))))</f>
        <v>2</v>
      </c>
      <c r="AU34" s="223">
        <f>IF(ISBLANK(HLOOKUP(AU$1,Monitoring_MP!$AM$1:$CX$57,Points_MP!$C34,FALSE)),"",IF(HLOOKUP(AU$1,Monitoring_MP!$AM$1:$CX$57,Points_MP!$C34,FALSE)=$J34,$AD34,IF(HLOOKUP(AU$1,Monitoring_MP!$AM$1:$CX$57,Points_MP!$C34,FALSE)=$L34,$AE34,IF(HLOOKUP(AU$1,Monitoring_MP!$AM$1:$CX$57,Points_MP!$C34,FALSE)=$N34,$AF34,IF(HLOOKUP(AU$1,Monitoring_MP!$AM$1:$CX$57,Points_MP!$C34,FALSE)=$P34,$AG34,IF(HLOOKUP(AU$1,Monitoring_MP!$AM$1:$CX$57,Points_MP!$C34,FALSE)=$R34,$AH34,IF(HLOOKUP(AU$1,Monitoring_MP!$AM$1:$CX$57,Points_MP!$C34,FALSE)=$T34,$AI34,IF(HLOOKUP(AU$1,Monitoring_MP!$AM$1:$CX$57,Points_MP!$C34,FALSE)=$V34,$AJ34,IF(HLOOKUP(AU$1,Monitoring_MP!$AM$1:$CX$57,Points_MP!$C34,FALSE)=$X34,$AK34,"ERROR")))))))))</f>
        <v>0</v>
      </c>
      <c r="AV34" s="223">
        <f>IF(ISBLANK(HLOOKUP(AV$1,Monitoring_MP!$AM$1:$CX$57,Points_MP!$C34,FALSE)),"",IF(HLOOKUP(AV$1,Monitoring_MP!$AM$1:$CX$57,Points_MP!$C34,FALSE)=$J34,$AD34,IF(HLOOKUP(AV$1,Monitoring_MP!$AM$1:$CX$57,Points_MP!$C34,FALSE)=$L34,$AE34,IF(HLOOKUP(AV$1,Monitoring_MP!$AM$1:$CX$57,Points_MP!$C34,FALSE)=$N34,$AF34,IF(HLOOKUP(AV$1,Monitoring_MP!$AM$1:$CX$57,Points_MP!$C34,FALSE)=$P34,$AG34,IF(HLOOKUP(AV$1,Monitoring_MP!$AM$1:$CX$57,Points_MP!$C34,FALSE)=$R34,$AH34,IF(HLOOKUP(AV$1,Monitoring_MP!$AM$1:$CX$57,Points_MP!$C34,FALSE)=$T34,$AI34,IF(HLOOKUP(AV$1,Monitoring_MP!$AM$1:$CX$57,Points_MP!$C34,FALSE)=$V34,$AJ34,IF(HLOOKUP(AV$1,Monitoring_MP!$AM$1:$CX$57,Points_MP!$C34,FALSE)=$X34,$AK34,"ERROR")))))))))</f>
        <v>0</v>
      </c>
      <c r="AW34" s="223">
        <f>IF(ISBLANK(HLOOKUP(AW$1,Monitoring_MP!$AM$1:$CX$57,Points_MP!$C34,FALSE)),"",IF(HLOOKUP(AW$1,Monitoring_MP!$AM$1:$CX$57,Points_MP!$C34,FALSE)=$J34,$AD34,IF(HLOOKUP(AW$1,Monitoring_MP!$AM$1:$CX$57,Points_MP!$C34,FALSE)=$L34,$AE34,IF(HLOOKUP(AW$1,Monitoring_MP!$AM$1:$CX$57,Points_MP!$C34,FALSE)=$N34,$AF34,IF(HLOOKUP(AW$1,Monitoring_MP!$AM$1:$CX$57,Points_MP!$C34,FALSE)=$P34,$AG34,IF(HLOOKUP(AW$1,Monitoring_MP!$AM$1:$CX$57,Points_MP!$C34,FALSE)=$R34,$AH34,IF(HLOOKUP(AW$1,Monitoring_MP!$AM$1:$CX$57,Points_MP!$C34,FALSE)=$T34,$AI34,IF(HLOOKUP(AW$1,Monitoring_MP!$AM$1:$CX$57,Points_MP!$C34,FALSE)=$V34,$AJ34,IF(HLOOKUP(AW$1,Monitoring_MP!$AM$1:$CX$57,Points_MP!$C34,FALSE)=$X34,$AK34,"ERROR")))))))))</f>
        <v>2</v>
      </c>
      <c r="AX34" s="223">
        <f>IF(ISBLANK(HLOOKUP(AX$1,Monitoring_MP!$AM$1:$CX$57,Points_MP!$C34,FALSE)),"",IF(HLOOKUP(AX$1,Monitoring_MP!$AM$1:$CX$57,Points_MP!$C34,FALSE)=$J34,$AD34,IF(HLOOKUP(AX$1,Monitoring_MP!$AM$1:$CX$57,Points_MP!$C34,FALSE)=$L34,$AE34,IF(HLOOKUP(AX$1,Monitoring_MP!$AM$1:$CX$57,Points_MP!$C34,FALSE)=$N34,$AF34,IF(HLOOKUP(AX$1,Monitoring_MP!$AM$1:$CX$57,Points_MP!$C34,FALSE)=$P34,$AG34,IF(HLOOKUP(AX$1,Monitoring_MP!$AM$1:$CX$57,Points_MP!$C34,FALSE)=$R34,$AH34,IF(HLOOKUP(AX$1,Monitoring_MP!$AM$1:$CX$57,Points_MP!$C34,FALSE)=$T34,$AI34,IF(HLOOKUP(AX$1,Monitoring_MP!$AM$1:$CX$57,Points_MP!$C34,FALSE)=$V34,$AJ34,IF(HLOOKUP(AX$1,Monitoring_MP!$AM$1:$CX$57,Points_MP!$C34,FALSE)=$X34,$AK34,"ERROR")))))))))</f>
        <v>0</v>
      </c>
      <c r="AY34" s="223">
        <f>IF(ISBLANK(HLOOKUP(AY$1,Monitoring_MP!$AM$1:$CX$57,Points_MP!$C34,FALSE)),"",IF(HLOOKUP(AY$1,Monitoring_MP!$AM$1:$CX$57,Points_MP!$C34,FALSE)=$J34,$AD34,IF(HLOOKUP(AY$1,Monitoring_MP!$AM$1:$CX$57,Points_MP!$C34,FALSE)=$L34,$AE34,IF(HLOOKUP(AY$1,Monitoring_MP!$AM$1:$CX$57,Points_MP!$C34,FALSE)=$N34,$AF34,IF(HLOOKUP(AY$1,Monitoring_MP!$AM$1:$CX$57,Points_MP!$C34,FALSE)=$P34,$AG34,IF(HLOOKUP(AY$1,Monitoring_MP!$AM$1:$CX$57,Points_MP!$C34,FALSE)=$R34,$AH34,IF(HLOOKUP(AY$1,Monitoring_MP!$AM$1:$CX$57,Points_MP!$C34,FALSE)=$T34,$AI34,IF(HLOOKUP(AY$1,Monitoring_MP!$AM$1:$CX$57,Points_MP!$C34,FALSE)=$V34,$AJ34,IF(HLOOKUP(AY$1,Monitoring_MP!$AM$1:$CX$57,Points_MP!$C34,FALSE)=$X34,$AK34,"ERROR")))))))))</f>
        <v>2</v>
      </c>
      <c r="AZ34" s="223">
        <f>IF(ISBLANK(HLOOKUP(AZ$1,Monitoring_MP!$AM$1:$CX$57,Points_MP!$C34,FALSE)),"",IF(HLOOKUP(AZ$1,Monitoring_MP!$AM$1:$CX$57,Points_MP!$C34,FALSE)=$J34,$AD34,IF(HLOOKUP(AZ$1,Monitoring_MP!$AM$1:$CX$57,Points_MP!$C34,FALSE)=$L34,$AE34,IF(HLOOKUP(AZ$1,Monitoring_MP!$AM$1:$CX$57,Points_MP!$C34,FALSE)=$N34,$AF34,IF(HLOOKUP(AZ$1,Monitoring_MP!$AM$1:$CX$57,Points_MP!$C34,FALSE)=$P34,$AG34,IF(HLOOKUP(AZ$1,Monitoring_MP!$AM$1:$CX$57,Points_MP!$C34,FALSE)=$R34,$AH34,IF(HLOOKUP(AZ$1,Monitoring_MP!$AM$1:$CX$57,Points_MP!$C34,FALSE)=$T34,$AI34,IF(HLOOKUP(AZ$1,Monitoring_MP!$AM$1:$CX$57,Points_MP!$C34,FALSE)=$V34,$AJ34,IF(HLOOKUP(AZ$1,Monitoring_MP!$AM$1:$CX$57,Points_MP!$C34,FALSE)=$X34,$AK34,"ERROR")))))))))</f>
        <v>2</v>
      </c>
      <c r="BA34" s="223">
        <f>IF(ISBLANK(HLOOKUP(BA$1,Monitoring_MP!$AM$1:$CX$57,Points_MP!$C34,FALSE)),"",IF(HLOOKUP(BA$1,Monitoring_MP!$AM$1:$CX$57,Points_MP!$C34,FALSE)=$J34,$AD34,IF(HLOOKUP(BA$1,Monitoring_MP!$AM$1:$CX$57,Points_MP!$C34,FALSE)=$L34,$AE34,IF(HLOOKUP(BA$1,Monitoring_MP!$AM$1:$CX$57,Points_MP!$C34,FALSE)=$N34,$AF34,IF(HLOOKUP(BA$1,Monitoring_MP!$AM$1:$CX$57,Points_MP!$C34,FALSE)=$P34,$AG34,IF(HLOOKUP(BA$1,Monitoring_MP!$AM$1:$CX$57,Points_MP!$C34,FALSE)=$R34,$AH34,IF(HLOOKUP(BA$1,Monitoring_MP!$AM$1:$CX$57,Points_MP!$C34,FALSE)=$T34,$AI34,IF(HLOOKUP(BA$1,Monitoring_MP!$AM$1:$CX$57,Points_MP!$C34,FALSE)=$V34,$AJ34,IF(HLOOKUP(BA$1,Monitoring_MP!$AM$1:$CX$57,Points_MP!$C34,FALSE)=$X34,$AK34,"ERROR")))))))))</f>
        <v>2</v>
      </c>
      <c r="BB34" s="223">
        <f>IF(ISBLANK(HLOOKUP(BB$1,Monitoring_MP!$AM$1:$CX$57,Points_MP!$C34,FALSE)),"",IF(HLOOKUP(BB$1,Monitoring_MP!$AM$1:$CX$57,Points_MP!$C34,FALSE)=$J34,$AD34,IF(HLOOKUP(BB$1,Monitoring_MP!$AM$1:$CX$57,Points_MP!$C34,FALSE)=$L34,$AE34,IF(HLOOKUP(BB$1,Monitoring_MP!$AM$1:$CX$57,Points_MP!$C34,FALSE)=$N34,$AF34,IF(HLOOKUP(BB$1,Monitoring_MP!$AM$1:$CX$57,Points_MP!$C34,FALSE)=$P34,$AG34,IF(HLOOKUP(BB$1,Monitoring_MP!$AM$1:$CX$57,Points_MP!$C34,FALSE)=$R34,$AH34,IF(HLOOKUP(BB$1,Monitoring_MP!$AM$1:$CX$57,Points_MP!$C34,FALSE)=$T34,$AI34,IF(HLOOKUP(BB$1,Monitoring_MP!$AM$1:$CX$57,Points_MP!$C34,FALSE)=$V34,$AJ34,IF(HLOOKUP(BB$1,Monitoring_MP!$AM$1:$CX$57,Points_MP!$C34,FALSE)=$X34,$AK34,"ERROR")))))))))</f>
        <v>0</v>
      </c>
      <c r="BC34" s="223">
        <f>IF(ISBLANK(HLOOKUP(BC$1,Monitoring_MP!$AM$1:$CX$57,Points_MP!$C34,FALSE)),"",IF(HLOOKUP(BC$1,Monitoring_MP!$AM$1:$CX$57,Points_MP!$C34,FALSE)=$J34,$AD34,IF(HLOOKUP(BC$1,Monitoring_MP!$AM$1:$CX$57,Points_MP!$C34,FALSE)=$L34,$AE34,IF(HLOOKUP(BC$1,Monitoring_MP!$AM$1:$CX$57,Points_MP!$C34,FALSE)=$N34,$AF34,IF(HLOOKUP(BC$1,Monitoring_MP!$AM$1:$CX$57,Points_MP!$C34,FALSE)=$P34,$AG34,IF(HLOOKUP(BC$1,Monitoring_MP!$AM$1:$CX$57,Points_MP!$C34,FALSE)=$R34,$AH34,IF(HLOOKUP(BC$1,Monitoring_MP!$AM$1:$CX$57,Points_MP!$C34,FALSE)=$T34,$AI34,IF(HLOOKUP(BC$1,Monitoring_MP!$AM$1:$CX$57,Points_MP!$C34,FALSE)=$V34,$AJ34,IF(HLOOKUP(BC$1,Monitoring_MP!$AM$1:$CX$57,Points_MP!$C34,FALSE)=$X34,$AK34,"ERROR")))))))))</f>
        <v>2</v>
      </c>
      <c r="BD34" s="223">
        <f>IF(ISBLANK(HLOOKUP(BD$1,Monitoring_MP!$AM$1:$CX$57,Points_MP!$C34,FALSE)),"",IF(HLOOKUP(BD$1,Monitoring_MP!$AM$1:$CX$57,Points_MP!$C34,FALSE)=$J34,$AD34,IF(HLOOKUP(BD$1,Monitoring_MP!$AM$1:$CX$57,Points_MP!$C34,FALSE)=$L34,$AE34,IF(HLOOKUP(BD$1,Monitoring_MP!$AM$1:$CX$57,Points_MP!$C34,FALSE)=$N34,$AF34,IF(HLOOKUP(BD$1,Monitoring_MP!$AM$1:$CX$57,Points_MP!$C34,FALSE)=$P34,$AG34,IF(HLOOKUP(BD$1,Monitoring_MP!$AM$1:$CX$57,Points_MP!$C34,FALSE)=$R34,$AH34,IF(HLOOKUP(BD$1,Monitoring_MP!$AM$1:$CX$57,Points_MP!$C34,FALSE)=$T34,$AI34,IF(HLOOKUP(BD$1,Monitoring_MP!$AM$1:$CX$57,Points_MP!$C34,FALSE)=$V34,$AJ34,IF(HLOOKUP(BD$1,Monitoring_MP!$AM$1:$CX$57,Points_MP!$C34,FALSE)=$X34,$AK34,"ERROR")))))))))</f>
        <v>2</v>
      </c>
      <c r="BE34" s="223">
        <f>IF(ISBLANK(HLOOKUP(BE$1,Monitoring_MP!$AM$1:$CX$57,Points_MP!$C34,FALSE)),"",IF(HLOOKUP(BE$1,Monitoring_MP!$AM$1:$CX$57,Points_MP!$C34,FALSE)=$J34,$AD34,IF(HLOOKUP(BE$1,Monitoring_MP!$AM$1:$CX$57,Points_MP!$C34,FALSE)=$L34,$AE34,IF(HLOOKUP(BE$1,Monitoring_MP!$AM$1:$CX$57,Points_MP!$C34,FALSE)=$N34,$AF34,IF(HLOOKUP(BE$1,Monitoring_MP!$AM$1:$CX$57,Points_MP!$C34,FALSE)=$P34,$AG34,IF(HLOOKUP(BE$1,Monitoring_MP!$AM$1:$CX$57,Points_MP!$C34,FALSE)=$R34,$AH34,IF(HLOOKUP(BE$1,Monitoring_MP!$AM$1:$CX$57,Points_MP!$C34,FALSE)=$T34,$AI34,IF(HLOOKUP(BE$1,Monitoring_MP!$AM$1:$CX$57,Points_MP!$C34,FALSE)=$V34,$AJ34,IF(HLOOKUP(BE$1,Monitoring_MP!$AM$1:$CX$57,Points_MP!$C34,FALSE)=$X34,$AK34,"ERROR")))))))))</f>
        <v>2</v>
      </c>
      <c r="BF34" s="223">
        <f>IF(ISBLANK(HLOOKUP(BF$1,Monitoring_MP!$AM$1:$CX$57,Points_MP!$C34,FALSE)),"",IF(HLOOKUP(BF$1,Monitoring_MP!$AM$1:$CX$57,Points_MP!$C34,FALSE)=$J34,$AD34,IF(HLOOKUP(BF$1,Monitoring_MP!$AM$1:$CX$57,Points_MP!$C34,FALSE)=$L34,$AE34,IF(HLOOKUP(BF$1,Monitoring_MP!$AM$1:$CX$57,Points_MP!$C34,FALSE)=$N34,$AF34,IF(HLOOKUP(BF$1,Monitoring_MP!$AM$1:$CX$57,Points_MP!$C34,FALSE)=$P34,$AG34,IF(HLOOKUP(BF$1,Monitoring_MP!$AM$1:$CX$57,Points_MP!$C34,FALSE)=$R34,$AH34,IF(HLOOKUP(BF$1,Monitoring_MP!$AM$1:$CX$57,Points_MP!$C34,FALSE)=$T34,$AI34,IF(HLOOKUP(BF$1,Monitoring_MP!$AM$1:$CX$57,Points_MP!$C34,FALSE)=$V34,$AJ34,IF(HLOOKUP(BF$1,Monitoring_MP!$AM$1:$CX$57,Points_MP!$C34,FALSE)=$X34,$AK34,"ERROR")))))))))</f>
        <v>0</v>
      </c>
      <c r="BG34" s="223">
        <f>IF(ISBLANK(HLOOKUP(BG$1,Monitoring_MP!$AM$1:$CX$57,Points_MP!$C34,FALSE)),"",IF(HLOOKUP(BG$1,Monitoring_MP!$AM$1:$CX$57,Points_MP!$C34,FALSE)=$J34,$AD34,IF(HLOOKUP(BG$1,Monitoring_MP!$AM$1:$CX$57,Points_MP!$C34,FALSE)=$L34,$AE34,IF(HLOOKUP(BG$1,Monitoring_MP!$AM$1:$CX$57,Points_MP!$C34,FALSE)=$N34,$AF34,IF(HLOOKUP(BG$1,Monitoring_MP!$AM$1:$CX$57,Points_MP!$C34,FALSE)=$P34,$AG34,IF(HLOOKUP(BG$1,Monitoring_MP!$AM$1:$CX$57,Points_MP!$C34,FALSE)=$R34,$AH34,IF(HLOOKUP(BG$1,Monitoring_MP!$AM$1:$CX$57,Points_MP!$C34,FALSE)=$T34,$AI34,IF(HLOOKUP(BG$1,Monitoring_MP!$AM$1:$CX$57,Points_MP!$C34,FALSE)=$V34,$AJ34,IF(HLOOKUP(BG$1,Monitoring_MP!$AM$1:$CX$57,Points_MP!$C34,FALSE)=$X34,$AK34,"ERROR")))))))))</f>
        <v>0</v>
      </c>
      <c r="BH34" s="223">
        <f>IF(ISBLANK(HLOOKUP(BH$1,Monitoring_MP!$AM$1:$CX$57,Points_MP!$C34,FALSE)),"",IF(HLOOKUP(BH$1,Monitoring_MP!$AM$1:$CX$57,Points_MP!$C34,FALSE)=$J34,$AD34,IF(HLOOKUP(BH$1,Monitoring_MP!$AM$1:$CX$57,Points_MP!$C34,FALSE)=$L34,$AE34,IF(HLOOKUP(BH$1,Monitoring_MP!$AM$1:$CX$57,Points_MP!$C34,FALSE)=$N34,$AF34,IF(HLOOKUP(BH$1,Monitoring_MP!$AM$1:$CX$57,Points_MP!$C34,FALSE)=$P34,$AG34,IF(HLOOKUP(BH$1,Monitoring_MP!$AM$1:$CX$57,Points_MP!$C34,FALSE)=$R34,$AH34,IF(HLOOKUP(BH$1,Monitoring_MP!$AM$1:$CX$57,Points_MP!$C34,FALSE)=$T34,$AI34,IF(HLOOKUP(BH$1,Monitoring_MP!$AM$1:$CX$57,Points_MP!$C34,FALSE)=$V34,$AJ34,IF(HLOOKUP(BH$1,Monitoring_MP!$AM$1:$CX$57,Points_MP!$C34,FALSE)=$X34,$AK34,"ERROR")))))))))</f>
        <v>2</v>
      </c>
      <c r="BI34" s="223">
        <f>IF(ISBLANK(HLOOKUP(BI$1,Monitoring_MP!$AM$1:$CX$57,Points_MP!$C34,FALSE)),"",IF(HLOOKUP(BI$1,Monitoring_MP!$AM$1:$CX$57,Points_MP!$C34,FALSE)=$J34,$AD34,IF(HLOOKUP(BI$1,Monitoring_MP!$AM$1:$CX$57,Points_MP!$C34,FALSE)=$L34,$AE34,IF(HLOOKUP(BI$1,Monitoring_MP!$AM$1:$CX$57,Points_MP!$C34,FALSE)=$N34,$AF34,IF(HLOOKUP(BI$1,Monitoring_MP!$AM$1:$CX$57,Points_MP!$C34,FALSE)=$P34,$AG34,IF(HLOOKUP(BI$1,Monitoring_MP!$AM$1:$CX$57,Points_MP!$C34,FALSE)=$R34,$AH34,IF(HLOOKUP(BI$1,Monitoring_MP!$AM$1:$CX$57,Points_MP!$C34,FALSE)=$T34,$AI34,IF(HLOOKUP(BI$1,Monitoring_MP!$AM$1:$CX$57,Points_MP!$C34,FALSE)=$V34,$AJ34,IF(HLOOKUP(BI$1,Monitoring_MP!$AM$1:$CX$57,Points_MP!$C34,FALSE)=$X34,$AK34,"ERROR")))))))))</f>
        <v>2</v>
      </c>
      <c r="BJ34" s="223">
        <f>IF(ISBLANK(HLOOKUP(BJ$1,Monitoring_MP!$AM$1:$CX$57,Points_MP!$C34,FALSE)),"",IF(HLOOKUP(BJ$1,Monitoring_MP!$AM$1:$CX$57,Points_MP!$C34,FALSE)=$J34,$AD34,IF(HLOOKUP(BJ$1,Monitoring_MP!$AM$1:$CX$57,Points_MP!$C34,FALSE)=$L34,$AE34,IF(HLOOKUP(BJ$1,Monitoring_MP!$AM$1:$CX$57,Points_MP!$C34,FALSE)=$N34,$AF34,IF(HLOOKUP(BJ$1,Monitoring_MP!$AM$1:$CX$57,Points_MP!$C34,FALSE)=$P34,$AG34,IF(HLOOKUP(BJ$1,Monitoring_MP!$AM$1:$CX$57,Points_MP!$C34,FALSE)=$R34,$AH34,IF(HLOOKUP(BJ$1,Monitoring_MP!$AM$1:$CX$57,Points_MP!$C34,FALSE)=$T34,$AI34,IF(HLOOKUP(BJ$1,Monitoring_MP!$AM$1:$CX$57,Points_MP!$C34,FALSE)=$V34,$AJ34,IF(HLOOKUP(BJ$1,Monitoring_MP!$AM$1:$CX$57,Points_MP!$C34,FALSE)=$X34,$AK34,"ERROR")))))))))</f>
        <v>2</v>
      </c>
      <c r="BK34" s="223">
        <f>IF(ISBLANK(HLOOKUP(BK$1,Monitoring_MP!$AM$1:$CX$57,Points_MP!$C34,FALSE)),"",IF(HLOOKUP(BK$1,Monitoring_MP!$AM$1:$CX$57,Points_MP!$C34,FALSE)=$J34,$AD34,IF(HLOOKUP(BK$1,Monitoring_MP!$AM$1:$CX$57,Points_MP!$C34,FALSE)=$L34,$AE34,IF(HLOOKUP(BK$1,Monitoring_MP!$AM$1:$CX$57,Points_MP!$C34,FALSE)=$N34,$AF34,IF(HLOOKUP(BK$1,Monitoring_MP!$AM$1:$CX$57,Points_MP!$C34,FALSE)=$P34,$AG34,IF(HLOOKUP(BK$1,Monitoring_MP!$AM$1:$CX$57,Points_MP!$C34,FALSE)=$R34,$AH34,IF(HLOOKUP(BK$1,Monitoring_MP!$AM$1:$CX$57,Points_MP!$C34,FALSE)=$T34,$AI34,IF(HLOOKUP(BK$1,Monitoring_MP!$AM$1:$CX$57,Points_MP!$C34,FALSE)=$V34,$AJ34,IF(HLOOKUP(BK$1,Monitoring_MP!$AM$1:$CX$57,Points_MP!$C34,FALSE)=$X34,$AK34,"ERROR")))))))))</f>
        <v>2</v>
      </c>
      <c r="BL34" s="223">
        <f>IF(ISBLANK(HLOOKUP(BL$1,Monitoring_MP!$AM$1:$CX$57,Points_MP!$C34,FALSE)),"",IF(HLOOKUP(BL$1,Monitoring_MP!$AM$1:$CX$57,Points_MP!$C34,FALSE)=$J34,$AD34,IF(HLOOKUP(BL$1,Monitoring_MP!$AM$1:$CX$57,Points_MP!$C34,FALSE)=$L34,$AE34,IF(HLOOKUP(BL$1,Monitoring_MP!$AM$1:$CX$57,Points_MP!$C34,FALSE)=$N34,$AF34,IF(HLOOKUP(BL$1,Monitoring_MP!$AM$1:$CX$57,Points_MP!$C34,FALSE)=$P34,$AG34,IF(HLOOKUP(BL$1,Monitoring_MP!$AM$1:$CX$57,Points_MP!$C34,FALSE)=$R34,$AH34,IF(HLOOKUP(BL$1,Monitoring_MP!$AM$1:$CX$57,Points_MP!$C34,FALSE)=$T34,$AI34,IF(HLOOKUP(BL$1,Monitoring_MP!$AM$1:$CX$57,Points_MP!$C34,FALSE)=$V34,$AJ34,IF(HLOOKUP(BL$1,Monitoring_MP!$AM$1:$CX$57,Points_MP!$C34,FALSE)=$X34,$AK34,"ERROR")))))))))</f>
        <v>0</v>
      </c>
      <c r="BM34" s="223">
        <f>IF(ISBLANK(HLOOKUP(BM$1,Monitoring_MP!$AM$1:$CX$57,Points_MP!$C34,FALSE)),"",IF(HLOOKUP(BM$1,Monitoring_MP!$AM$1:$CX$57,Points_MP!$C34,FALSE)=$J34,$AD34,IF(HLOOKUP(BM$1,Monitoring_MP!$AM$1:$CX$57,Points_MP!$C34,FALSE)=$L34,$AE34,IF(HLOOKUP(BM$1,Monitoring_MP!$AM$1:$CX$57,Points_MP!$C34,FALSE)=$N34,$AF34,IF(HLOOKUP(BM$1,Monitoring_MP!$AM$1:$CX$57,Points_MP!$C34,FALSE)=$P34,$AG34,IF(HLOOKUP(BM$1,Monitoring_MP!$AM$1:$CX$57,Points_MP!$C34,FALSE)=$R34,$AH34,IF(HLOOKUP(BM$1,Monitoring_MP!$AM$1:$CX$57,Points_MP!$C34,FALSE)=$T34,$AI34,IF(HLOOKUP(BM$1,Monitoring_MP!$AM$1:$CX$57,Points_MP!$C34,FALSE)=$V34,$AJ34,IF(HLOOKUP(BM$1,Monitoring_MP!$AM$1:$CX$57,Points_MP!$C34,FALSE)=$X34,$AK34,"ERROR")))))))))</f>
        <v>2</v>
      </c>
      <c r="BN34" s="223">
        <f>IF(ISBLANK(HLOOKUP(BN$1,Monitoring_MP!$AM$1:$CX$57,Points_MP!$C34,FALSE)),"",IF(HLOOKUP(BN$1,Monitoring_MP!$AM$1:$CX$57,Points_MP!$C34,FALSE)=$J34,$AD34,IF(HLOOKUP(BN$1,Monitoring_MP!$AM$1:$CX$57,Points_MP!$C34,FALSE)=$L34,$AE34,IF(HLOOKUP(BN$1,Monitoring_MP!$AM$1:$CX$57,Points_MP!$C34,FALSE)=$N34,$AF34,IF(HLOOKUP(BN$1,Monitoring_MP!$AM$1:$CX$57,Points_MP!$C34,FALSE)=$P34,$AG34,IF(HLOOKUP(BN$1,Monitoring_MP!$AM$1:$CX$57,Points_MP!$C34,FALSE)=$R34,$AH34,IF(HLOOKUP(BN$1,Monitoring_MP!$AM$1:$CX$57,Points_MP!$C34,FALSE)=$T34,$AI34,IF(HLOOKUP(BN$1,Monitoring_MP!$AM$1:$CX$57,Points_MP!$C34,FALSE)=$V34,$AJ34,IF(HLOOKUP(BN$1,Monitoring_MP!$AM$1:$CX$57,Points_MP!$C34,FALSE)=$X34,$AK34,"ERROR")))))))))</f>
        <v>0</v>
      </c>
      <c r="BO34" s="223">
        <f>IF(ISBLANK(HLOOKUP(BO$1,Monitoring_MP!$AM$1:$CX$57,Points_MP!$C34,FALSE)),"",IF(HLOOKUP(BO$1,Monitoring_MP!$AM$1:$CX$57,Points_MP!$C34,FALSE)=$J34,$AD34,IF(HLOOKUP(BO$1,Monitoring_MP!$AM$1:$CX$57,Points_MP!$C34,FALSE)=$L34,$AE34,IF(HLOOKUP(BO$1,Monitoring_MP!$AM$1:$CX$57,Points_MP!$C34,FALSE)=$N34,$AF34,IF(HLOOKUP(BO$1,Monitoring_MP!$AM$1:$CX$57,Points_MP!$C34,FALSE)=$P34,$AG34,IF(HLOOKUP(BO$1,Monitoring_MP!$AM$1:$CX$57,Points_MP!$C34,FALSE)=$R34,$AH34,IF(HLOOKUP(BO$1,Monitoring_MP!$AM$1:$CX$57,Points_MP!$C34,FALSE)=$T34,$AI34,IF(HLOOKUP(BO$1,Monitoring_MP!$AM$1:$CX$57,Points_MP!$C34,FALSE)=$V34,$AJ34,IF(HLOOKUP(BO$1,Monitoring_MP!$AM$1:$CX$57,Points_MP!$C34,FALSE)=$X34,$AK34,"ERROR")))))))))</f>
        <v>2</v>
      </c>
      <c r="BP34" s="223">
        <f>IF(ISBLANK(HLOOKUP(BP$1,Monitoring_MP!$AM$1:$CX$57,Points_MP!$C34,FALSE)),"",IF(HLOOKUP(BP$1,Monitoring_MP!$AM$1:$CX$57,Points_MP!$C34,FALSE)=$J34,$AD34,IF(HLOOKUP(BP$1,Monitoring_MP!$AM$1:$CX$57,Points_MP!$C34,FALSE)=$L34,$AE34,IF(HLOOKUP(BP$1,Monitoring_MP!$AM$1:$CX$57,Points_MP!$C34,FALSE)=$N34,$AF34,IF(HLOOKUP(BP$1,Monitoring_MP!$AM$1:$CX$57,Points_MP!$C34,FALSE)=$P34,$AG34,IF(HLOOKUP(BP$1,Monitoring_MP!$AM$1:$CX$57,Points_MP!$C34,FALSE)=$R34,$AH34,IF(HLOOKUP(BP$1,Monitoring_MP!$AM$1:$CX$57,Points_MP!$C34,FALSE)=$T34,$AI34,IF(HLOOKUP(BP$1,Monitoring_MP!$AM$1:$CX$57,Points_MP!$C34,FALSE)=$V34,$AJ34,IF(HLOOKUP(BP$1,Monitoring_MP!$AM$1:$CX$57,Points_MP!$C34,FALSE)=$X34,$AK34,"ERROR")))))))))</f>
        <v>2</v>
      </c>
      <c r="BQ34" s="223">
        <f>IF(ISBLANK(HLOOKUP(BQ$1,Monitoring_MP!$AM$1:$CX$57,Points_MP!$C34,FALSE)),"",IF(HLOOKUP(BQ$1,Monitoring_MP!$AM$1:$CX$57,Points_MP!$C34,FALSE)=$J34,$AD34,IF(HLOOKUP(BQ$1,Monitoring_MP!$AM$1:$CX$57,Points_MP!$C34,FALSE)=$L34,$AE34,IF(HLOOKUP(BQ$1,Monitoring_MP!$AM$1:$CX$57,Points_MP!$C34,FALSE)=$N34,$AF34,IF(HLOOKUP(BQ$1,Monitoring_MP!$AM$1:$CX$57,Points_MP!$C34,FALSE)=$P34,$AG34,IF(HLOOKUP(BQ$1,Monitoring_MP!$AM$1:$CX$57,Points_MP!$C34,FALSE)=$R34,$AH34,IF(HLOOKUP(BQ$1,Monitoring_MP!$AM$1:$CX$57,Points_MP!$C34,FALSE)=$T34,$AI34,IF(HLOOKUP(BQ$1,Monitoring_MP!$AM$1:$CX$57,Points_MP!$C34,FALSE)=$V34,$AJ34,IF(HLOOKUP(BQ$1,Monitoring_MP!$AM$1:$CX$57,Points_MP!$C34,FALSE)=$X34,$AK34,"ERROR")))))))))</f>
        <v>0</v>
      </c>
      <c r="BR34" s="223">
        <f>IF(ISBLANK(HLOOKUP(BR$1,Monitoring_MP!$AM$1:$CX$57,Points_MP!$C34,FALSE)),"",IF(HLOOKUP(BR$1,Monitoring_MP!$AM$1:$CX$57,Points_MP!$C34,FALSE)=$J34,$AD34,IF(HLOOKUP(BR$1,Monitoring_MP!$AM$1:$CX$57,Points_MP!$C34,FALSE)=$L34,$AE34,IF(HLOOKUP(BR$1,Monitoring_MP!$AM$1:$CX$57,Points_MP!$C34,FALSE)=$N34,$AF34,IF(HLOOKUP(BR$1,Monitoring_MP!$AM$1:$CX$57,Points_MP!$C34,FALSE)=$P34,$AG34,IF(HLOOKUP(BR$1,Monitoring_MP!$AM$1:$CX$57,Points_MP!$C34,FALSE)=$R34,$AH34,IF(HLOOKUP(BR$1,Monitoring_MP!$AM$1:$CX$57,Points_MP!$C34,FALSE)=$T34,$AI34,IF(HLOOKUP(BR$1,Monitoring_MP!$AM$1:$CX$57,Points_MP!$C34,FALSE)=$V34,$AJ34,IF(HLOOKUP(BR$1,Monitoring_MP!$AM$1:$CX$57,Points_MP!$C34,FALSE)=$X34,$AK34,"ERROR")))))))))</f>
        <v>2</v>
      </c>
    </row>
    <row r="35" spans="1:70" ht="15" customHeight="1" x14ac:dyDescent="0.35">
      <c r="A35" s="76" t="str">
        <f>IF(ISBLANK(Monitoring_MP!A35),"",Monitoring_MP!A35)</f>
        <v>Q33</v>
      </c>
      <c r="B35" s="247" t="str">
        <f>IF(ISBLANK(Monitoring_MP!B35),"",Monitoring_MP!B35)</f>
        <v>R20033</v>
      </c>
      <c r="C35" s="176">
        <f>IF(ISBLANK(Monitoring_MP!C35),"",Monitoring_MP!C35)</f>
        <v>35</v>
      </c>
      <c r="D35" s="176" t="str">
        <f>IF(ISBLANK(Monitoring_MP!D35),"",Monitoring_MP!D35)</f>
        <v>Proiectul de buget pentru anul 2020 a fost supus consultărilor publice și adus la cunoştinţa publicului?</v>
      </c>
      <c r="E35" s="176" t="str">
        <f>IF(ISBLANK(Monitoring_MP!E35),"",Monitoring_MP!E35)</f>
        <v>Was the draft of the budget for 2020 consulted with the public?</v>
      </c>
      <c r="F35" s="77" t="str">
        <f>IF(ISBLANK(Monitoring_MP!F35),"",Monitoring_MP!F35)</f>
        <v>bug</v>
      </c>
      <c r="G35" s="77" t="str">
        <f>IF(ISBLANK(Monitoring_MP!G35),"",Monitoring_MP!G35)</f>
        <v>bug1</v>
      </c>
      <c r="H35" s="77" t="str">
        <f>IF(ISBLANK(Monitoring_MP!H35),"",Monitoring_MP!H35)</f>
        <v>bug1k</v>
      </c>
      <c r="I35" s="78">
        <f>IF(ISBLANK(Monitoring_MP!I35),"",Monitoring_MP!I35)</f>
        <v>3</v>
      </c>
      <c r="J35" s="77" t="str">
        <f>IF(ISBLANK(Monitoring_MP!J35),"",Monitoring_MP!J35)</f>
        <v>da</v>
      </c>
      <c r="K35" s="77" t="str">
        <f>IF(ISBLANK(Monitoring_MP!K35),"",Monitoring_MP!K35)</f>
        <v>yes</v>
      </c>
      <c r="L35" s="77" t="str">
        <f>IF(ISBLANK(Monitoring_MP!L35),"",Monitoring_MP!L35)</f>
        <v>nu</v>
      </c>
      <c r="M35" s="77" t="str">
        <f>IF(ISBLANK(Monitoring_MP!M35),"",Monitoring_MP!M35)</f>
        <v>no</v>
      </c>
      <c r="N35" s="77" t="str">
        <f>IF(ISBLANK(Monitoring_MP!N35),"",Monitoring_MP!N35)</f>
        <v>partial/panou informativ</v>
      </c>
      <c r="O35" s="77" t="str">
        <f>IF(ISBLANK(Monitoring_MP!O35),"",Monitoring_MP!O35)</f>
        <v>partially/bilboard</v>
      </c>
      <c r="P35" s="77" t="str">
        <f>IF(ISBLANK(Monitoring_MP!P35),"",Monitoring_MP!P35)</f>
        <v>---</v>
      </c>
      <c r="Q35" s="77" t="str">
        <f>IF(ISBLANK(Monitoring_MP!Q35),"",Monitoring_MP!Q35)</f>
        <v>---</v>
      </c>
      <c r="R35" s="77" t="str">
        <f>IF(ISBLANK(Monitoring_MP!R35),"",Monitoring_MP!R35)</f>
        <v>---</v>
      </c>
      <c r="S35" s="77" t="str">
        <f>IF(ISBLANK(Monitoring_MP!S35),"",Monitoring_MP!S35)</f>
        <v>---</v>
      </c>
      <c r="T35" s="77" t="str">
        <f>IF(ISBLANK(Monitoring_MP!T35),"",Monitoring_MP!T35)</f>
        <v>---</v>
      </c>
      <c r="U35" s="77" t="str">
        <f>IF(ISBLANK(Monitoring_MP!U35),"",Monitoring_MP!U35)</f>
        <v>---</v>
      </c>
      <c r="V35" s="77" t="str">
        <f>IF(ISBLANK(Monitoring_MP!V35),"",Monitoring_MP!V35)</f>
        <v>---</v>
      </c>
      <c r="W35" s="77" t="str">
        <f>IF(ISBLANK(Monitoring_MP!W35),"",Monitoring_MP!W35)</f>
        <v>---</v>
      </c>
      <c r="X35" s="130" t="str">
        <f>IF(ISBLANK(Monitoring_MP!X35),"",Monitoring_MP!X35)</f>
        <v>N/A</v>
      </c>
      <c r="Y35" s="130" t="str">
        <f>IF(ISBLANK(Monitoring_MP!Y35),"",Monitoring_MP!Y35)</f>
        <v>N/A</v>
      </c>
      <c r="Z35" s="77" t="str">
        <f>IF(ISBLANK(Monitoring_MP!Z35),"",Monitoring_MP!Z35)</f>
        <v>---</v>
      </c>
      <c r="AA35" s="77" t="str">
        <f>IF(ISBLANK(Monitoring_MP!AA35),"",Monitoring_MP!AA35)</f>
        <v>---</v>
      </c>
      <c r="AB35" s="77" t="str">
        <f>IF(ISBLANK(Monitoring_MP!AB35),"",Monitoring_MP!AB35)</f>
        <v>da</v>
      </c>
      <c r="AC35" s="77" t="str">
        <f>IF(ISBLANK(Monitoring_MP!AC35),"",Monitoring_MP!AC35)</f>
        <v>nu</v>
      </c>
      <c r="AD35" s="78">
        <f>IF(ISBLANK(Monitoring_MP!AD35),"",Monitoring_MP!AD35)</f>
        <v>3</v>
      </c>
      <c r="AE35" s="77">
        <f>IF(ISBLANK(Monitoring_MP!AE35),"",Monitoring_MP!AE35)</f>
        <v>0</v>
      </c>
      <c r="AF35" s="77">
        <f>IF(ISBLANK(Monitoring_MP!AF35),"",Monitoring_MP!AF35)</f>
        <v>1.5</v>
      </c>
      <c r="AG35" s="77" t="str">
        <f>IF(ISBLANK(Monitoring_MP!AG35),"",Monitoring_MP!AG35)</f>
        <v>---</v>
      </c>
      <c r="AH35" s="77" t="str">
        <f>IF(ISBLANK(Monitoring_MP!AH35),"",Monitoring_MP!AH35)</f>
        <v>---</v>
      </c>
      <c r="AI35" s="77" t="str">
        <f>IF(ISBLANK(Monitoring_MP!AI35),"",Monitoring_MP!AI35)</f>
        <v>---</v>
      </c>
      <c r="AJ35" s="77" t="str">
        <f>IF(ISBLANK(Monitoring_MP!AJ35),"",Monitoring_MP!AJ35)</f>
        <v>---</v>
      </c>
      <c r="AK35" s="130" t="str">
        <f>IF(ISBLANK(Monitoring_MP!AK35),"",Monitoring_MP!AK35)</f>
        <v>N/A</v>
      </c>
      <c r="AL35" s="156" t="str">
        <f>IF(ISBLANK(Monitoring_MP!AL35),"",Monitoring_MP!AL35)</f>
        <v>---</v>
      </c>
      <c r="AM35" s="223">
        <f>IF(ISBLANK(HLOOKUP(AM$1,Monitoring_MP!$AM$1:$CX$57,Points_MP!$C35,FALSE)),"",IF(HLOOKUP(AM$1,Monitoring_MP!$AM$1:$CX$57,Points_MP!$C35,FALSE)=$J35,$AD35,IF(HLOOKUP(AM$1,Monitoring_MP!$AM$1:$CX$57,Points_MP!$C35,FALSE)=$L35,$AE35,IF(HLOOKUP(AM$1,Monitoring_MP!$AM$1:$CX$57,Points_MP!$C35,FALSE)=$N35,$AF35,IF(HLOOKUP(AM$1,Monitoring_MP!$AM$1:$CX$57,Points_MP!$C35,FALSE)=$P35,$AG35,IF(HLOOKUP(AM$1,Monitoring_MP!$AM$1:$CX$57,Points_MP!$C35,FALSE)=$R35,$AH35,IF(HLOOKUP(AM$1,Monitoring_MP!$AM$1:$CX$57,Points_MP!$C35,FALSE)=$T35,$AI35,IF(HLOOKUP(AM$1,Monitoring_MP!$AM$1:$CX$57,Points_MP!$C35,FALSE)=$V35,$AJ35,IF(HLOOKUP(AM$1,Monitoring_MP!$AM$1:$CX$57,Points_MP!$C35,FALSE)=$X35,$AK35,"ERROR")))))))))</f>
        <v>3</v>
      </c>
      <c r="AN35" s="223">
        <f>IF(ISBLANK(HLOOKUP(AN$1,Monitoring_MP!$AM$1:$CX$57,Points_MP!$C35,FALSE)),"",IF(HLOOKUP(AN$1,Monitoring_MP!$AM$1:$CX$57,Points_MP!$C35,FALSE)=$J35,$AD35,IF(HLOOKUP(AN$1,Monitoring_MP!$AM$1:$CX$57,Points_MP!$C35,FALSE)=$L35,$AE35,IF(HLOOKUP(AN$1,Monitoring_MP!$AM$1:$CX$57,Points_MP!$C35,FALSE)=$N35,$AF35,IF(HLOOKUP(AN$1,Monitoring_MP!$AM$1:$CX$57,Points_MP!$C35,FALSE)=$P35,$AG35,IF(HLOOKUP(AN$1,Monitoring_MP!$AM$1:$CX$57,Points_MP!$C35,FALSE)=$R35,$AH35,IF(HLOOKUP(AN$1,Monitoring_MP!$AM$1:$CX$57,Points_MP!$C35,FALSE)=$T35,$AI35,IF(HLOOKUP(AN$1,Monitoring_MP!$AM$1:$CX$57,Points_MP!$C35,FALSE)=$V35,$AJ35,IF(HLOOKUP(AN$1,Monitoring_MP!$AM$1:$CX$57,Points_MP!$C35,FALSE)=$X35,$AK35,"ERROR")))))))))</f>
        <v>0</v>
      </c>
      <c r="AO35" s="223">
        <f>IF(ISBLANK(HLOOKUP(AO$1,Monitoring_MP!$AM$1:$CX$57,Points_MP!$C35,FALSE)),"",IF(HLOOKUP(AO$1,Monitoring_MP!$AM$1:$CX$57,Points_MP!$C35,FALSE)=$J35,$AD35,IF(HLOOKUP(AO$1,Monitoring_MP!$AM$1:$CX$57,Points_MP!$C35,FALSE)=$L35,$AE35,IF(HLOOKUP(AO$1,Monitoring_MP!$AM$1:$CX$57,Points_MP!$C35,FALSE)=$N35,$AF35,IF(HLOOKUP(AO$1,Monitoring_MP!$AM$1:$CX$57,Points_MP!$C35,FALSE)=$P35,$AG35,IF(HLOOKUP(AO$1,Monitoring_MP!$AM$1:$CX$57,Points_MP!$C35,FALSE)=$R35,$AH35,IF(HLOOKUP(AO$1,Monitoring_MP!$AM$1:$CX$57,Points_MP!$C35,FALSE)=$T35,$AI35,IF(HLOOKUP(AO$1,Monitoring_MP!$AM$1:$CX$57,Points_MP!$C35,FALSE)=$V35,$AJ35,IF(HLOOKUP(AO$1,Monitoring_MP!$AM$1:$CX$57,Points_MP!$C35,FALSE)=$X35,$AK35,"ERROR")))))))))</f>
        <v>0</v>
      </c>
      <c r="AP35" s="223">
        <f>IF(ISBLANK(HLOOKUP(AP$1,Monitoring_MP!$AM$1:$CX$57,Points_MP!$C35,FALSE)),"",IF(HLOOKUP(AP$1,Monitoring_MP!$AM$1:$CX$57,Points_MP!$C35,FALSE)=$J35,$AD35,IF(HLOOKUP(AP$1,Monitoring_MP!$AM$1:$CX$57,Points_MP!$C35,FALSE)=$L35,$AE35,IF(HLOOKUP(AP$1,Monitoring_MP!$AM$1:$CX$57,Points_MP!$C35,FALSE)=$N35,$AF35,IF(HLOOKUP(AP$1,Monitoring_MP!$AM$1:$CX$57,Points_MP!$C35,FALSE)=$P35,$AG35,IF(HLOOKUP(AP$1,Monitoring_MP!$AM$1:$CX$57,Points_MP!$C35,FALSE)=$R35,$AH35,IF(HLOOKUP(AP$1,Monitoring_MP!$AM$1:$CX$57,Points_MP!$C35,FALSE)=$T35,$AI35,IF(HLOOKUP(AP$1,Monitoring_MP!$AM$1:$CX$57,Points_MP!$C35,FALSE)=$V35,$AJ35,IF(HLOOKUP(AP$1,Monitoring_MP!$AM$1:$CX$57,Points_MP!$C35,FALSE)=$X35,$AK35,"ERROR")))))))))</f>
        <v>3</v>
      </c>
      <c r="AQ35" s="223">
        <f>IF(ISBLANK(HLOOKUP(AQ$1,Monitoring_MP!$AM$1:$CX$57,Points_MP!$C35,FALSE)),"",IF(HLOOKUP(AQ$1,Monitoring_MP!$AM$1:$CX$57,Points_MP!$C35,FALSE)=$J35,$AD35,IF(HLOOKUP(AQ$1,Monitoring_MP!$AM$1:$CX$57,Points_MP!$C35,FALSE)=$L35,$AE35,IF(HLOOKUP(AQ$1,Monitoring_MP!$AM$1:$CX$57,Points_MP!$C35,FALSE)=$N35,$AF35,IF(HLOOKUP(AQ$1,Monitoring_MP!$AM$1:$CX$57,Points_MP!$C35,FALSE)=$P35,$AG35,IF(HLOOKUP(AQ$1,Monitoring_MP!$AM$1:$CX$57,Points_MP!$C35,FALSE)=$R35,$AH35,IF(HLOOKUP(AQ$1,Monitoring_MP!$AM$1:$CX$57,Points_MP!$C35,FALSE)=$T35,$AI35,IF(HLOOKUP(AQ$1,Monitoring_MP!$AM$1:$CX$57,Points_MP!$C35,FALSE)=$V35,$AJ35,IF(HLOOKUP(AQ$1,Monitoring_MP!$AM$1:$CX$57,Points_MP!$C35,FALSE)=$X35,$AK35,"ERROR")))))))))</f>
        <v>0</v>
      </c>
      <c r="AR35" s="223">
        <f>IF(ISBLANK(HLOOKUP(AR$1,Monitoring_MP!$AM$1:$CX$57,Points_MP!$C35,FALSE)),"",IF(HLOOKUP(AR$1,Monitoring_MP!$AM$1:$CX$57,Points_MP!$C35,FALSE)=$J35,$AD35,IF(HLOOKUP(AR$1,Monitoring_MP!$AM$1:$CX$57,Points_MP!$C35,FALSE)=$L35,$AE35,IF(HLOOKUP(AR$1,Monitoring_MP!$AM$1:$CX$57,Points_MP!$C35,FALSE)=$N35,$AF35,IF(HLOOKUP(AR$1,Monitoring_MP!$AM$1:$CX$57,Points_MP!$C35,FALSE)=$P35,$AG35,IF(HLOOKUP(AR$1,Monitoring_MP!$AM$1:$CX$57,Points_MP!$C35,FALSE)=$R35,$AH35,IF(HLOOKUP(AR$1,Monitoring_MP!$AM$1:$CX$57,Points_MP!$C35,FALSE)=$T35,$AI35,IF(HLOOKUP(AR$1,Monitoring_MP!$AM$1:$CX$57,Points_MP!$C35,FALSE)=$V35,$AJ35,IF(HLOOKUP(AR$1,Monitoring_MP!$AM$1:$CX$57,Points_MP!$C35,FALSE)=$X35,$AK35,"ERROR")))))))))</f>
        <v>1.5</v>
      </c>
      <c r="AS35" s="223">
        <f>IF(ISBLANK(HLOOKUP(AS$1,Monitoring_MP!$AM$1:$CX$57,Points_MP!$C35,FALSE)),"",IF(HLOOKUP(AS$1,Monitoring_MP!$AM$1:$CX$57,Points_MP!$C35,FALSE)=$J35,$AD35,IF(HLOOKUP(AS$1,Monitoring_MP!$AM$1:$CX$57,Points_MP!$C35,FALSE)=$L35,$AE35,IF(HLOOKUP(AS$1,Monitoring_MP!$AM$1:$CX$57,Points_MP!$C35,FALSE)=$N35,$AF35,IF(HLOOKUP(AS$1,Monitoring_MP!$AM$1:$CX$57,Points_MP!$C35,FALSE)=$P35,$AG35,IF(HLOOKUP(AS$1,Monitoring_MP!$AM$1:$CX$57,Points_MP!$C35,FALSE)=$R35,$AH35,IF(HLOOKUP(AS$1,Monitoring_MP!$AM$1:$CX$57,Points_MP!$C35,FALSE)=$T35,$AI35,IF(HLOOKUP(AS$1,Monitoring_MP!$AM$1:$CX$57,Points_MP!$C35,FALSE)=$V35,$AJ35,IF(HLOOKUP(AS$1,Monitoring_MP!$AM$1:$CX$57,Points_MP!$C35,FALSE)=$X35,$AK35,"ERROR")))))))))</f>
        <v>3</v>
      </c>
      <c r="AT35" s="223">
        <f>IF(ISBLANK(HLOOKUP(AT$1,Monitoring_MP!$AM$1:$CX$57,Points_MP!$C35,FALSE)),"",IF(HLOOKUP(AT$1,Monitoring_MP!$AM$1:$CX$57,Points_MP!$C35,FALSE)=$J35,$AD35,IF(HLOOKUP(AT$1,Monitoring_MP!$AM$1:$CX$57,Points_MP!$C35,FALSE)=$L35,$AE35,IF(HLOOKUP(AT$1,Monitoring_MP!$AM$1:$CX$57,Points_MP!$C35,FALSE)=$N35,$AF35,IF(HLOOKUP(AT$1,Monitoring_MP!$AM$1:$CX$57,Points_MP!$C35,FALSE)=$P35,$AG35,IF(HLOOKUP(AT$1,Monitoring_MP!$AM$1:$CX$57,Points_MP!$C35,FALSE)=$R35,$AH35,IF(HLOOKUP(AT$1,Monitoring_MP!$AM$1:$CX$57,Points_MP!$C35,FALSE)=$T35,$AI35,IF(HLOOKUP(AT$1,Monitoring_MP!$AM$1:$CX$57,Points_MP!$C35,FALSE)=$V35,$AJ35,IF(HLOOKUP(AT$1,Monitoring_MP!$AM$1:$CX$57,Points_MP!$C35,FALSE)=$X35,$AK35,"ERROR")))))))))</f>
        <v>3</v>
      </c>
      <c r="AU35" s="223">
        <f>IF(ISBLANK(HLOOKUP(AU$1,Monitoring_MP!$AM$1:$CX$57,Points_MP!$C35,FALSE)),"",IF(HLOOKUP(AU$1,Monitoring_MP!$AM$1:$CX$57,Points_MP!$C35,FALSE)=$J35,$AD35,IF(HLOOKUP(AU$1,Monitoring_MP!$AM$1:$CX$57,Points_MP!$C35,FALSE)=$L35,$AE35,IF(HLOOKUP(AU$1,Monitoring_MP!$AM$1:$CX$57,Points_MP!$C35,FALSE)=$N35,$AF35,IF(HLOOKUP(AU$1,Monitoring_MP!$AM$1:$CX$57,Points_MP!$C35,FALSE)=$P35,$AG35,IF(HLOOKUP(AU$1,Monitoring_MP!$AM$1:$CX$57,Points_MP!$C35,FALSE)=$R35,$AH35,IF(HLOOKUP(AU$1,Monitoring_MP!$AM$1:$CX$57,Points_MP!$C35,FALSE)=$T35,$AI35,IF(HLOOKUP(AU$1,Monitoring_MP!$AM$1:$CX$57,Points_MP!$C35,FALSE)=$V35,$AJ35,IF(HLOOKUP(AU$1,Monitoring_MP!$AM$1:$CX$57,Points_MP!$C35,FALSE)=$X35,$AK35,"ERROR")))))))))</f>
        <v>3</v>
      </c>
      <c r="AV35" s="223">
        <f>IF(ISBLANK(HLOOKUP(AV$1,Monitoring_MP!$AM$1:$CX$57,Points_MP!$C35,FALSE)),"",IF(HLOOKUP(AV$1,Monitoring_MP!$AM$1:$CX$57,Points_MP!$C35,FALSE)=$J35,$AD35,IF(HLOOKUP(AV$1,Monitoring_MP!$AM$1:$CX$57,Points_MP!$C35,FALSE)=$L35,$AE35,IF(HLOOKUP(AV$1,Monitoring_MP!$AM$1:$CX$57,Points_MP!$C35,FALSE)=$N35,$AF35,IF(HLOOKUP(AV$1,Monitoring_MP!$AM$1:$CX$57,Points_MP!$C35,FALSE)=$P35,$AG35,IF(HLOOKUP(AV$1,Monitoring_MP!$AM$1:$CX$57,Points_MP!$C35,FALSE)=$R35,$AH35,IF(HLOOKUP(AV$1,Monitoring_MP!$AM$1:$CX$57,Points_MP!$C35,FALSE)=$T35,$AI35,IF(HLOOKUP(AV$1,Monitoring_MP!$AM$1:$CX$57,Points_MP!$C35,FALSE)=$V35,$AJ35,IF(HLOOKUP(AV$1,Monitoring_MP!$AM$1:$CX$57,Points_MP!$C35,FALSE)=$X35,$AK35,"ERROR")))))))))</f>
        <v>1.5</v>
      </c>
      <c r="AW35" s="223">
        <f>IF(ISBLANK(HLOOKUP(AW$1,Monitoring_MP!$AM$1:$CX$57,Points_MP!$C35,FALSE)),"",IF(HLOOKUP(AW$1,Monitoring_MP!$AM$1:$CX$57,Points_MP!$C35,FALSE)=$J35,$AD35,IF(HLOOKUP(AW$1,Monitoring_MP!$AM$1:$CX$57,Points_MP!$C35,FALSE)=$L35,$AE35,IF(HLOOKUP(AW$1,Monitoring_MP!$AM$1:$CX$57,Points_MP!$C35,FALSE)=$N35,$AF35,IF(HLOOKUP(AW$1,Monitoring_MP!$AM$1:$CX$57,Points_MP!$C35,FALSE)=$P35,$AG35,IF(HLOOKUP(AW$1,Monitoring_MP!$AM$1:$CX$57,Points_MP!$C35,FALSE)=$R35,$AH35,IF(HLOOKUP(AW$1,Monitoring_MP!$AM$1:$CX$57,Points_MP!$C35,FALSE)=$T35,$AI35,IF(HLOOKUP(AW$1,Monitoring_MP!$AM$1:$CX$57,Points_MP!$C35,FALSE)=$V35,$AJ35,IF(HLOOKUP(AW$1,Monitoring_MP!$AM$1:$CX$57,Points_MP!$C35,FALSE)=$X35,$AK35,"ERROR")))))))))</f>
        <v>0</v>
      </c>
      <c r="AX35" s="223">
        <f>IF(ISBLANK(HLOOKUP(AX$1,Monitoring_MP!$AM$1:$CX$57,Points_MP!$C35,FALSE)),"",IF(HLOOKUP(AX$1,Monitoring_MP!$AM$1:$CX$57,Points_MP!$C35,FALSE)=$J35,$AD35,IF(HLOOKUP(AX$1,Monitoring_MP!$AM$1:$CX$57,Points_MP!$C35,FALSE)=$L35,$AE35,IF(HLOOKUP(AX$1,Monitoring_MP!$AM$1:$CX$57,Points_MP!$C35,FALSE)=$N35,$AF35,IF(HLOOKUP(AX$1,Monitoring_MP!$AM$1:$CX$57,Points_MP!$C35,FALSE)=$P35,$AG35,IF(HLOOKUP(AX$1,Monitoring_MP!$AM$1:$CX$57,Points_MP!$C35,FALSE)=$R35,$AH35,IF(HLOOKUP(AX$1,Monitoring_MP!$AM$1:$CX$57,Points_MP!$C35,FALSE)=$T35,$AI35,IF(HLOOKUP(AX$1,Monitoring_MP!$AM$1:$CX$57,Points_MP!$C35,FALSE)=$V35,$AJ35,IF(HLOOKUP(AX$1,Monitoring_MP!$AM$1:$CX$57,Points_MP!$C35,FALSE)=$X35,$AK35,"ERROR")))))))))</f>
        <v>3</v>
      </c>
      <c r="AY35" s="223">
        <f>IF(ISBLANK(HLOOKUP(AY$1,Monitoring_MP!$AM$1:$CX$57,Points_MP!$C35,FALSE)),"",IF(HLOOKUP(AY$1,Monitoring_MP!$AM$1:$CX$57,Points_MP!$C35,FALSE)=$J35,$AD35,IF(HLOOKUP(AY$1,Monitoring_MP!$AM$1:$CX$57,Points_MP!$C35,FALSE)=$L35,$AE35,IF(HLOOKUP(AY$1,Monitoring_MP!$AM$1:$CX$57,Points_MP!$C35,FALSE)=$N35,$AF35,IF(HLOOKUP(AY$1,Monitoring_MP!$AM$1:$CX$57,Points_MP!$C35,FALSE)=$P35,$AG35,IF(HLOOKUP(AY$1,Monitoring_MP!$AM$1:$CX$57,Points_MP!$C35,FALSE)=$R35,$AH35,IF(HLOOKUP(AY$1,Monitoring_MP!$AM$1:$CX$57,Points_MP!$C35,FALSE)=$T35,$AI35,IF(HLOOKUP(AY$1,Monitoring_MP!$AM$1:$CX$57,Points_MP!$C35,FALSE)=$V35,$AJ35,IF(HLOOKUP(AY$1,Monitoring_MP!$AM$1:$CX$57,Points_MP!$C35,FALSE)=$X35,$AK35,"ERROR")))))))))</f>
        <v>3</v>
      </c>
      <c r="AZ35" s="223">
        <f>IF(ISBLANK(HLOOKUP(AZ$1,Monitoring_MP!$AM$1:$CX$57,Points_MP!$C35,FALSE)),"",IF(HLOOKUP(AZ$1,Monitoring_MP!$AM$1:$CX$57,Points_MP!$C35,FALSE)=$J35,$AD35,IF(HLOOKUP(AZ$1,Monitoring_MP!$AM$1:$CX$57,Points_MP!$C35,FALSE)=$L35,$AE35,IF(HLOOKUP(AZ$1,Monitoring_MP!$AM$1:$CX$57,Points_MP!$C35,FALSE)=$N35,$AF35,IF(HLOOKUP(AZ$1,Monitoring_MP!$AM$1:$CX$57,Points_MP!$C35,FALSE)=$P35,$AG35,IF(HLOOKUP(AZ$1,Monitoring_MP!$AM$1:$CX$57,Points_MP!$C35,FALSE)=$R35,$AH35,IF(HLOOKUP(AZ$1,Monitoring_MP!$AM$1:$CX$57,Points_MP!$C35,FALSE)=$T35,$AI35,IF(HLOOKUP(AZ$1,Monitoring_MP!$AM$1:$CX$57,Points_MP!$C35,FALSE)=$V35,$AJ35,IF(HLOOKUP(AZ$1,Monitoring_MP!$AM$1:$CX$57,Points_MP!$C35,FALSE)=$X35,$AK35,"ERROR")))))))))</f>
        <v>3</v>
      </c>
      <c r="BA35" s="223">
        <f>IF(ISBLANK(HLOOKUP(BA$1,Monitoring_MP!$AM$1:$CX$57,Points_MP!$C35,FALSE)),"",IF(HLOOKUP(BA$1,Monitoring_MP!$AM$1:$CX$57,Points_MP!$C35,FALSE)=$J35,$AD35,IF(HLOOKUP(BA$1,Monitoring_MP!$AM$1:$CX$57,Points_MP!$C35,FALSE)=$L35,$AE35,IF(HLOOKUP(BA$1,Monitoring_MP!$AM$1:$CX$57,Points_MP!$C35,FALSE)=$N35,$AF35,IF(HLOOKUP(BA$1,Monitoring_MP!$AM$1:$CX$57,Points_MP!$C35,FALSE)=$P35,$AG35,IF(HLOOKUP(BA$1,Monitoring_MP!$AM$1:$CX$57,Points_MP!$C35,FALSE)=$R35,$AH35,IF(HLOOKUP(BA$1,Monitoring_MP!$AM$1:$CX$57,Points_MP!$C35,FALSE)=$T35,$AI35,IF(HLOOKUP(BA$1,Monitoring_MP!$AM$1:$CX$57,Points_MP!$C35,FALSE)=$V35,$AJ35,IF(HLOOKUP(BA$1,Monitoring_MP!$AM$1:$CX$57,Points_MP!$C35,FALSE)=$X35,$AK35,"ERROR")))))))))</f>
        <v>0</v>
      </c>
      <c r="BB35" s="223">
        <f>IF(ISBLANK(HLOOKUP(BB$1,Monitoring_MP!$AM$1:$CX$57,Points_MP!$C35,FALSE)),"",IF(HLOOKUP(BB$1,Monitoring_MP!$AM$1:$CX$57,Points_MP!$C35,FALSE)=$J35,$AD35,IF(HLOOKUP(BB$1,Monitoring_MP!$AM$1:$CX$57,Points_MP!$C35,FALSE)=$L35,$AE35,IF(HLOOKUP(BB$1,Monitoring_MP!$AM$1:$CX$57,Points_MP!$C35,FALSE)=$N35,$AF35,IF(HLOOKUP(BB$1,Monitoring_MP!$AM$1:$CX$57,Points_MP!$C35,FALSE)=$P35,$AG35,IF(HLOOKUP(BB$1,Monitoring_MP!$AM$1:$CX$57,Points_MP!$C35,FALSE)=$R35,$AH35,IF(HLOOKUP(BB$1,Monitoring_MP!$AM$1:$CX$57,Points_MP!$C35,FALSE)=$T35,$AI35,IF(HLOOKUP(BB$1,Monitoring_MP!$AM$1:$CX$57,Points_MP!$C35,FALSE)=$V35,$AJ35,IF(HLOOKUP(BB$1,Monitoring_MP!$AM$1:$CX$57,Points_MP!$C35,FALSE)=$X35,$AK35,"ERROR")))))))))</f>
        <v>3</v>
      </c>
      <c r="BC35" s="223">
        <f>IF(ISBLANK(HLOOKUP(BC$1,Monitoring_MP!$AM$1:$CX$57,Points_MP!$C35,FALSE)),"",IF(HLOOKUP(BC$1,Monitoring_MP!$AM$1:$CX$57,Points_MP!$C35,FALSE)=$J35,$AD35,IF(HLOOKUP(BC$1,Monitoring_MP!$AM$1:$CX$57,Points_MP!$C35,FALSE)=$L35,$AE35,IF(HLOOKUP(BC$1,Monitoring_MP!$AM$1:$CX$57,Points_MP!$C35,FALSE)=$N35,$AF35,IF(HLOOKUP(BC$1,Monitoring_MP!$AM$1:$CX$57,Points_MP!$C35,FALSE)=$P35,$AG35,IF(HLOOKUP(BC$1,Monitoring_MP!$AM$1:$CX$57,Points_MP!$C35,FALSE)=$R35,$AH35,IF(HLOOKUP(BC$1,Monitoring_MP!$AM$1:$CX$57,Points_MP!$C35,FALSE)=$T35,$AI35,IF(HLOOKUP(BC$1,Monitoring_MP!$AM$1:$CX$57,Points_MP!$C35,FALSE)=$V35,$AJ35,IF(HLOOKUP(BC$1,Monitoring_MP!$AM$1:$CX$57,Points_MP!$C35,FALSE)=$X35,$AK35,"ERROR")))))))))</f>
        <v>3</v>
      </c>
      <c r="BD35" s="223">
        <f>IF(ISBLANK(HLOOKUP(BD$1,Monitoring_MP!$AM$1:$CX$57,Points_MP!$C35,FALSE)),"",IF(HLOOKUP(BD$1,Monitoring_MP!$AM$1:$CX$57,Points_MP!$C35,FALSE)=$J35,$AD35,IF(HLOOKUP(BD$1,Monitoring_MP!$AM$1:$CX$57,Points_MP!$C35,FALSE)=$L35,$AE35,IF(HLOOKUP(BD$1,Monitoring_MP!$AM$1:$CX$57,Points_MP!$C35,FALSE)=$N35,$AF35,IF(HLOOKUP(BD$1,Monitoring_MP!$AM$1:$CX$57,Points_MP!$C35,FALSE)=$P35,$AG35,IF(HLOOKUP(BD$1,Monitoring_MP!$AM$1:$CX$57,Points_MP!$C35,FALSE)=$R35,$AH35,IF(HLOOKUP(BD$1,Monitoring_MP!$AM$1:$CX$57,Points_MP!$C35,FALSE)=$T35,$AI35,IF(HLOOKUP(BD$1,Monitoring_MP!$AM$1:$CX$57,Points_MP!$C35,FALSE)=$V35,$AJ35,IF(HLOOKUP(BD$1,Monitoring_MP!$AM$1:$CX$57,Points_MP!$C35,FALSE)=$X35,$AK35,"ERROR")))))))))</f>
        <v>3</v>
      </c>
      <c r="BE35" s="223">
        <f>IF(ISBLANK(HLOOKUP(BE$1,Monitoring_MP!$AM$1:$CX$57,Points_MP!$C35,FALSE)),"",IF(HLOOKUP(BE$1,Monitoring_MP!$AM$1:$CX$57,Points_MP!$C35,FALSE)=$J35,$AD35,IF(HLOOKUP(BE$1,Monitoring_MP!$AM$1:$CX$57,Points_MP!$C35,FALSE)=$L35,$AE35,IF(HLOOKUP(BE$1,Monitoring_MP!$AM$1:$CX$57,Points_MP!$C35,FALSE)=$N35,$AF35,IF(HLOOKUP(BE$1,Monitoring_MP!$AM$1:$CX$57,Points_MP!$C35,FALSE)=$P35,$AG35,IF(HLOOKUP(BE$1,Monitoring_MP!$AM$1:$CX$57,Points_MP!$C35,FALSE)=$R35,$AH35,IF(HLOOKUP(BE$1,Monitoring_MP!$AM$1:$CX$57,Points_MP!$C35,FALSE)=$T35,$AI35,IF(HLOOKUP(BE$1,Monitoring_MP!$AM$1:$CX$57,Points_MP!$C35,FALSE)=$V35,$AJ35,IF(HLOOKUP(BE$1,Monitoring_MP!$AM$1:$CX$57,Points_MP!$C35,FALSE)=$X35,$AK35,"ERROR")))))))))</f>
        <v>3</v>
      </c>
      <c r="BF35" s="223">
        <f>IF(ISBLANK(HLOOKUP(BF$1,Monitoring_MP!$AM$1:$CX$57,Points_MP!$C35,FALSE)),"",IF(HLOOKUP(BF$1,Monitoring_MP!$AM$1:$CX$57,Points_MP!$C35,FALSE)=$J35,$AD35,IF(HLOOKUP(BF$1,Monitoring_MP!$AM$1:$CX$57,Points_MP!$C35,FALSE)=$L35,$AE35,IF(HLOOKUP(BF$1,Monitoring_MP!$AM$1:$CX$57,Points_MP!$C35,FALSE)=$N35,$AF35,IF(HLOOKUP(BF$1,Monitoring_MP!$AM$1:$CX$57,Points_MP!$C35,FALSE)=$P35,$AG35,IF(HLOOKUP(BF$1,Monitoring_MP!$AM$1:$CX$57,Points_MP!$C35,FALSE)=$R35,$AH35,IF(HLOOKUP(BF$1,Monitoring_MP!$AM$1:$CX$57,Points_MP!$C35,FALSE)=$T35,$AI35,IF(HLOOKUP(BF$1,Monitoring_MP!$AM$1:$CX$57,Points_MP!$C35,FALSE)=$V35,$AJ35,IF(HLOOKUP(BF$1,Monitoring_MP!$AM$1:$CX$57,Points_MP!$C35,FALSE)=$X35,$AK35,"ERROR")))))))))</f>
        <v>0</v>
      </c>
      <c r="BG35" s="223">
        <f>IF(ISBLANK(HLOOKUP(BG$1,Monitoring_MP!$AM$1:$CX$57,Points_MP!$C35,FALSE)),"",IF(HLOOKUP(BG$1,Monitoring_MP!$AM$1:$CX$57,Points_MP!$C35,FALSE)=$J35,$AD35,IF(HLOOKUP(BG$1,Monitoring_MP!$AM$1:$CX$57,Points_MP!$C35,FALSE)=$L35,$AE35,IF(HLOOKUP(BG$1,Monitoring_MP!$AM$1:$CX$57,Points_MP!$C35,FALSE)=$N35,$AF35,IF(HLOOKUP(BG$1,Monitoring_MP!$AM$1:$CX$57,Points_MP!$C35,FALSE)=$P35,$AG35,IF(HLOOKUP(BG$1,Monitoring_MP!$AM$1:$CX$57,Points_MP!$C35,FALSE)=$R35,$AH35,IF(HLOOKUP(BG$1,Monitoring_MP!$AM$1:$CX$57,Points_MP!$C35,FALSE)=$T35,$AI35,IF(HLOOKUP(BG$1,Monitoring_MP!$AM$1:$CX$57,Points_MP!$C35,FALSE)=$V35,$AJ35,IF(HLOOKUP(BG$1,Monitoring_MP!$AM$1:$CX$57,Points_MP!$C35,FALSE)=$X35,$AK35,"ERROR")))))))))</f>
        <v>1.5</v>
      </c>
      <c r="BH35" s="223">
        <f>IF(ISBLANK(HLOOKUP(BH$1,Monitoring_MP!$AM$1:$CX$57,Points_MP!$C35,FALSE)),"",IF(HLOOKUP(BH$1,Monitoring_MP!$AM$1:$CX$57,Points_MP!$C35,FALSE)=$J35,$AD35,IF(HLOOKUP(BH$1,Monitoring_MP!$AM$1:$CX$57,Points_MP!$C35,FALSE)=$L35,$AE35,IF(HLOOKUP(BH$1,Monitoring_MP!$AM$1:$CX$57,Points_MP!$C35,FALSE)=$N35,$AF35,IF(HLOOKUP(BH$1,Monitoring_MP!$AM$1:$CX$57,Points_MP!$C35,FALSE)=$P35,$AG35,IF(HLOOKUP(BH$1,Monitoring_MP!$AM$1:$CX$57,Points_MP!$C35,FALSE)=$R35,$AH35,IF(HLOOKUP(BH$1,Monitoring_MP!$AM$1:$CX$57,Points_MP!$C35,FALSE)=$T35,$AI35,IF(HLOOKUP(BH$1,Monitoring_MP!$AM$1:$CX$57,Points_MP!$C35,FALSE)=$V35,$AJ35,IF(HLOOKUP(BH$1,Monitoring_MP!$AM$1:$CX$57,Points_MP!$C35,FALSE)=$X35,$AK35,"ERROR")))))))))</f>
        <v>3</v>
      </c>
      <c r="BI35" s="223">
        <f>IF(ISBLANK(HLOOKUP(BI$1,Monitoring_MP!$AM$1:$CX$57,Points_MP!$C35,FALSE)),"",IF(HLOOKUP(BI$1,Monitoring_MP!$AM$1:$CX$57,Points_MP!$C35,FALSE)=$J35,$AD35,IF(HLOOKUP(BI$1,Monitoring_MP!$AM$1:$CX$57,Points_MP!$C35,FALSE)=$L35,$AE35,IF(HLOOKUP(BI$1,Monitoring_MP!$AM$1:$CX$57,Points_MP!$C35,FALSE)=$N35,$AF35,IF(HLOOKUP(BI$1,Monitoring_MP!$AM$1:$CX$57,Points_MP!$C35,FALSE)=$P35,$AG35,IF(HLOOKUP(BI$1,Monitoring_MP!$AM$1:$CX$57,Points_MP!$C35,FALSE)=$R35,$AH35,IF(HLOOKUP(BI$1,Monitoring_MP!$AM$1:$CX$57,Points_MP!$C35,FALSE)=$T35,$AI35,IF(HLOOKUP(BI$1,Monitoring_MP!$AM$1:$CX$57,Points_MP!$C35,FALSE)=$V35,$AJ35,IF(HLOOKUP(BI$1,Monitoring_MP!$AM$1:$CX$57,Points_MP!$C35,FALSE)=$X35,$AK35,"ERROR")))))))))</f>
        <v>3</v>
      </c>
      <c r="BJ35" s="223">
        <f>IF(ISBLANK(HLOOKUP(BJ$1,Monitoring_MP!$AM$1:$CX$57,Points_MP!$C35,FALSE)),"",IF(HLOOKUP(BJ$1,Monitoring_MP!$AM$1:$CX$57,Points_MP!$C35,FALSE)=$J35,$AD35,IF(HLOOKUP(BJ$1,Monitoring_MP!$AM$1:$CX$57,Points_MP!$C35,FALSE)=$L35,$AE35,IF(HLOOKUP(BJ$1,Monitoring_MP!$AM$1:$CX$57,Points_MP!$C35,FALSE)=$N35,$AF35,IF(HLOOKUP(BJ$1,Monitoring_MP!$AM$1:$CX$57,Points_MP!$C35,FALSE)=$P35,$AG35,IF(HLOOKUP(BJ$1,Monitoring_MP!$AM$1:$CX$57,Points_MP!$C35,FALSE)=$R35,$AH35,IF(HLOOKUP(BJ$1,Monitoring_MP!$AM$1:$CX$57,Points_MP!$C35,FALSE)=$T35,$AI35,IF(HLOOKUP(BJ$1,Monitoring_MP!$AM$1:$CX$57,Points_MP!$C35,FALSE)=$V35,$AJ35,IF(HLOOKUP(BJ$1,Monitoring_MP!$AM$1:$CX$57,Points_MP!$C35,FALSE)=$X35,$AK35,"ERROR")))))))))</f>
        <v>3</v>
      </c>
      <c r="BK35" s="223">
        <f>IF(ISBLANK(HLOOKUP(BK$1,Monitoring_MP!$AM$1:$CX$57,Points_MP!$C35,FALSE)),"",IF(HLOOKUP(BK$1,Monitoring_MP!$AM$1:$CX$57,Points_MP!$C35,FALSE)=$J35,$AD35,IF(HLOOKUP(BK$1,Monitoring_MP!$AM$1:$CX$57,Points_MP!$C35,FALSE)=$L35,$AE35,IF(HLOOKUP(BK$1,Monitoring_MP!$AM$1:$CX$57,Points_MP!$C35,FALSE)=$N35,$AF35,IF(HLOOKUP(BK$1,Monitoring_MP!$AM$1:$CX$57,Points_MP!$C35,FALSE)=$P35,$AG35,IF(HLOOKUP(BK$1,Monitoring_MP!$AM$1:$CX$57,Points_MP!$C35,FALSE)=$R35,$AH35,IF(HLOOKUP(BK$1,Monitoring_MP!$AM$1:$CX$57,Points_MP!$C35,FALSE)=$T35,$AI35,IF(HLOOKUP(BK$1,Monitoring_MP!$AM$1:$CX$57,Points_MP!$C35,FALSE)=$V35,$AJ35,IF(HLOOKUP(BK$1,Monitoring_MP!$AM$1:$CX$57,Points_MP!$C35,FALSE)=$X35,$AK35,"ERROR")))))))))</f>
        <v>3</v>
      </c>
      <c r="BL35" s="223">
        <f>IF(ISBLANK(HLOOKUP(BL$1,Monitoring_MP!$AM$1:$CX$57,Points_MP!$C35,FALSE)),"",IF(HLOOKUP(BL$1,Monitoring_MP!$AM$1:$CX$57,Points_MP!$C35,FALSE)=$J35,$AD35,IF(HLOOKUP(BL$1,Monitoring_MP!$AM$1:$CX$57,Points_MP!$C35,FALSE)=$L35,$AE35,IF(HLOOKUP(BL$1,Monitoring_MP!$AM$1:$CX$57,Points_MP!$C35,FALSE)=$N35,$AF35,IF(HLOOKUP(BL$1,Monitoring_MP!$AM$1:$CX$57,Points_MP!$C35,FALSE)=$P35,$AG35,IF(HLOOKUP(BL$1,Monitoring_MP!$AM$1:$CX$57,Points_MP!$C35,FALSE)=$R35,$AH35,IF(HLOOKUP(BL$1,Monitoring_MP!$AM$1:$CX$57,Points_MP!$C35,FALSE)=$T35,$AI35,IF(HLOOKUP(BL$1,Monitoring_MP!$AM$1:$CX$57,Points_MP!$C35,FALSE)=$V35,$AJ35,IF(HLOOKUP(BL$1,Monitoring_MP!$AM$1:$CX$57,Points_MP!$C35,FALSE)=$X35,$AK35,"ERROR")))))))))</f>
        <v>1.5</v>
      </c>
      <c r="BM35" s="223">
        <f>IF(ISBLANK(HLOOKUP(BM$1,Monitoring_MP!$AM$1:$CX$57,Points_MP!$C35,FALSE)),"",IF(HLOOKUP(BM$1,Monitoring_MP!$AM$1:$CX$57,Points_MP!$C35,FALSE)=$J35,$AD35,IF(HLOOKUP(BM$1,Monitoring_MP!$AM$1:$CX$57,Points_MP!$C35,FALSE)=$L35,$AE35,IF(HLOOKUP(BM$1,Monitoring_MP!$AM$1:$CX$57,Points_MP!$C35,FALSE)=$N35,$AF35,IF(HLOOKUP(BM$1,Monitoring_MP!$AM$1:$CX$57,Points_MP!$C35,FALSE)=$P35,$AG35,IF(HLOOKUP(BM$1,Monitoring_MP!$AM$1:$CX$57,Points_MP!$C35,FALSE)=$R35,$AH35,IF(HLOOKUP(BM$1,Monitoring_MP!$AM$1:$CX$57,Points_MP!$C35,FALSE)=$T35,$AI35,IF(HLOOKUP(BM$1,Monitoring_MP!$AM$1:$CX$57,Points_MP!$C35,FALSE)=$V35,$AJ35,IF(HLOOKUP(BM$1,Monitoring_MP!$AM$1:$CX$57,Points_MP!$C35,FALSE)=$X35,$AK35,"ERROR")))))))))</f>
        <v>3</v>
      </c>
      <c r="BN35" s="223">
        <f>IF(ISBLANK(HLOOKUP(BN$1,Monitoring_MP!$AM$1:$CX$57,Points_MP!$C35,FALSE)),"",IF(HLOOKUP(BN$1,Monitoring_MP!$AM$1:$CX$57,Points_MP!$C35,FALSE)=$J35,$AD35,IF(HLOOKUP(BN$1,Monitoring_MP!$AM$1:$CX$57,Points_MP!$C35,FALSE)=$L35,$AE35,IF(HLOOKUP(BN$1,Monitoring_MP!$AM$1:$CX$57,Points_MP!$C35,FALSE)=$N35,$AF35,IF(HLOOKUP(BN$1,Monitoring_MP!$AM$1:$CX$57,Points_MP!$C35,FALSE)=$P35,$AG35,IF(HLOOKUP(BN$1,Monitoring_MP!$AM$1:$CX$57,Points_MP!$C35,FALSE)=$R35,$AH35,IF(HLOOKUP(BN$1,Monitoring_MP!$AM$1:$CX$57,Points_MP!$C35,FALSE)=$T35,$AI35,IF(HLOOKUP(BN$1,Monitoring_MP!$AM$1:$CX$57,Points_MP!$C35,FALSE)=$V35,$AJ35,IF(HLOOKUP(BN$1,Monitoring_MP!$AM$1:$CX$57,Points_MP!$C35,FALSE)=$X35,$AK35,"ERROR")))))))))</f>
        <v>3</v>
      </c>
      <c r="BO35" s="223">
        <f>IF(ISBLANK(HLOOKUP(BO$1,Monitoring_MP!$AM$1:$CX$57,Points_MP!$C35,FALSE)),"",IF(HLOOKUP(BO$1,Monitoring_MP!$AM$1:$CX$57,Points_MP!$C35,FALSE)=$J35,$AD35,IF(HLOOKUP(BO$1,Monitoring_MP!$AM$1:$CX$57,Points_MP!$C35,FALSE)=$L35,$AE35,IF(HLOOKUP(BO$1,Monitoring_MP!$AM$1:$CX$57,Points_MP!$C35,FALSE)=$N35,$AF35,IF(HLOOKUP(BO$1,Monitoring_MP!$AM$1:$CX$57,Points_MP!$C35,FALSE)=$P35,$AG35,IF(HLOOKUP(BO$1,Monitoring_MP!$AM$1:$CX$57,Points_MP!$C35,FALSE)=$R35,$AH35,IF(HLOOKUP(BO$1,Monitoring_MP!$AM$1:$CX$57,Points_MP!$C35,FALSE)=$T35,$AI35,IF(HLOOKUP(BO$1,Monitoring_MP!$AM$1:$CX$57,Points_MP!$C35,FALSE)=$V35,$AJ35,IF(HLOOKUP(BO$1,Monitoring_MP!$AM$1:$CX$57,Points_MP!$C35,FALSE)=$X35,$AK35,"ERROR")))))))))</f>
        <v>3</v>
      </c>
      <c r="BP35" s="223">
        <f>IF(ISBLANK(HLOOKUP(BP$1,Monitoring_MP!$AM$1:$CX$57,Points_MP!$C35,FALSE)),"",IF(HLOOKUP(BP$1,Monitoring_MP!$AM$1:$CX$57,Points_MP!$C35,FALSE)=$J35,$AD35,IF(HLOOKUP(BP$1,Monitoring_MP!$AM$1:$CX$57,Points_MP!$C35,FALSE)=$L35,$AE35,IF(HLOOKUP(BP$1,Monitoring_MP!$AM$1:$CX$57,Points_MP!$C35,FALSE)=$N35,$AF35,IF(HLOOKUP(BP$1,Monitoring_MP!$AM$1:$CX$57,Points_MP!$C35,FALSE)=$P35,$AG35,IF(HLOOKUP(BP$1,Monitoring_MP!$AM$1:$CX$57,Points_MP!$C35,FALSE)=$R35,$AH35,IF(HLOOKUP(BP$1,Monitoring_MP!$AM$1:$CX$57,Points_MP!$C35,FALSE)=$T35,$AI35,IF(HLOOKUP(BP$1,Monitoring_MP!$AM$1:$CX$57,Points_MP!$C35,FALSE)=$V35,$AJ35,IF(HLOOKUP(BP$1,Monitoring_MP!$AM$1:$CX$57,Points_MP!$C35,FALSE)=$X35,$AK35,"ERROR")))))))))</f>
        <v>1.5</v>
      </c>
      <c r="BQ35" s="223">
        <f>IF(ISBLANK(HLOOKUP(BQ$1,Monitoring_MP!$AM$1:$CX$57,Points_MP!$C35,FALSE)),"",IF(HLOOKUP(BQ$1,Monitoring_MP!$AM$1:$CX$57,Points_MP!$C35,FALSE)=$J35,$AD35,IF(HLOOKUP(BQ$1,Monitoring_MP!$AM$1:$CX$57,Points_MP!$C35,FALSE)=$L35,$AE35,IF(HLOOKUP(BQ$1,Monitoring_MP!$AM$1:$CX$57,Points_MP!$C35,FALSE)=$N35,$AF35,IF(HLOOKUP(BQ$1,Monitoring_MP!$AM$1:$CX$57,Points_MP!$C35,FALSE)=$P35,$AG35,IF(HLOOKUP(BQ$1,Monitoring_MP!$AM$1:$CX$57,Points_MP!$C35,FALSE)=$R35,$AH35,IF(HLOOKUP(BQ$1,Monitoring_MP!$AM$1:$CX$57,Points_MP!$C35,FALSE)=$T35,$AI35,IF(HLOOKUP(BQ$1,Monitoring_MP!$AM$1:$CX$57,Points_MP!$C35,FALSE)=$V35,$AJ35,IF(HLOOKUP(BQ$1,Monitoring_MP!$AM$1:$CX$57,Points_MP!$C35,FALSE)=$X35,$AK35,"ERROR")))))))))</f>
        <v>0</v>
      </c>
      <c r="BR35" s="223">
        <f>IF(ISBLANK(HLOOKUP(BR$1,Monitoring_MP!$AM$1:$CX$57,Points_MP!$C35,FALSE)),"",IF(HLOOKUP(BR$1,Monitoring_MP!$AM$1:$CX$57,Points_MP!$C35,FALSE)=$J35,$AD35,IF(HLOOKUP(BR$1,Monitoring_MP!$AM$1:$CX$57,Points_MP!$C35,FALSE)=$L35,$AE35,IF(HLOOKUP(BR$1,Monitoring_MP!$AM$1:$CX$57,Points_MP!$C35,FALSE)=$N35,$AF35,IF(HLOOKUP(BR$1,Monitoring_MP!$AM$1:$CX$57,Points_MP!$C35,FALSE)=$P35,$AG35,IF(HLOOKUP(BR$1,Monitoring_MP!$AM$1:$CX$57,Points_MP!$C35,FALSE)=$R35,$AH35,IF(HLOOKUP(BR$1,Monitoring_MP!$AM$1:$CX$57,Points_MP!$C35,FALSE)=$T35,$AI35,IF(HLOOKUP(BR$1,Monitoring_MP!$AM$1:$CX$57,Points_MP!$C35,FALSE)=$V35,$AJ35,IF(HLOOKUP(BR$1,Monitoring_MP!$AM$1:$CX$57,Points_MP!$C35,FALSE)=$X35,$AK35,"ERROR")))))))))</f>
        <v>1.5</v>
      </c>
    </row>
    <row r="36" spans="1:70" ht="15" customHeight="1" x14ac:dyDescent="0.35">
      <c r="A36" s="76" t="str">
        <f>IF(ISBLANK(Monitoring_MP!A36),"",Monitoring_MP!A36)</f>
        <v>Q34</v>
      </c>
      <c r="B36" s="247" t="str">
        <f>IF(ISBLANK(Monitoring_MP!B36),"",Monitoring_MP!B36)</f>
        <v>R20034</v>
      </c>
      <c r="C36" s="176">
        <f>IF(ISBLANK(Monitoring_MP!C36),"",Monitoring_MP!C36)</f>
        <v>36</v>
      </c>
      <c r="D36" s="176" t="str">
        <f>IF(ISBLANK(Monitoring_MP!D36),"",Monitoring_MP!D36)</f>
        <v>Proiectul de buget pentru anul 2020 a inclus o descriere a tuturor elementelor (programe, subprograme și alte elemente ale bugetului), inclusiv o scurtă justificare pentru fiecare element în secțiunea de venituri și secțiunea de cheltuieli?</v>
      </c>
      <c r="E36" s="176" t="str">
        <f>IF(ISBLANK(Monitoring_MP!E36),"",Monitoring_MP!E36)</f>
        <v>Is containing the draft budget for 2020 a description of all items (programs, subprograms and other parts of the budget), including a brief justification for each item in the income section and section of expenses?</v>
      </c>
      <c r="F36" s="77" t="str">
        <f>IF(ISBLANK(Monitoring_MP!F36),"",Monitoring_MP!F36)</f>
        <v>bug</v>
      </c>
      <c r="G36" s="77" t="str">
        <f>IF(ISBLANK(Monitoring_MP!G36),"",Monitoring_MP!G36)</f>
        <v>bug2</v>
      </c>
      <c r="H36" s="77" t="str">
        <f>IF(ISBLANK(Monitoring_MP!H36),"",Monitoring_MP!H36)</f>
        <v>bug2k</v>
      </c>
      <c r="I36" s="78">
        <f>IF(ISBLANK(Monitoring_MP!I36),"",Monitoring_MP!I36)</f>
        <v>2</v>
      </c>
      <c r="J36" s="77" t="str">
        <f>IF(ISBLANK(Monitoring_MP!J36),"",Monitoring_MP!J36)</f>
        <v>da</v>
      </c>
      <c r="K36" s="77" t="str">
        <f>IF(ISBLANK(Monitoring_MP!K36),"",Monitoring_MP!K36)</f>
        <v>yes</v>
      </c>
      <c r="L36" s="77" t="str">
        <f>IF(ISBLANK(Monitoring_MP!L36),"",Monitoring_MP!L36)</f>
        <v>nu</v>
      </c>
      <c r="M36" s="77" t="str">
        <f>IF(ISBLANK(Monitoring_MP!M36),"",Monitoring_MP!M36)</f>
        <v>no</v>
      </c>
      <c r="N36" s="77" t="str">
        <f>IF(ISBLANK(Monitoring_MP!N36),"",Monitoring_MP!N36)</f>
        <v>partial</v>
      </c>
      <c r="O36" s="77" t="str">
        <f>IF(ISBLANK(Monitoring_MP!O36),"",Monitoring_MP!O36)</f>
        <v>partially</v>
      </c>
      <c r="P36" s="77" t="str">
        <f>IF(ISBLANK(Monitoring_MP!P36),"",Monitoring_MP!P36)</f>
        <v>---</v>
      </c>
      <c r="Q36" s="77" t="str">
        <f>IF(ISBLANK(Monitoring_MP!Q36),"",Monitoring_MP!Q36)</f>
        <v>---</v>
      </c>
      <c r="R36" s="77" t="str">
        <f>IF(ISBLANK(Monitoring_MP!R36),"",Monitoring_MP!R36)</f>
        <v>---</v>
      </c>
      <c r="S36" s="77" t="str">
        <f>IF(ISBLANK(Monitoring_MP!S36),"",Monitoring_MP!S36)</f>
        <v>---</v>
      </c>
      <c r="T36" s="77" t="str">
        <f>IF(ISBLANK(Monitoring_MP!T36),"",Monitoring_MP!T36)</f>
        <v>---</v>
      </c>
      <c r="U36" s="77" t="str">
        <f>IF(ISBLANK(Monitoring_MP!U36),"",Monitoring_MP!U36)</f>
        <v>---</v>
      </c>
      <c r="V36" s="77" t="str">
        <f>IF(ISBLANK(Monitoring_MP!V36),"",Monitoring_MP!V36)</f>
        <v>---</v>
      </c>
      <c r="W36" s="77" t="str">
        <f>IF(ISBLANK(Monitoring_MP!W36),"",Monitoring_MP!W36)</f>
        <v>---</v>
      </c>
      <c r="X36" s="130" t="str">
        <f>IF(ISBLANK(Monitoring_MP!X36),"",Monitoring_MP!X36)</f>
        <v>N/A</v>
      </c>
      <c r="Y36" s="130" t="str">
        <f>IF(ISBLANK(Monitoring_MP!Y36),"",Monitoring_MP!Y36)</f>
        <v>N/A</v>
      </c>
      <c r="Z36" s="77" t="str">
        <f>IF(ISBLANK(Monitoring_MP!Z36),"",Monitoring_MP!Z36)</f>
        <v>---</v>
      </c>
      <c r="AA36" s="77" t="str">
        <f>IF(ISBLANK(Monitoring_MP!AA36),"",Monitoring_MP!AA36)</f>
        <v>---</v>
      </c>
      <c r="AB36" s="77" t="str">
        <f>IF(ISBLANK(Monitoring_MP!AB36),"",Monitoring_MP!AB36)</f>
        <v>da</v>
      </c>
      <c r="AC36" s="77" t="str">
        <f>IF(ISBLANK(Monitoring_MP!AC36),"",Monitoring_MP!AC36)</f>
        <v>nu</v>
      </c>
      <c r="AD36" s="78">
        <f>IF(ISBLANK(Monitoring_MP!AD36),"",Monitoring_MP!AD36)</f>
        <v>2</v>
      </c>
      <c r="AE36" s="77">
        <f>IF(ISBLANK(Monitoring_MP!AE36),"",Monitoring_MP!AE36)</f>
        <v>0</v>
      </c>
      <c r="AF36" s="77">
        <f>IF(ISBLANK(Monitoring_MP!AF36),"",Monitoring_MP!AF36)</f>
        <v>1</v>
      </c>
      <c r="AG36" s="77" t="str">
        <f>IF(ISBLANK(Monitoring_MP!AG36),"",Monitoring_MP!AG36)</f>
        <v>---</v>
      </c>
      <c r="AH36" s="77" t="str">
        <f>IF(ISBLANK(Monitoring_MP!AH36),"",Monitoring_MP!AH36)</f>
        <v>---</v>
      </c>
      <c r="AI36" s="77" t="str">
        <f>IF(ISBLANK(Monitoring_MP!AI36),"",Monitoring_MP!AI36)</f>
        <v>---</v>
      </c>
      <c r="AJ36" s="130" t="str">
        <f>IF(ISBLANK(Monitoring_MP!AJ36),"",Monitoring_MP!AJ36)</f>
        <v>---</v>
      </c>
      <c r="AK36" s="130" t="str">
        <f>IF(ISBLANK(Monitoring_MP!AK36),"",Monitoring_MP!AK36)</f>
        <v>N/A</v>
      </c>
      <c r="AL36" s="156" t="str">
        <f>IF(ISBLANK(Monitoring_MP!AL36),"",Monitoring_MP!AL36)</f>
        <v>---</v>
      </c>
      <c r="AM36" s="223">
        <f>IF(ISBLANK(HLOOKUP(AM$1,Monitoring_MP!$AM$1:$CX$57,Points_MP!$C36,FALSE)),"",IF(HLOOKUP(AM$1,Monitoring_MP!$AM$1:$CX$57,Points_MP!$C36,FALSE)=$J36,$AD36,IF(HLOOKUP(AM$1,Monitoring_MP!$AM$1:$CX$57,Points_MP!$C36,FALSE)=$L36,$AE36,IF(HLOOKUP(AM$1,Monitoring_MP!$AM$1:$CX$57,Points_MP!$C36,FALSE)=$N36,$AF36,IF(HLOOKUP(AM$1,Monitoring_MP!$AM$1:$CX$57,Points_MP!$C36,FALSE)=$P36,$AG36,IF(HLOOKUP(AM$1,Monitoring_MP!$AM$1:$CX$57,Points_MP!$C36,FALSE)=$R36,$AH36,IF(HLOOKUP(AM$1,Monitoring_MP!$AM$1:$CX$57,Points_MP!$C36,FALSE)=$T36,$AI36,IF(HLOOKUP(AM$1,Monitoring_MP!$AM$1:$CX$57,Points_MP!$C36,FALSE)=$V36,$AJ36,IF(HLOOKUP(AM$1,Monitoring_MP!$AM$1:$CX$57,Points_MP!$C36,FALSE)=$X36,$AK36,"ERROR")))))))))</f>
        <v>2</v>
      </c>
      <c r="AN36" s="223">
        <f>IF(ISBLANK(HLOOKUP(AN$1,Monitoring_MP!$AM$1:$CX$57,Points_MP!$C36,FALSE)),"",IF(HLOOKUP(AN$1,Monitoring_MP!$AM$1:$CX$57,Points_MP!$C36,FALSE)=$J36,$AD36,IF(HLOOKUP(AN$1,Monitoring_MP!$AM$1:$CX$57,Points_MP!$C36,FALSE)=$L36,$AE36,IF(HLOOKUP(AN$1,Monitoring_MP!$AM$1:$CX$57,Points_MP!$C36,FALSE)=$N36,$AF36,IF(HLOOKUP(AN$1,Monitoring_MP!$AM$1:$CX$57,Points_MP!$C36,FALSE)=$P36,$AG36,IF(HLOOKUP(AN$1,Monitoring_MP!$AM$1:$CX$57,Points_MP!$C36,FALSE)=$R36,$AH36,IF(HLOOKUP(AN$1,Monitoring_MP!$AM$1:$CX$57,Points_MP!$C36,FALSE)=$T36,$AI36,IF(HLOOKUP(AN$1,Monitoring_MP!$AM$1:$CX$57,Points_MP!$C36,FALSE)=$V36,$AJ36,IF(HLOOKUP(AN$1,Monitoring_MP!$AM$1:$CX$57,Points_MP!$C36,FALSE)=$X36,$AK36,"ERROR")))))))))</f>
        <v>0</v>
      </c>
      <c r="AO36" s="223">
        <f>IF(ISBLANK(HLOOKUP(AO$1,Monitoring_MP!$AM$1:$CX$57,Points_MP!$C36,FALSE)),"",IF(HLOOKUP(AO$1,Monitoring_MP!$AM$1:$CX$57,Points_MP!$C36,FALSE)=$J36,$AD36,IF(HLOOKUP(AO$1,Monitoring_MP!$AM$1:$CX$57,Points_MP!$C36,FALSE)=$L36,$AE36,IF(HLOOKUP(AO$1,Monitoring_MP!$AM$1:$CX$57,Points_MP!$C36,FALSE)=$N36,$AF36,IF(HLOOKUP(AO$1,Monitoring_MP!$AM$1:$CX$57,Points_MP!$C36,FALSE)=$P36,$AG36,IF(HLOOKUP(AO$1,Monitoring_MP!$AM$1:$CX$57,Points_MP!$C36,FALSE)=$R36,$AH36,IF(HLOOKUP(AO$1,Monitoring_MP!$AM$1:$CX$57,Points_MP!$C36,FALSE)=$T36,$AI36,IF(HLOOKUP(AO$1,Monitoring_MP!$AM$1:$CX$57,Points_MP!$C36,FALSE)=$V36,$AJ36,IF(HLOOKUP(AO$1,Monitoring_MP!$AM$1:$CX$57,Points_MP!$C36,FALSE)=$X36,$AK36,"ERROR")))))))))</f>
        <v>0</v>
      </c>
      <c r="AP36" s="223">
        <f>IF(ISBLANK(HLOOKUP(AP$1,Monitoring_MP!$AM$1:$CX$57,Points_MP!$C36,FALSE)),"",IF(HLOOKUP(AP$1,Monitoring_MP!$AM$1:$CX$57,Points_MP!$C36,FALSE)=$J36,$AD36,IF(HLOOKUP(AP$1,Monitoring_MP!$AM$1:$CX$57,Points_MP!$C36,FALSE)=$L36,$AE36,IF(HLOOKUP(AP$1,Monitoring_MP!$AM$1:$CX$57,Points_MP!$C36,FALSE)=$N36,$AF36,IF(HLOOKUP(AP$1,Monitoring_MP!$AM$1:$CX$57,Points_MP!$C36,FALSE)=$P36,$AG36,IF(HLOOKUP(AP$1,Monitoring_MP!$AM$1:$CX$57,Points_MP!$C36,FALSE)=$R36,$AH36,IF(HLOOKUP(AP$1,Monitoring_MP!$AM$1:$CX$57,Points_MP!$C36,FALSE)=$T36,$AI36,IF(HLOOKUP(AP$1,Monitoring_MP!$AM$1:$CX$57,Points_MP!$C36,FALSE)=$V36,$AJ36,IF(HLOOKUP(AP$1,Monitoring_MP!$AM$1:$CX$57,Points_MP!$C36,FALSE)=$X36,$AK36,"ERROR")))))))))</f>
        <v>0</v>
      </c>
      <c r="AQ36" s="223">
        <f>IF(ISBLANK(HLOOKUP(AQ$1,Monitoring_MP!$AM$1:$CX$57,Points_MP!$C36,FALSE)),"",IF(HLOOKUP(AQ$1,Monitoring_MP!$AM$1:$CX$57,Points_MP!$C36,FALSE)=$J36,$AD36,IF(HLOOKUP(AQ$1,Monitoring_MP!$AM$1:$CX$57,Points_MP!$C36,FALSE)=$L36,$AE36,IF(HLOOKUP(AQ$1,Monitoring_MP!$AM$1:$CX$57,Points_MP!$C36,FALSE)=$N36,$AF36,IF(HLOOKUP(AQ$1,Monitoring_MP!$AM$1:$CX$57,Points_MP!$C36,FALSE)=$P36,$AG36,IF(HLOOKUP(AQ$1,Monitoring_MP!$AM$1:$CX$57,Points_MP!$C36,FALSE)=$R36,$AH36,IF(HLOOKUP(AQ$1,Monitoring_MP!$AM$1:$CX$57,Points_MP!$C36,FALSE)=$T36,$AI36,IF(HLOOKUP(AQ$1,Monitoring_MP!$AM$1:$CX$57,Points_MP!$C36,FALSE)=$V36,$AJ36,IF(HLOOKUP(AQ$1,Monitoring_MP!$AM$1:$CX$57,Points_MP!$C36,FALSE)=$X36,$AK36,"ERROR")))))))))</f>
        <v>0</v>
      </c>
      <c r="AR36" s="223">
        <f>IF(ISBLANK(HLOOKUP(AR$1,Monitoring_MP!$AM$1:$CX$57,Points_MP!$C36,FALSE)),"",IF(HLOOKUP(AR$1,Monitoring_MP!$AM$1:$CX$57,Points_MP!$C36,FALSE)=$J36,$AD36,IF(HLOOKUP(AR$1,Monitoring_MP!$AM$1:$CX$57,Points_MP!$C36,FALSE)=$L36,$AE36,IF(HLOOKUP(AR$1,Monitoring_MP!$AM$1:$CX$57,Points_MP!$C36,FALSE)=$N36,$AF36,IF(HLOOKUP(AR$1,Monitoring_MP!$AM$1:$CX$57,Points_MP!$C36,FALSE)=$P36,$AG36,IF(HLOOKUP(AR$1,Monitoring_MP!$AM$1:$CX$57,Points_MP!$C36,FALSE)=$R36,$AH36,IF(HLOOKUP(AR$1,Monitoring_MP!$AM$1:$CX$57,Points_MP!$C36,FALSE)=$T36,$AI36,IF(HLOOKUP(AR$1,Monitoring_MP!$AM$1:$CX$57,Points_MP!$C36,FALSE)=$V36,$AJ36,IF(HLOOKUP(AR$1,Monitoring_MP!$AM$1:$CX$57,Points_MP!$C36,FALSE)=$X36,$AK36,"ERROR")))))))))</f>
        <v>0</v>
      </c>
      <c r="AS36" s="223">
        <f>IF(ISBLANK(HLOOKUP(AS$1,Monitoring_MP!$AM$1:$CX$57,Points_MP!$C36,FALSE)),"",IF(HLOOKUP(AS$1,Monitoring_MP!$AM$1:$CX$57,Points_MP!$C36,FALSE)=$J36,$AD36,IF(HLOOKUP(AS$1,Monitoring_MP!$AM$1:$CX$57,Points_MP!$C36,FALSE)=$L36,$AE36,IF(HLOOKUP(AS$1,Monitoring_MP!$AM$1:$CX$57,Points_MP!$C36,FALSE)=$N36,$AF36,IF(HLOOKUP(AS$1,Monitoring_MP!$AM$1:$CX$57,Points_MP!$C36,FALSE)=$P36,$AG36,IF(HLOOKUP(AS$1,Monitoring_MP!$AM$1:$CX$57,Points_MP!$C36,FALSE)=$R36,$AH36,IF(HLOOKUP(AS$1,Monitoring_MP!$AM$1:$CX$57,Points_MP!$C36,FALSE)=$T36,$AI36,IF(HLOOKUP(AS$1,Monitoring_MP!$AM$1:$CX$57,Points_MP!$C36,FALSE)=$V36,$AJ36,IF(HLOOKUP(AS$1,Monitoring_MP!$AM$1:$CX$57,Points_MP!$C36,FALSE)=$X36,$AK36,"ERROR")))))))))</f>
        <v>2</v>
      </c>
      <c r="AT36" s="223">
        <f>IF(ISBLANK(HLOOKUP(AT$1,Monitoring_MP!$AM$1:$CX$57,Points_MP!$C36,FALSE)),"",IF(HLOOKUP(AT$1,Monitoring_MP!$AM$1:$CX$57,Points_MP!$C36,FALSE)=$J36,$AD36,IF(HLOOKUP(AT$1,Monitoring_MP!$AM$1:$CX$57,Points_MP!$C36,FALSE)=$L36,$AE36,IF(HLOOKUP(AT$1,Monitoring_MP!$AM$1:$CX$57,Points_MP!$C36,FALSE)=$N36,$AF36,IF(HLOOKUP(AT$1,Monitoring_MP!$AM$1:$CX$57,Points_MP!$C36,FALSE)=$P36,$AG36,IF(HLOOKUP(AT$1,Monitoring_MP!$AM$1:$CX$57,Points_MP!$C36,FALSE)=$R36,$AH36,IF(HLOOKUP(AT$1,Monitoring_MP!$AM$1:$CX$57,Points_MP!$C36,FALSE)=$T36,$AI36,IF(HLOOKUP(AT$1,Monitoring_MP!$AM$1:$CX$57,Points_MP!$C36,FALSE)=$V36,$AJ36,IF(HLOOKUP(AT$1,Monitoring_MP!$AM$1:$CX$57,Points_MP!$C36,FALSE)=$X36,$AK36,"ERROR")))))))))</f>
        <v>2</v>
      </c>
      <c r="AU36" s="223">
        <f>IF(ISBLANK(HLOOKUP(AU$1,Monitoring_MP!$AM$1:$CX$57,Points_MP!$C36,FALSE)),"",IF(HLOOKUP(AU$1,Monitoring_MP!$AM$1:$CX$57,Points_MP!$C36,FALSE)=$J36,$AD36,IF(HLOOKUP(AU$1,Monitoring_MP!$AM$1:$CX$57,Points_MP!$C36,FALSE)=$L36,$AE36,IF(HLOOKUP(AU$1,Monitoring_MP!$AM$1:$CX$57,Points_MP!$C36,FALSE)=$N36,$AF36,IF(HLOOKUP(AU$1,Monitoring_MP!$AM$1:$CX$57,Points_MP!$C36,FALSE)=$P36,$AG36,IF(HLOOKUP(AU$1,Monitoring_MP!$AM$1:$CX$57,Points_MP!$C36,FALSE)=$R36,$AH36,IF(HLOOKUP(AU$1,Monitoring_MP!$AM$1:$CX$57,Points_MP!$C36,FALSE)=$T36,$AI36,IF(HLOOKUP(AU$1,Monitoring_MP!$AM$1:$CX$57,Points_MP!$C36,FALSE)=$V36,$AJ36,IF(HLOOKUP(AU$1,Monitoring_MP!$AM$1:$CX$57,Points_MP!$C36,FALSE)=$X36,$AK36,"ERROR")))))))))</f>
        <v>2</v>
      </c>
      <c r="AV36" s="223">
        <f>IF(ISBLANK(HLOOKUP(AV$1,Monitoring_MP!$AM$1:$CX$57,Points_MP!$C36,FALSE)),"",IF(HLOOKUP(AV$1,Monitoring_MP!$AM$1:$CX$57,Points_MP!$C36,FALSE)=$J36,$AD36,IF(HLOOKUP(AV$1,Monitoring_MP!$AM$1:$CX$57,Points_MP!$C36,FALSE)=$L36,$AE36,IF(HLOOKUP(AV$1,Monitoring_MP!$AM$1:$CX$57,Points_MP!$C36,FALSE)=$N36,$AF36,IF(HLOOKUP(AV$1,Monitoring_MP!$AM$1:$CX$57,Points_MP!$C36,FALSE)=$P36,$AG36,IF(HLOOKUP(AV$1,Monitoring_MP!$AM$1:$CX$57,Points_MP!$C36,FALSE)=$R36,$AH36,IF(HLOOKUP(AV$1,Monitoring_MP!$AM$1:$CX$57,Points_MP!$C36,FALSE)=$T36,$AI36,IF(HLOOKUP(AV$1,Monitoring_MP!$AM$1:$CX$57,Points_MP!$C36,FALSE)=$V36,$AJ36,IF(HLOOKUP(AV$1,Monitoring_MP!$AM$1:$CX$57,Points_MP!$C36,FALSE)=$X36,$AK36,"ERROR")))))))))</f>
        <v>2</v>
      </c>
      <c r="AW36" s="223">
        <f>IF(ISBLANK(HLOOKUP(AW$1,Monitoring_MP!$AM$1:$CX$57,Points_MP!$C36,FALSE)),"",IF(HLOOKUP(AW$1,Monitoring_MP!$AM$1:$CX$57,Points_MP!$C36,FALSE)=$J36,$AD36,IF(HLOOKUP(AW$1,Monitoring_MP!$AM$1:$CX$57,Points_MP!$C36,FALSE)=$L36,$AE36,IF(HLOOKUP(AW$1,Monitoring_MP!$AM$1:$CX$57,Points_MP!$C36,FALSE)=$N36,$AF36,IF(HLOOKUP(AW$1,Monitoring_MP!$AM$1:$CX$57,Points_MP!$C36,FALSE)=$P36,$AG36,IF(HLOOKUP(AW$1,Monitoring_MP!$AM$1:$CX$57,Points_MP!$C36,FALSE)=$R36,$AH36,IF(HLOOKUP(AW$1,Monitoring_MP!$AM$1:$CX$57,Points_MP!$C36,FALSE)=$T36,$AI36,IF(HLOOKUP(AW$1,Monitoring_MP!$AM$1:$CX$57,Points_MP!$C36,FALSE)=$V36,$AJ36,IF(HLOOKUP(AW$1,Monitoring_MP!$AM$1:$CX$57,Points_MP!$C36,FALSE)=$X36,$AK36,"ERROR")))))))))</f>
        <v>0</v>
      </c>
      <c r="AX36" s="223">
        <f>IF(ISBLANK(HLOOKUP(AX$1,Monitoring_MP!$AM$1:$CX$57,Points_MP!$C36,FALSE)),"",IF(HLOOKUP(AX$1,Monitoring_MP!$AM$1:$CX$57,Points_MP!$C36,FALSE)=$J36,$AD36,IF(HLOOKUP(AX$1,Monitoring_MP!$AM$1:$CX$57,Points_MP!$C36,FALSE)=$L36,$AE36,IF(HLOOKUP(AX$1,Monitoring_MP!$AM$1:$CX$57,Points_MP!$C36,FALSE)=$N36,$AF36,IF(HLOOKUP(AX$1,Monitoring_MP!$AM$1:$CX$57,Points_MP!$C36,FALSE)=$P36,$AG36,IF(HLOOKUP(AX$1,Monitoring_MP!$AM$1:$CX$57,Points_MP!$C36,FALSE)=$R36,$AH36,IF(HLOOKUP(AX$1,Monitoring_MP!$AM$1:$CX$57,Points_MP!$C36,FALSE)=$T36,$AI36,IF(HLOOKUP(AX$1,Monitoring_MP!$AM$1:$CX$57,Points_MP!$C36,FALSE)=$V36,$AJ36,IF(HLOOKUP(AX$1,Monitoring_MP!$AM$1:$CX$57,Points_MP!$C36,FALSE)=$X36,$AK36,"ERROR")))))))))</f>
        <v>2</v>
      </c>
      <c r="AY36" s="223">
        <f>IF(ISBLANK(HLOOKUP(AY$1,Monitoring_MP!$AM$1:$CX$57,Points_MP!$C36,FALSE)),"",IF(HLOOKUP(AY$1,Monitoring_MP!$AM$1:$CX$57,Points_MP!$C36,FALSE)=$J36,$AD36,IF(HLOOKUP(AY$1,Monitoring_MP!$AM$1:$CX$57,Points_MP!$C36,FALSE)=$L36,$AE36,IF(HLOOKUP(AY$1,Monitoring_MP!$AM$1:$CX$57,Points_MP!$C36,FALSE)=$N36,$AF36,IF(HLOOKUP(AY$1,Monitoring_MP!$AM$1:$CX$57,Points_MP!$C36,FALSE)=$P36,$AG36,IF(HLOOKUP(AY$1,Monitoring_MP!$AM$1:$CX$57,Points_MP!$C36,FALSE)=$R36,$AH36,IF(HLOOKUP(AY$1,Monitoring_MP!$AM$1:$CX$57,Points_MP!$C36,FALSE)=$T36,$AI36,IF(HLOOKUP(AY$1,Monitoring_MP!$AM$1:$CX$57,Points_MP!$C36,FALSE)=$V36,$AJ36,IF(HLOOKUP(AY$1,Monitoring_MP!$AM$1:$CX$57,Points_MP!$C36,FALSE)=$X36,$AK36,"ERROR")))))))))</f>
        <v>2</v>
      </c>
      <c r="AZ36" s="223">
        <f>IF(ISBLANK(HLOOKUP(AZ$1,Monitoring_MP!$AM$1:$CX$57,Points_MP!$C36,FALSE)),"",IF(HLOOKUP(AZ$1,Monitoring_MP!$AM$1:$CX$57,Points_MP!$C36,FALSE)=$J36,$AD36,IF(HLOOKUP(AZ$1,Monitoring_MP!$AM$1:$CX$57,Points_MP!$C36,FALSE)=$L36,$AE36,IF(HLOOKUP(AZ$1,Monitoring_MP!$AM$1:$CX$57,Points_MP!$C36,FALSE)=$N36,$AF36,IF(HLOOKUP(AZ$1,Monitoring_MP!$AM$1:$CX$57,Points_MP!$C36,FALSE)=$P36,$AG36,IF(HLOOKUP(AZ$1,Monitoring_MP!$AM$1:$CX$57,Points_MP!$C36,FALSE)=$R36,$AH36,IF(HLOOKUP(AZ$1,Monitoring_MP!$AM$1:$CX$57,Points_MP!$C36,FALSE)=$T36,$AI36,IF(HLOOKUP(AZ$1,Monitoring_MP!$AM$1:$CX$57,Points_MP!$C36,FALSE)=$V36,$AJ36,IF(HLOOKUP(AZ$1,Monitoring_MP!$AM$1:$CX$57,Points_MP!$C36,FALSE)=$X36,$AK36,"ERROR")))))))))</f>
        <v>2</v>
      </c>
      <c r="BA36" s="223">
        <f>IF(ISBLANK(HLOOKUP(BA$1,Monitoring_MP!$AM$1:$CX$57,Points_MP!$C36,FALSE)),"",IF(HLOOKUP(BA$1,Monitoring_MP!$AM$1:$CX$57,Points_MP!$C36,FALSE)=$J36,$AD36,IF(HLOOKUP(BA$1,Monitoring_MP!$AM$1:$CX$57,Points_MP!$C36,FALSE)=$L36,$AE36,IF(HLOOKUP(BA$1,Monitoring_MP!$AM$1:$CX$57,Points_MP!$C36,FALSE)=$N36,$AF36,IF(HLOOKUP(BA$1,Monitoring_MP!$AM$1:$CX$57,Points_MP!$C36,FALSE)=$P36,$AG36,IF(HLOOKUP(BA$1,Monitoring_MP!$AM$1:$CX$57,Points_MP!$C36,FALSE)=$R36,$AH36,IF(HLOOKUP(BA$1,Monitoring_MP!$AM$1:$CX$57,Points_MP!$C36,FALSE)=$T36,$AI36,IF(HLOOKUP(BA$1,Monitoring_MP!$AM$1:$CX$57,Points_MP!$C36,FALSE)=$V36,$AJ36,IF(HLOOKUP(BA$1,Monitoring_MP!$AM$1:$CX$57,Points_MP!$C36,FALSE)=$X36,$AK36,"ERROR")))))))))</f>
        <v>0</v>
      </c>
      <c r="BB36" s="223">
        <f>IF(ISBLANK(HLOOKUP(BB$1,Monitoring_MP!$AM$1:$CX$57,Points_MP!$C36,FALSE)),"",IF(HLOOKUP(BB$1,Monitoring_MP!$AM$1:$CX$57,Points_MP!$C36,FALSE)=$J36,$AD36,IF(HLOOKUP(BB$1,Monitoring_MP!$AM$1:$CX$57,Points_MP!$C36,FALSE)=$L36,$AE36,IF(HLOOKUP(BB$1,Monitoring_MP!$AM$1:$CX$57,Points_MP!$C36,FALSE)=$N36,$AF36,IF(HLOOKUP(BB$1,Monitoring_MP!$AM$1:$CX$57,Points_MP!$C36,FALSE)=$P36,$AG36,IF(HLOOKUP(BB$1,Monitoring_MP!$AM$1:$CX$57,Points_MP!$C36,FALSE)=$R36,$AH36,IF(HLOOKUP(BB$1,Monitoring_MP!$AM$1:$CX$57,Points_MP!$C36,FALSE)=$T36,$AI36,IF(HLOOKUP(BB$1,Monitoring_MP!$AM$1:$CX$57,Points_MP!$C36,FALSE)=$V36,$AJ36,IF(HLOOKUP(BB$1,Monitoring_MP!$AM$1:$CX$57,Points_MP!$C36,FALSE)=$X36,$AK36,"ERROR")))))))))</f>
        <v>2</v>
      </c>
      <c r="BC36" s="223">
        <f>IF(ISBLANK(HLOOKUP(BC$1,Monitoring_MP!$AM$1:$CX$57,Points_MP!$C36,FALSE)),"",IF(HLOOKUP(BC$1,Monitoring_MP!$AM$1:$CX$57,Points_MP!$C36,FALSE)=$J36,$AD36,IF(HLOOKUP(BC$1,Monitoring_MP!$AM$1:$CX$57,Points_MP!$C36,FALSE)=$L36,$AE36,IF(HLOOKUP(BC$1,Monitoring_MP!$AM$1:$CX$57,Points_MP!$C36,FALSE)=$N36,$AF36,IF(HLOOKUP(BC$1,Monitoring_MP!$AM$1:$CX$57,Points_MP!$C36,FALSE)=$P36,$AG36,IF(HLOOKUP(BC$1,Monitoring_MP!$AM$1:$CX$57,Points_MP!$C36,FALSE)=$R36,$AH36,IF(HLOOKUP(BC$1,Monitoring_MP!$AM$1:$CX$57,Points_MP!$C36,FALSE)=$T36,$AI36,IF(HLOOKUP(BC$1,Monitoring_MP!$AM$1:$CX$57,Points_MP!$C36,FALSE)=$V36,$AJ36,IF(HLOOKUP(BC$1,Monitoring_MP!$AM$1:$CX$57,Points_MP!$C36,FALSE)=$X36,$AK36,"ERROR")))))))))</f>
        <v>2</v>
      </c>
      <c r="BD36" s="223">
        <f>IF(ISBLANK(HLOOKUP(BD$1,Monitoring_MP!$AM$1:$CX$57,Points_MP!$C36,FALSE)),"",IF(HLOOKUP(BD$1,Monitoring_MP!$AM$1:$CX$57,Points_MP!$C36,FALSE)=$J36,$AD36,IF(HLOOKUP(BD$1,Monitoring_MP!$AM$1:$CX$57,Points_MP!$C36,FALSE)=$L36,$AE36,IF(HLOOKUP(BD$1,Monitoring_MP!$AM$1:$CX$57,Points_MP!$C36,FALSE)=$N36,$AF36,IF(HLOOKUP(BD$1,Monitoring_MP!$AM$1:$CX$57,Points_MP!$C36,FALSE)=$P36,$AG36,IF(HLOOKUP(BD$1,Monitoring_MP!$AM$1:$CX$57,Points_MP!$C36,FALSE)=$R36,$AH36,IF(HLOOKUP(BD$1,Monitoring_MP!$AM$1:$CX$57,Points_MP!$C36,FALSE)=$T36,$AI36,IF(HLOOKUP(BD$1,Monitoring_MP!$AM$1:$CX$57,Points_MP!$C36,FALSE)=$V36,$AJ36,IF(HLOOKUP(BD$1,Monitoring_MP!$AM$1:$CX$57,Points_MP!$C36,FALSE)=$X36,$AK36,"ERROR")))))))))</f>
        <v>2</v>
      </c>
      <c r="BE36" s="223">
        <f>IF(ISBLANK(HLOOKUP(BE$1,Monitoring_MP!$AM$1:$CX$57,Points_MP!$C36,FALSE)),"",IF(HLOOKUP(BE$1,Monitoring_MP!$AM$1:$CX$57,Points_MP!$C36,FALSE)=$J36,$AD36,IF(HLOOKUP(BE$1,Monitoring_MP!$AM$1:$CX$57,Points_MP!$C36,FALSE)=$L36,$AE36,IF(HLOOKUP(BE$1,Monitoring_MP!$AM$1:$CX$57,Points_MP!$C36,FALSE)=$N36,$AF36,IF(HLOOKUP(BE$1,Monitoring_MP!$AM$1:$CX$57,Points_MP!$C36,FALSE)=$P36,$AG36,IF(HLOOKUP(BE$1,Monitoring_MP!$AM$1:$CX$57,Points_MP!$C36,FALSE)=$R36,$AH36,IF(HLOOKUP(BE$1,Monitoring_MP!$AM$1:$CX$57,Points_MP!$C36,FALSE)=$T36,$AI36,IF(HLOOKUP(BE$1,Monitoring_MP!$AM$1:$CX$57,Points_MP!$C36,FALSE)=$V36,$AJ36,IF(HLOOKUP(BE$1,Monitoring_MP!$AM$1:$CX$57,Points_MP!$C36,FALSE)=$X36,$AK36,"ERROR")))))))))</f>
        <v>1</v>
      </c>
      <c r="BF36" s="223">
        <f>IF(ISBLANK(HLOOKUP(BF$1,Monitoring_MP!$AM$1:$CX$57,Points_MP!$C36,FALSE)),"",IF(HLOOKUP(BF$1,Monitoring_MP!$AM$1:$CX$57,Points_MP!$C36,FALSE)=$J36,$AD36,IF(HLOOKUP(BF$1,Monitoring_MP!$AM$1:$CX$57,Points_MP!$C36,FALSE)=$L36,$AE36,IF(HLOOKUP(BF$1,Monitoring_MP!$AM$1:$CX$57,Points_MP!$C36,FALSE)=$N36,$AF36,IF(HLOOKUP(BF$1,Monitoring_MP!$AM$1:$CX$57,Points_MP!$C36,FALSE)=$P36,$AG36,IF(HLOOKUP(BF$1,Monitoring_MP!$AM$1:$CX$57,Points_MP!$C36,FALSE)=$R36,$AH36,IF(HLOOKUP(BF$1,Monitoring_MP!$AM$1:$CX$57,Points_MP!$C36,FALSE)=$T36,$AI36,IF(HLOOKUP(BF$1,Monitoring_MP!$AM$1:$CX$57,Points_MP!$C36,FALSE)=$V36,$AJ36,IF(HLOOKUP(BF$1,Monitoring_MP!$AM$1:$CX$57,Points_MP!$C36,FALSE)=$X36,$AK36,"ERROR")))))))))</f>
        <v>0</v>
      </c>
      <c r="BG36" s="223">
        <f>IF(ISBLANK(HLOOKUP(BG$1,Monitoring_MP!$AM$1:$CX$57,Points_MP!$C36,FALSE)),"",IF(HLOOKUP(BG$1,Monitoring_MP!$AM$1:$CX$57,Points_MP!$C36,FALSE)=$J36,$AD36,IF(HLOOKUP(BG$1,Monitoring_MP!$AM$1:$CX$57,Points_MP!$C36,FALSE)=$L36,$AE36,IF(HLOOKUP(BG$1,Monitoring_MP!$AM$1:$CX$57,Points_MP!$C36,FALSE)=$N36,$AF36,IF(HLOOKUP(BG$1,Monitoring_MP!$AM$1:$CX$57,Points_MP!$C36,FALSE)=$P36,$AG36,IF(HLOOKUP(BG$1,Monitoring_MP!$AM$1:$CX$57,Points_MP!$C36,FALSE)=$R36,$AH36,IF(HLOOKUP(BG$1,Monitoring_MP!$AM$1:$CX$57,Points_MP!$C36,FALSE)=$T36,$AI36,IF(HLOOKUP(BG$1,Monitoring_MP!$AM$1:$CX$57,Points_MP!$C36,FALSE)=$V36,$AJ36,IF(HLOOKUP(BG$1,Monitoring_MP!$AM$1:$CX$57,Points_MP!$C36,FALSE)=$X36,$AK36,"ERROR")))))))))</f>
        <v>0</v>
      </c>
      <c r="BH36" s="223">
        <f>IF(ISBLANK(HLOOKUP(BH$1,Monitoring_MP!$AM$1:$CX$57,Points_MP!$C36,FALSE)),"",IF(HLOOKUP(BH$1,Monitoring_MP!$AM$1:$CX$57,Points_MP!$C36,FALSE)=$J36,$AD36,IF(HLOOKUP(BH$1,Monitoring_MP!$AM$1:$CX$57,Points_MP!$C36,FALSE)=$L36,$AE36,IF(HLOOKUP(BH$1,Monitoring_MP!$AM$1:$CX$57,Points_MP!$C36,FALSE)=$N36,$AF36,IF(HLOOKUP(BH$1,Monitoring_MP!$AM$1:$CX$57,Points_MP!$C36,FALSE)=$P36,$AG36,IF(HLOOKUP(BH$1,Monitoring_MP!$AM$1:$CX$57,Points_MP!$C36,FALSE)=$R36,$AH36,IF(HLOOKUP(BH$1,Monitoring_MP!$AM$1:$CX$57,Points_MP!$C36,FALSE)=$T36,$AI36,IF(HLOOKUP(BH$1,Monitoring_MP!$AM$1:$CX$57,Points_MP!$C36,FALSE)=$V36,$AJ36,IF(HLOOKUP(BH$1,Monitoring_MP!$AM$1:$CX$57,Points_MP!$C36,FALSE)=$X36,$AK36,"ERROR")))))))))</f>
        <v>2</v>
      </c>
      <c r="BI36" s="223">
        <f>IF(ISBLANK(HLOOKUP(BI$1,Monitoring_MP!$AM$1:$CX$57,Points_MP!$C36,FALSE)),"",IF(HLOOKUP(BI$1,Monitoring_MP!$AM$1:$CX$57,Points_MP!$C36,FALSE)=$J36,$AD36,IF(HLOOKUP(BI$1,Monitoring_MP!$AM$1:$CX$57,Points_MP!$C36,FALSE)=$L36,$AE36,IF(HLOOKUP(BI$1,Monitoring_MP!$AM$1:$CX$57,Points_MP!$C36,FALSE)=$N36,$AF36,IF(HLOOKUP(BI$1,Monitoring_MP!$AM$1:$CX$57,Points_MP!$C36,FALSE)=$P36,$AG36,IF(HLOOKUP(BI$1,Monitoring_MP!$AM$1:$CX$57,Points_MP!$C36,FALSE)=$R36,$AH36,IF(HLOOKUP(BI$1,Monitoring_MP!$AM$1:$CX$57,Points_MP!$C36,FALSE)=$T36,$AI36,IF(HLOOKUP(BI$1,Monitoring_MP!$AM$1:$CX$57,Points_MP!$C36,FALSE)=$V36,$AJ36,IF(HLOOKUP(BI$1,Monitoring_MP!$AM$1:$CX$57,Points_MP!$C36,FALSE)=$X36,$AK36,"ERROR")))))))))</f>
        <v>2</v>
      </c>
      <c r="BJ36" s="223">
        <f>IF(ISBLANK(HLOOKUP(BJ$1,Monitoring_MP!$AM$1:$CX$57,Points_MP!$C36,FALSE)),"",IF(HLOOKUP(BJ$1,Monitoring_MP!$AM$1:$CX$57,Points_MP!$C36,FALSE)=$J36,$AD36,IF(HLOOKUP(BJ$1,Monitoring_MP!$AM$1:$CX$57,Points_MP!$C36,FALSE)=$L36,$AE36,IF(HLOOKUP(BJ$1,Monitoring_MP!$AM$1:$CX$57,Points_MP!$C36,FALSE)=$N36,$AF36,IF(HLOOKUP(BJ$1,Monitoring_MP!$AM$1:$CX$57,Points_MP!$C36,FALSE)=$P36,$AG36,IF(HLOOKUP(BJ$1,Monitoring_MP!$AM$1:$CX$57,Points_MP!$C36,FALSE)=$R36,$AH36,IF(HLOOKUP(BJ$1,Monitoring_MP!$AM$1:$CX$57,Points_MP!$C36,FALSE)=$T36,$AI36,IF(HLOOKUP(BJ$1,Monitoring_MP!$AM$1:$CX$57,Points_MP!$C36,FALSE)=$V36,$AJ36,IF(HLOOKUP(BJ$1,Monitoring_MP!$AM$1:$CX$57,Points_MP!$C36,FALSE)=$X36,$AK36,"ERROR")))))))))</f>
        <v>2</v>
      </c>
      <c r="BK36" s="223">
        <f>IF(ISBLANK(HLOOKUP(BK$1,Monitoring_MP!$AM$1:$CX$57,Points_MP!$C36,FALSE)),"",IF(HLOOKUP(BK$1,Monitoring_MP!$AM$1:$CX$57,Points_MP!$C36,FALSE)=$J36,$AD36,IF(HLOOKUP(BK$1,Monitoring_MP!$AM$1:$CX$57,Points_MP!$C36,FALSE)=$L36,$AE36,IF(HLOOKUP(BK$1,Monitoring_MP!$AM$1:$CX$57,Points_MP!$C36,FALSE)=$N36,$AF36,IF(HLOOKUP(BK$1,Monitoring_MP!$AM$1:$CX$57,Points_MP!$C36,FALSE)=$P36,$AG36,IF(HLOOKUP(BK$1,Monitoring_MP!$AM$1:$CX$57,Points_MP!$C36,FALSE)=$R36,$AH36,IF(HLOOKUP(BK$1,Monitoring_MP!$AM$1:$CX$57,Points_MP!$C36,FALSE)=$T36,$AI36,IF(HLOOKUP(BK$1,Monitoring_MP!$AM$1:$CX$57,Points_MP!$C36,FALSE)=$V36,$AJ36,IF(HLOOKUP(BK$1,Monitoring_MP!$AM$1:$CX$57,Points_MP!$C36,FALSE)=$X36,$AK36,"ERROR")))))))))</f>
        <v>2</v>
      </c>
      <c r="BL36" s="223">
        <f>IF(ISBLANK(HLOOKUP(BL$1,Monitoring_MP!$AM$1:$CX$57,Points_MP!$C36,FALSE)),"",IF(HLOOKUP(BL$1,Monitoring_MP!$AM$1:$CX$57,Points_MP!$C36,FALSE)=$J36,$AD36,IF(HLOOKUP(BL$1,Monitoring_MP!$AM$1:$CX$57,Points_MP!$C36,FALSE)=$L36,$AE36,IF(HLOOKUP(BL$1,Monitoring_MP!$AM$1:$CX$57,Points_MP!$C36,FALSE)=$N36,$AF36,IF(HLOOKUP(BL$1,Monitoring_MP!$AM$1:$CX$57,Points_MP!$C36,FALSE)=$P36,$AG36,IF(HLOOKUP(BL$1,Monitoring_MP!$AM$1:$CX$57,Points_MP!$C36,FALSE)=$R36,$AH36,IF(HLOOKUP(BL$1,Monitoring_MP!$AM$1:$CX$57,Points_MP!$C36,FALSE)=$T36,$AI36,IF(HLOOKUP(BL$1,Monitoring_MP!$AM$1:$CX$57,Points_MP!$C36,FALSE)=$V36,$AJ36,IF(HLOOKUP(BL$1,Monitoring_MP!$AM$1:$CX$57,Points_MP!$C36,FALSE)=$X36,$AK36,"ERROR")))))))))</f>
        <v>0</v>
      </c>
      <c r="BM36" s="223">
        <f>IF(ISBLANK(HLOOKUP(BM$1,Monitoring_MP!$AM$1:$CX$57,Points_MP!$C36,FALSE)),"",IF(HLOOKUP(BM$1,Monitoring_MP!$AM$1:$CX$57,Points_MP!$C36,FALSE)=$J36,$AD36,IF(HLOOKUP(BM$1,Monitoring_MP!$AM$1:$CX$57,Points_MP!$C36,FALSE)=$L36,$AE36,IF(HLOOKUP(BM$1,Monitoring_MP!$AM$1:$CX$57,Points_MP!$C36,FALSE)=$N36,$AF36,IF(HLOOKUP(BM$1,Monitoring_MP!$AM$1:$CX$57,Points_MP!$C36,FALSE)=$P36,$AG36,IF(HLOOKUP(BM$1,Monitoring_MP!$AM$1:$CX$57,Points_MP!$C36,FALSE)=$R36,$AH36,IF(HLOOKUP(BM$1,Monitoring_MP!$AM$1:$CX$57,Points_MP!$C36,FALSE)=$T36,$AI36,IF(HLOOKUP(BM$1,Monitoring_MP!$AM$1:$CX$57,Points_MP!$C36,FALSE)=$V36,$AJ36,IF(HLOOKUP(BM$1,Monitoring_MP!$AM$1:$CX$57,Points_MP!$C36,FALSE)=$X36,$AK36,"ERROR")))))))))</f>
        <v>1</v>
      </c>
      <c r="BN36" s="223">
        <f>IF(ISBLANK(HLOOKUP(BN$1,Monitoring_MP!$AM$1:$CX$57,Points_MP!$C36,FALSE)),"",IF(HLOOKUP(BN$1,Monitoring_MP!$AM$1:$CX$57,Points_MP!$C36,FALSE)=$J36,$AD36,IF(HLOOKUP(BN$1,Monitoring_MP!$AM$1:$CX$57,Points_MP!$C36,FALSE)=$L36,$AE36,IF(HLOOKUP(BN$1,Monitoring_MP!$AM$1:$CX$57,Points_MP!$C36,FALSE)=$N36,$AF36,IF(HLOOKUP(BN$1,Monitoring_MP!$AM$1:$CX$57,Points_MP!$C36,FALSE)=$P36,$AG36,IF(HLOOKUP(BN$1,Monitoring_MP!$AM$1:$CX$57,Points_MP!$C36,FALSE)=$R36,$AH36,IF(HLOOKUP(BN$1,Monitoring_MP!$AM$1:$CX$57,Points_MP!$C36,FALSE)=$T36,$AI36,IF(HLOOKUP(BN$1,Monitoring_MP!$AM$1:$CX$57,Points_MP!$C36,FALSE)=$V36,$AJ36,IF(HLOOKUP(BN$1,Monitoring_MP!$AM$1:$CX$57,Points_MP!$C36,FALSE)=$X36,$AK36,"ERROR")))))))))</f>
        <v>2</v>
      </c>
      <c r="BO36" s="223">
        <f>IF(ISBLANK(HLOOKUP(BO$1,Monitoring_MP!$AM$1:$CX$57,Points_MP!$C36,FALSE)),"",IF(HLOOKUP(BO$1,Monitoring_MP!$AM$1:$CX$57,Points_MP!$C36,FALSE)=$J36,$AD36,IF(HLOOKUP(BO$1,Monitoring_MP!$AM$1:$CX$57,Points_MP!$C36,FALSE)=$L36,$AE36,IF(HLOOKUP(BO$1,Monitoring_MP!$AM$1:$CX$57,Points_MP!$C36,FALSE)=$N36,$AF36,IF(HLOOKUP(BO$1,Monitoring_MP!$AM$1:$CX$57,Points_MP!$C36,FALSE)=$P36,$AG36,IF(HLOOKUP(BO$1,Monitoring_MP!$AM$1:$CX$57,Points_MP!$C36,FALSE)=$R36,$AH36,IF(HLOOKUP(BO$1,Monitoring_MP!$AM$1:$CX$57,Points_MP!$C36,FALSE)=$T36,$AI36,IF(HLOOKUP(BO$1,Monitoring_MP!$AM$1:$CX$57,Points_MP!$C36,FALSE)=$V36,$AJ36,IF(HLOOKUP(BO$1,Monitoring_MP!$AM$1:$CX$57,Points_MP!$C36,FALSE)=$X36,$AK36,"ERROR")))))))))</f>
        <v>2</v>
      </c>
      <c r="BP36" s="223">
        <f>IF(ISBLANK(HLOOKUP(BP$1,Monitoring_MP!$AM$1:$CX$57,Points_MP!$C36,FALSE)),"",IF(HLOOKUP(BP$1,Monitoring_MP!$AM$1:$CX$57,Points_MP!$C36,FALSE)=$J36,$AD36,IF(HLOOKUP(BP$1,Monitoring_MP!$AM$1:$CX$57,Points_MP!$C36,FALSE)=$L36,$AE36,IF(HLOOKUP(BP$1,Monitoring_MP!$AM$1:$CX$57,Points_MP!$C36,FALSE)=$N36,$AF36,IF(HLOOKUP(BP$1,Monitoring_MP!$AM$1:$CX$57,Points_MP!$C36,FALSE)=$P36,$AG36,IF(HLOOKUP(BP$1,Monitoring_MP!$AM$1:$CX$57,Points_MP!$C36,FALSE)=$R36,$AH36,IF(HLOOKUP(BP$1,Monitoring_MP!$AM$1:$CX$57,Points_MP!$C36,FALSE)=$T36,$AI36,IF(HLOOKUP(BP$1,Monitoring_MP!$AM$1:$CX$57,Points_MP!$C36,FALSE)=$V36,$AJ36,IF(HLOOKUP(BP$1,Monitoring_MP!$AM$1:$CX$57,Points_MP!$C36,FALSE)=$X36,$AK36,"ERROR")))))))))</f>
        <v>0</v>
      </c>
      <c r="BQ36" s="223">
        <f>IF(ISBLANK(HLOOKUP(BQ$1,Monitoring_MP!$AM$1:$CX$57,Points_MP!$C36,FALSE)),"",IF(HLOOKUP(BQ$1,Monitoring_MP!$AM$1:$CX$57,Points_MP!$C36,FALSE)=$J36,$AD36,IF(HLOOKUP(BQ$1,Monitoring_MP!$AM$1:$CX$57,Points_MP!$C36,FALSE)=$L36,$AE36,IF(HLOOKUP(BQ$1,Monitoring_MP!$AM$1:$CX$57,Points_MP!$C36,FALSE)=$N36,$AF36,IF(HLOOKUP(BQ$1,Monitoring_MP!$AM$1:$CX$57,Points_MP!$C36,FALSE)=$P36,$AG36,IF(HLOOKUP(BQ$1,Monitoring_MP!$AM$1:$CX$57,Points_MP!$C36,FALSE)=$R36,$AH36,IF(HLOOKUP(BQ$1,Monitoring_MP!$AM$1:$CX$57,Points_MP!$C36,FALSE)=$T36,$AI36,IF(HLOOKUP(BQ$1,Monitoring_MP!$AM$1:$CX$57,Points_MP!$C36,FALSE)=$V36,$AJ36,IF(HLOOKUP(BQ$1,Monitoring_MP!$AM$1:$CX$57,Points_MP!$C36,FALSE)=$X36,$AK36,"ERROR")))))))))</f>
        <v>0</v>
      </c>
      <c r="BR36" s="223">
        <f>IF(ISBLANK(HLOOKUP(BR$1,Monitoring_MP!$AM$1:$CX$57,Points_MP!$C36,FALSE)),"",IF(HLOOKUP(BR$1,Monitoring_MP!$AM$1:$CX$57,Points_MP!$C36,FALSE)=$J36,$AD36,IF(HLOOKUP(BR$1,Monitoring_MP!$AM$1:$CX$57,Points_MP!$C36,FALSE)=$L36,$AE36,IF(HLOOKUP(BR$1,Monitoring_MP!$AM$1:$CX$57,Points_MP!$C36,FALSE)=$N36,$AF36,IF(HLOOKUP(BR$1,Monitoring_MP!$AM$1:$CX$57,Points_MP!$C36,FALSE)=$P36,$AG36,IF(HLOOKUP(BR$1,Monitoring_MP!$AM$1:$CX$57,Points_MP!$C36,FALSE)=$R36,$AH36,IF(HLOOKUP(BR$1,Monitoring_MP!$AM$1:$CX$57,Points_MP!$C36,FALSE)=$T36,$AI36,IF(HLOOKUP(BR$1,Monitoring_MP!$AM$1:$CX$57,Points_MP!$C36,FALSE)=$V36,$AJ36,IF(HLOOKUP(BR$1,Monitoring_MP!$AM$1:$CX$57,Points_MP!$C36,FALSE)=$X36,$AK36,"ERROR")))))))))</f>
        <v>0</v>
      </c>
    </row>
    <row r="37" spans="1:70" ht="15" customHeight="1" x14ac:dyDescent="0.35">
      <c r="A37" s="76" t="str">
        <f>IF(ISBLANK(Monitoring_MP!A37),"",Monitoring_MP!A37)</f>
        <v>Q35</v>
      </c>
      <c r="B37" s="247" t="str">
        <f>IF(ISBLANK(Monitoring_MP!B37),"",Monitoring_MP!B37)</f>
        <v>R20035</v>
      </c>
      <c r="C37" s="176">
        <f>IF(ISBLANK(Monitoring_MP!C37),"",Monitoring_MP!C37)</f>
        <v>37</v>
      </c>
      <c r="D37" s="176" t="str">
        <f>IF(ISBLANK(Monitoring_MP!D37),"",Monitoring_MP!D37)</f>
        <v>Sînt disponibile pe pagina web proiectele depuse de cetățeni în cadrul bugetării participative și proiectele cîștigătoare selectate ?</v>
      </c>
      <c r="E37" s="176" t="str">
        <f>IF(ISBLANK(Monitoring_MP!E37),"",Monitoring_MP!E37)</f>
        <v>Are the projects submitted by the citizens within the participatory budgeting and the selected winning projects available on the website?</v>
      </c>
      <c r="F37" s="77" t="str">
        <f>IF(ISBLANK(Monitoring_MP!F37),"",Monitoring_MP!F37)</f>
        <v>bug</v>
      </c>
      <c r="G37" s="77" t="str">
        <f>IF(ISBLANK(Monitoring_MP!G37),"",Monitoring_MP!G37)</f>
        <v>bug3</v>
      </c>
      <c r="H37" s="77" t="str">
        <f>IF(ISBLANK(Monitoring_MP!H37),"",Monitoring_MP!H37)</f>
        <v>bug3k</v>
      </c>
      <c r="I37" s="78">
        <f>IF(ISBLANK(Monitoring_MP!I37),"",Monitoring_MP!I37)</f>
        <v>2</v>
      </c>
      <c r="J37" s="77" t="str">
        <f>IF(ISBLANK(Monitoring_MP!J37),"",Monitoring_MP!J37)</f>
        <v>da</v>
      </c>
      <c r="K37" s="77" t="str">
        <f>IF(ISBLANK(Monitoring_MP!K37),"",Monitoring_MP!K37)</f>
        <v>yes</v>
      </c>
      <c r="L37" s="77" t="str">
        <f>IF(ISBLANK(Monitoring_MP!L37),"",Monitoring_MP!L37)</f>
        <v>nu</v>
      </c>
      <c r="M37" s="77" t="str">
        <f>IF(ISBLANK(Monitoring_MP!M37),"",Monitoring_MP!M37)</f>
        <v>no</v>
      </c>
      <c r="N37" s="77" t="str">
        <f>IF(ISBLANK(Monitoring_MP!N37),"",Monitoring_MP!N37)</f>
        <v>partial</v>
      </c>
      <c r="O37" s="77" t="str">
        <f>IF(ISBLANK(Monitoring_MP!O37),"",Monitoring_MP!O37)</f>
        <v>partially</v>
      </c>
      <c r="P37" s="77" t="str">
        <f>IF(ISBLANK(Monitoring_MP!P37),"",Monitoring_MP!P37)</f>
        <v>---</v>
      </c>
      <c r="Q37" s="77" t="str">
        <f>IF(ISBLANK(Monitoring_MP!Q37),"",Monitoring_MP!Q37)</f>
        <v>---</v>
      </c>
      <c r="R37" s="77" t="str">
        <f>IF(ISBLANK(Monitoring_MP!R37),"",Monitoring_MP!R37)</f>
        <v>---</v>
      </c>
      <c r="S37" s="77" t="str">
        <f>IF(ISBLANK(Monitoring_MP!S37),"",Monitoring_MP!S37)</f>
        <v>---</v>
      </c>
      <c r="T37" s="77" t="str">
        <f>IF(ISBLANK(Monitoring_MP!T37),"",Monitoring_MP!T37)</f>
        <v>---</v>
      </c>
      <c r="U37" s="77" t="str">
        <f>IF(ISBLANK(Monitoring_MP!U37),"",Monitoring_MP!U37)</f>
        <v>---</v>
      </c>
      <c r="V37" s="77" t="str">
        <f>IF(ISBLANK(Monitoring_MP!V37),"",Monitoring_MP!V37)</f>
        <v>---</v>
      </c>
      <c r="W37" s="77" t="str">
        <f>IF(ISBLANK(Monitoring_MP!W37),"",Monitoring_MP!W37)</f>
        <v>---</v>
      </c>
      <c r="X37" s="130" t="str">
        <f>IF(ISBLANK(Monitoring_MP!X37),"",Monitoring_MP!X37)</f>
        <v>N/A</v>
      </c>
      <c r="Y37" s="130" t="str">
        <f>IF(ISBLANK(Monitoring_MP!Y37),"",Monitoring_MP!Y37)</f>
        <v>N/A</v>
      </c>
      <c r="Z37" s="77" t="str">
        <f>IF(ISBLANK(Monitoring_MP!Z37),"",Monitoring_MP!Z37)</f>
        <v>---</v>
      </c>
      <c r="AA37" s="77" t="str">
        <f>IF(ISBLANK(Monitoring_MP!AA37),"",Monitoring_MP!AA37)</f>
        <v>---</v>
      </c>
      <c r="AB37" s="77" t="str">
        <f>IF(ISBLANK(Monitoring_MP!AB37),"",Monitoring_MP!AB37)</f>
        <v>da</v>
      </c>
      <c r="AC37" s="77" t="str">
        <f>IF(ISBLANK(Monitoring_MP!AC37),"",Monitoring_MP!AC37)</f>
        <v>nu</v>
      </c>
      <c r="AD37" s="78">
        <f>IF(ISBLANK(Monitoring_MP!AD37),"",Monitoring_MP!AD37)</f>
        <v>2</v>
      </c>
      <c r="AE37" s="77">
        <f>IF(ISBLANK(Monitoring_MP!AE37),"",Monitoring_MP!AE37)</f>
        <v>0</v>
      </c>
      <c r="AF37" s="77">
        <f>IF(ISBLANK(Monitoring_MP!AF37),"",Monitoring_MP!AF37)</f>
        <v>1</v>
      </c>
      <c r="AG37" s="77" t="str">
        <f>IF(ISBLANK(Monitoring_MP!AG37),"",Monitoring_MP!AG37)</f>
        <v>---</v>
      </c>
      <c r="AH37" s="77" t="str">
        <f>IF(ISBLANK(Monitoring_MP!AH37),"",Monitoring_MP!AH37)</f>
        <v>---</v>
      </c>
      <c r="AI37" s="77" t="str">
        <f>IF(ISBLANK(Monitoring_MP!AI37),"",Monitoring_MP!AI37)</f>
        <v>---</v>
      </c>
      <c r="AJ37" s="130" t="str">
        <f>IF(ISBLANK(Monitoring_MP!AJ37),"",Monitoring_MP!AJ37)</f>
        <v>---</v>
      </c>
      <c r="AK37" s="130" t="str">
        <f>IF(ISBLANK(Monitoring_MP!AK37),"",Monitoring_MP!AK37)</f>
        <v>N/A</v>
      </c>
      <c r="AL37" s="156" t="str">
        <f>IF(ISBLANK(Monitoring_MP!AL37),"",Monitoring_MP!AL37)</f>
        <v>---</v>
      </c>
      <c r="AM37" s="223">
        <f>IF(ISBLANK(HLOOKUP(AM$1,Monitoring_MP!$AM$1:$CX$57,Points_MP!$C37,FALSE)),"",IF(HLOOKUP(AM$1,Monitoring_MP!$AM$1:$CX$57,Points_MP!$C37,FALSE)=$J37,$AD37,IF(HLOOKUP(AM$1,Monitoring_MP!$AM$1:$CX$57,Points_MP!$C37,FALSE)=$L37,$AE37,IF(HLOOKUP(AM$1,Monitoring_MP!$AM$1:$CX$57,Points_MP!$C37,FALSE)=$N37,$AF37,IF(HLOOKUP(AM$1,Monitoring_MP!$AM$1:$CX$57,Points_MP!$C37,FALSE)=$P37,$AG37,IF(HLOOKUP(AM$1,Monitoring_MP!$AM$1:$CX$57,Points_MP!$C37,FALSE)=$R37,$AH37,IF(HLOOKUP(AM$1,Monitoring_MP!$AM$1:$CX$57,Points_MP!$C37,FALSE)=$T37,$AI37,IF(HLOOKUP(AM$1,Monitoring_MP!$AM$1:$CX$57,Points_MP!$C37,FALSE)=$V37,$AJ37,IF(HLOOKUP(AM$1,Monitoring_MP!$AM$1:$CX$57,Points_MP!$C37,FALSE)=$X37,$AK37,"ERROR")))))))))</f>
        <v>0</v>
      </c>
      <c r="AN37" s="223">
        <f>IF(ISBLANK(HLOOKUP(AN$1,Monitoring_MP!$AM$1:$CX$57,Points_MP!$C37,FALSE)),"",IF(HLOOKUP(AN$1,Monitoring_MP!$AM$1:$CX$57,Points_MP!$C37,FALSE)=$J37,$AD37,IF(HLOOKUP(AN$1,Monitoring_MP!$AM$1:$CX$57,Points_MP!$C37,FALSE)=$L37,$AE37,IF(HLOOKUP(AN$1,Monitoring_MP!$AM$1:$CX$57,Points_MP!$C37,FALSE)=$N37,$AF37,IF(HLOOKUP(AN$1,Monitoring_MP!$AM$1:$CX$57,Points_MP!$C37,FALSE)=$P37,$AG37,IF(HLOOKUP(AN$1,Monitoring_MP!$AM$1:$CX$57,Points_MP!$C37,FALSE)=$R37,$AH37,IF(HLOOKUP(AN$1,Monitoring_MP!$AM$1:$CX$57,Points_MP!$C37,FALSE)=$T37,$AI37,IF(HLOOKUP(AN$1,Monitoring_MP!$AM$1:$CX$57,Points_MP!$C37,FALSE)=$V37,$AJ37,IF(HLOOKUP(AN$1,Monitoring_MP!$AM$1:$CX$57,Points_MP!$C37,FALSE)=$X37,$AK37,"ERROR")))))))))</f>
        <v>0</v>
      </c>
      <c r="AO37" s="223">
        <f>IF(ISBLANK(HLOOKUP(AO$1,Monitoring_MP!$AM$1:$CX$57,Points_MP!$C37,FALSE)),"",IF(HLOOKUP(AO$1,Monitoring_MP!$AM$1:$CX$57,Points_MP!$C37,FALSE)=$J37,$AD37,IF(HLOOKUP(AO$1,Monitoring_MP!$AM$1:$CX$57,Points_MP!$C37,FALSE)=$L37,$AE37,IF(HLOOKUP(AO$1,Monitoring_MP!$AM$1:$CX$57,Points_MP!$C37,FALSE)=$N37,$AF37,IF(HLOOKUP(AO$1,Monitoring_MP!$AM$1:$CX$57,Points_MP!$C37,FALSE)=$P37,$AG37,IF(HLOOKUP(AO$1,Monitoring_MP!$AM$1:$CX$57,Points_MP!$C37,FALSE)=$R37,$AH37,IF(HLOOKUP(AO$1,Monitoring_MP!$AM$1:$CX$57,Points_MP!$C37,FALSE)=$T37,$AI37,IF(HLOOKUP(AO$1,Monitoring_MP!$AM$1:$CX$57,Points_MP!$C37,FALSE)=$V37,$AJ37,IF(HLOOKUP(AO$1,Monitoring_MP!$AM$1:$CX$57,Points_MP!$C37,FALSE)=$X37,$AK37,"ERROR")))))))))</f>
        <v>0</v>
      </c>
      <c r="AP37" s="223">
        <f>IF(ISBLANK(HLOOKUP(AP$1,Monitoring_MP!$AM$1:$CX$57,Points_MP!$C37,FALSE)),"",IF(HLOOKUP(AP$1,Monitoring_MP!$AM$1:$CX$57,Points_MP!$C37,FALSE)=$J37,$AD37,IF(HLOOKUP(AP$1,Monitoring_MP!$AM$1:$CX$57,Points_MP!$C37,FALSE)=$L37,$AE37,IF(HLOOKUP(AP$1,Monitoring_MP!$AM$1:$CX$57,Points_MP!$C37,FALSE)=$N37,$AF37,IF(HLOOKUP(AP$1,Monitoring_MP!$AM$1:$CX$57,Points_MP!$C37,FALSE)=$P37,$AG37,IF(HLOOKUP(AP$1,Monitoring_MP!$AM$1:$CX$57,Points_MP!$C37,FALSE)=$R37,$AH37,IF(HLOOKUP(AP$1,Monitoring_MP!$AM$1:$CX$57,Points_MP!$C37,FALSE)=$T37,$AI37,IF(HLOOKUP(AP$1,Monitoring_MP!$AM$1:$CX$57,Points_MP!$C37,FALSE)=$V37,$AJ37,IF(HLOOKUP(AP$1,Monitoring_MP!$AM$1:$CX$57,Points_MP!$C37,FALSE)=$X37,$AK37,"ERROR")))))))))</f>
        <v>0</v>
      </c>
      <c r="AQ37" s="223">
        <f>IF(ISBLANK(HLOOKUP(AQ$1,Monitoring_MP!$AM$1:$CX$57,Points_MP!$C37,FALSE)),"",IF(HLOOKUP(AQ$1,Monitoring_MP!$AM$1:$CX$57,Points_MP!$C37,FALSE)=$J37,$AD37,IF(HLOOKUP(AQ$1,Monitoring_MP!$AM$1:$CX$57,Points_MP!$C37,FALSE)=$L37,$AE37,IF(HLOOKUP(AQ$1,Monitoring_MP!$AM$1:$CX$57,Points_MP!$C37,FALSE)=$N37,$AF37,IF(HLOOKUP(AQ$1,Monitoring_MP!$AM$1:$CX$57,Points_MP!$C37,FALSE)=$P37,$AG37,IF(HLOOKUP(AQ$1,Monitoring_MP!$AM$1:$CX$57,Points_MP!$C37,FALSE)=$R37,$AH37,IF(HLOOKUP(AQ$1,Monitoring_MP!$AM$1:$CX$57,Points_MP!$C37,FALSE)=$T37,$AI37,IF(HLOOKUP(AQ$1,Monitoring_MP!$AM$1:$CX$57,Points_MP!$C37,FALSE)=$V37,$AJ37,IF(HLOOKUP(AQ$1,Monitoring_MP!$AM$1:$CX$57,Points_MP!$C37,FALSE)=$X37,$AK37,"ERROR")))))))))</f>
        <v>0</v>
      </c>
      <c r="AR37" s="223">
        <f>IF(ISBLANK(HLOOKUP(AR$1,Monitoring_MP!$AM$1:$CX$57,Points_MP!$C37,FALSE)),"",IF(HLOOKUP(AR$1,Monitoring_MP!$AM$1:$CX$57,Points_MP!$C37,FALSE)=$J37,$AD37,IF(HLOOKUP(AR$1,Monitoring_MP!$AM$1:$CX$57,Points_MP!$C37,FALSE)=$L37,$AE37,IF(HLOOKUP(AR$1,Monitoring_MP!$AM$1:$CX$57,Points_MP!$C37,FALSE)=$N37,$AF37,IF(HLOOKUP(AR$1,Monitoring_MP!$AM$1:$CX$57,Points_MP!$C37,FALSE)=$P37,$AG37,IF(HLOOKUP(AR$1,Monitoring_MP!$AM$1:$CX$57,Points_MP!$C37,FALSE)=$R37,$AH37,IF(HLOOKUP(AR$1,Monitoring_MP!$AM$1:$CX$57,Points_MP!$C37,FALSE)=$T37,$AI37,IF(HLOOKUP(AR$1,Monitoring_MP!$AM$1:$CX$57,Points_MP!$C37,FALSE)=$V37,$AJ37,IF(HLOOKUP(AR$1,Monitoring_MP!$AM$1:$CX$57,Points_MP!$C37,FALSE)=$X37,$AK37,"ERROR")))))))))</f>
        <v>0</v>
      </c>
      <c r="AS37" s="223">
        <f>IF(ISBLANK(HLOOKUP(AS$1,Monitoring_MP!$AM$1:$CX$57,Points_MP!$C37,FALSE)),"",IF(HLOOKUP(AS$1,Monitoring_MP!$AM$1:$CX$57,Points_MP!$C37,FALSE)=$J37,$AD37,IF(HLOOKUP(AS$1,Monitoring_MP!$AM$1:$CX$57,Points_MP!$C37,FALSE)=$L37,$AE37,IF(HLOOKUP(AS$1,Monitoring_MP!$AM$1:$CX$57,Points_MP!$C37,FALSE)=$N37,$AF37,IF(HLOOKUP(AS$1,Monitoring_MP!$AM$1:$CX$57,Points_MP!$C37,FALSE)=$P37,$AG37,IF(HLOOKUP(AS$1,Monitoring_MP!$AM$1:$CX$57,Points_MP!$C37,FALSE)=$R37,$AH37,IF(HLOOKUP(AS$1,Monitoring_MP!$AM$1:$CX$57,Points_MP!$C37,FALSE)=$T37,$AI37,IF(HLOOKUP(AS$1,Monitoring_MP!$AM$1:$CX$57,Points_MP!$C37,FALSE)=$V37,$AJ37,IF(HLOOKUP(AS$1,Monitoring_MP!$AM$1:$CX$57,Points_MP!$C37,FALSE)=$X37,$AK37,"ERROR")))))))))</f>
        <v>0</v>
      </c>
      <c r="AT37" s="223">
        <f>IF(ISBLANK(HLOOKUP(AT$1,Monitoring_MP!$AM$1:$CX$57,Points_MP!$C37,FALSE)),"",IF(HLOOKUP(AT$1,Monitoring_MP!$AM$1:$CX$57,Points_MP!$C37,FALSE)=$J37,$AD37,IF(HLOOKUP(AT$1,Monitoring_MP!$AM$1:$CX$57,Points_MP!$C37,FALSE)=$L37,$AE37,IF(HLOOKUP(AT$1,Monitoring_MP!$AM$1:$CX$57,Points_MP!$C37,FALSE)=$N37,$AF37,IF(HLOOKUP(AT$1,Monitoring_MP!$AM$1:$CX$57,Points_MP!$C37,FALSE)=$P37,$AG37,IF(HLOOKUP(AT$1,Monitoring_MP!$AM$1:$CX$57,Points_MP!$C37,FALSE)=$R37,$AH37,IF(HLOOKUP(AT$1,Monitoring_MP!$AM$1:$CX$57,Points_MP!$C37,FALSE)=$T37,$AI37,IF(HLOOKUP(AT$1,Monitoring_MP!$AM$1:$CX$57,Points_MP!$C37,FALSE)=$V37,$AJ37,IF(HLOOKUP(AT$1,Monitoring_MP!$AM$1:$CX$57,Points_MP!$C37,FALSE)=$X37,$AK37,"ERROR")))))))))</f>
        <v>0</v>
      </c>
      <c r="AU37" s="223">
        <f>IF(ISBLANK(HLOOKUP(AU$1,Monitoring_MP!$AM$1:$CX$57,Points_MP!$C37,FALSE)),"",IF(HLOOKUP(AU$1,Monitoring_MP!$AM$1:$CX$57,Points_MP!$C37,FALSE)=$J37,$AD37,IF(HLOOKUP(AU$1,Monitoring_MP!$AM$1:$CX$57,Points_MP!$C37,FALSE)=$L37,$AE37,IF(HLOOKUP(AU$1,Monitoring_MP!$AM$1:$CX$57,Points_MP!$C37,FALSE)=$N37,$AF37,IF(HLOOKUP(AU$1,Monitoring_MP!$AM$1:$CX$57,Points_MP!$C37,FALSE)=$P37,$AG37,IF(HLOOKUP(AU$1,Monitoring_MP!$AM$1:$CX$57,Points_MP!$C37,FALSE)=$R37,$AH37,IF(HLOOKUP(AU$1,Monitoring_MP!$AM$1:$CX$57,Points_MP!$C37,FALSE)=$T37,$AI37,IF(HLOOKUP(AU$1,Monitoring_MP!$AM$1:$CX$57,Points_MP!$C37,FALSE)=$V37,$AJ37,IF(HLOOKUP(AU$1,Monitoring_MP!$AM$1:$CX$57,Points_MP!$C37,FALSE)=$X37,$AK37,"ERROR")))))))))</f>
        <v>0</v>
      </c>
      <c r="AV37" s="223">
        <f>IF(ISBLANK(HLOOKUP(AV$1,Monitoring_MP!$AM$1:$CX$57,Points_MP!$C37,FALSE)),"",IF(HLOOKUP(AV$1,Monitoring_MP!$AM$1:$CX$57,Points_MP!$C37,FALSE)=$J37,$AD37,IF(HLOOKUP(AV$1,Monitoring_MP!$AM$1:$CX$57,Points_MP!$C37,FALSE)=$L37,$AE37,IF(HLOOKUP(AV$1,Monitoring_MP!$AM$1:$CX$57,Points_MP!$C37,FALSE)=$N37,$AF37,IF(HLOOKUP(AV$1,Monitoring_MP!$AM$1:$CX$57,Points_MP!$C37,FALSE)=$P37,$AG37,IF(HLOOKUP(AV$1,Monitoring_MP!$AM$1:$CX$57,Points_MP!$C37,FALSE)=$R37,$AH37,IF(HLOOKUP(AV$1,Monitoring_MP!$AM$1:$CX$57,Points_MP!$C37,FALSE)=$T37,$AI37,IF(HLOOKUP(AV$1,Monitoring_MP!$AM$1:$CX$57,Points_MP!$C37,FALSE)=$V37,$AJ37,IF(HLOOKUP(AV$1,Monitoring_MP!$AM$1:$CX$57,Points_MP!$C37,FALSE)=$X37,$AK37,"ERROR")))))))))</f>
        <v>0</v>
      </c>
      <c r="AW37" s="223">
        <f>IF(ISBLANK(HLOOKUP(AW$1,Monitoring_MP!$AM$1:$CX$57,Points_MP!$C37,FALSE)),"",IF(HLOOKUP(AW$1,Monitoring_MP!$AM$1:$CX$57,Points_MP!$C37,FALSE)=$J37,$AD37,IF(HLOOKUP(AW$1,Monitoring_MP!$AM$1:$CX$57,Points_MP!$C37,FALSE)=$L37,$AE37,IF(HLOOKUP(AW$1,Monitoring_MP!$AM$1:$CX$57,Points_MP!$C37,FALSE)=$N37,$AF37,IF(HLOOKUP(AW$1,Monitoring_MP!$AM$1:$CX$57,Points_MP!$C37,FALSE)=$P37,$AG37,IF(HLOOKUP(AW$1,Monitoring_MP!$AM$1:$CX$57,Points_MP!$C37,FALSE)=$R37,$AH37,IF(HLOOKUP(AW$1,Monitoring_MP!$AM$1:$CX$57,Points_MP!$C37,FALSE)=$T37,$AI37,IF(HLOOKUP(AW$1,Monitoring_MP!$AM$1:$CX$57,Points_MP!$C37,FALSE)=$V37,$AJ37,IF(HLOOKUP(AW$1,Monitoring_MP!$AM$1:$CX$57,Points_MP!$C37,FALSE)=$X37,$AK37,"ERROR")))))))))</f>
        <v>0</v>
      </c>
      <c r="AX37" s="223">
        <f>IF(ISBLANK(HLOOKUP(AX$1,Monitoring_MP!$AM$1:$CX$57,Points_MP!$C37,FALSE)),"",IF(HLOOKUP(AX$1,Monitoring_MP!$AM$1:$CX$57,Points_MP!$C37,FALSE)=$J37,$AD37,IF(HLOOKUP(AX$1,Monitoring_MP!$AM$1:$CX$57,Points_MP!$C37,FALSE)=$L37,$AE37,IF(HLOOKUP(AX$1,Monitoring_MP!$AM$1:$CX$57,Points_MP!$C37,FALSE)=$N37,$AF37,IF(HLOOKUP(AX$1,Monitoring_MP!$AM$1:$CX$57,Points_MP!$C37,FALSE)=$P37,$AG37,IF(HLOOKUP(AX$1,Monitoring_MP!$AM$1:$CX$57,Points_MP!$C37,FALSE)=$R37,$AH37,IF(HLOOKUP(AX$1,Monitoring_MP!$AM$1:$CX$57,Points_MP!$C37,FALSE)=$T37,$AI37,IF(HLOOKUP(AX$1,Monitoring_MP!$AM$1:$CX$57,Points_MP!$C37,FALSE)=$V37,$AJ37,IF(HLOOKUP(AX$1,Monitoring_MP!$AM$1:$CX$57,Points_MP!$C37,FALSE)=$X37,$AK37,"ERROR")))))))))</f>
        <v>0</v>
      </c>
      <c r="AY37" s="223">
        <f>IF(ISBLANK(HLOOKUP(AY$1,Monitoring_MP!$AM$1:$CX$57,Points_MP!$C37,FALSE)),"",IF(HLOOKUP(AY$1,Monitoring_MP!$AM$1:$CX$57,Points_MP!$C37,FALSE)=$J37,$AD37,IF(HLOOKUP(AY$1,Monitoring_MP!$AM$1:$CX$57,Points_MP!$C37,FALSE)=$L37,$AE37,IF(HLOOKUP(AY$1,Monitoring_MP!$AM$1:$CX$57,Points_MP!$C37,FALSE)=$N37,$AF37,IF(HLOOKUP(AY$1,Monitoring_MP!$AM$1:$CX$57,Points_MP!$C37,FALSE)=$P37,$AG37,IF(HLOOKUP(AY$1,Monitoring_MP!$AM$1:$CX$57,Points_MP!$C37,FALSE)=$R37,$AH37,IF(HLOOKUP(AY$1,Monitoring_MP!$AM$1:$CX$57,Points_MP!$C37,FALSE)=$T37,$AI37,IF(HLOOKUP(AY$1,Monitoring_MP!$AM$1:$CX$57,Points_MP!$C37,FALSE)=$V37,$AJ37,IF(HLOOKUP(AY$1,Monitoring_MP!$AM$1:$CX$57,Points_MP!$C37,FALSE)=$X37,$AK37,"ERROR")))))))))</f>
        <v>0</v>
      </c>
      <c r="AZ37" s="223">
        <f>IF(ISBLANK(HLOOKUP(AZ$1,Monitoring_MP!$AM$1:$CX$57,Points_MP!$C37,FALSE)),"",IF(HLOOKUP(AZ$1,Monitoring_MP!$AM$1:$CX$57,Points_MP!$C37,FALSE)=$J37,$AD37,IF(HLOOKUP(AZ$1,Monitoring_MP!$AM$1:$CX$57,Points_MP!$C37,FALSE)=$L37,$AE37,IF(HLOOKUP(AZ$1,Monitoring_MP!$AM$1:$CX$57,Points_MP!$C37,FALSE)=$N37,$AF37,IF(HLOOKUP(AZ$1,Monitoring_MP!$AM$1:$CX$57,Points_MP!$C37,FALSE)=$P37,$AG37,IF(HLOOKUP(AZ$1,Monitoring_MP!$AM$1:$CX$57,Points_MP!$C37,FALSE)=$R37,$AH37,IF(HLOOKUP(AZ$1,Monitoring_MP!$AM$1:$CX$57,Points_MP!$C37,FALSE)=$T37,$AI37,IF(HLOOKUP(AZ$1,Monitoring_MP!$AM$1:$CX$57,Points_MP!$C37,FALSE)=$V37,$AJ37,IF(HLOOKUP(AZ$1,Monitoring_MP!$AM$1:$CX$57,Points_MP!$C37,FALSE)=$X37,$AK37,"ERROR")))))))))</f>
        <v>0</v>
      </c>
      <c r="BA37" s="223">
        <f>IF(ISBLANK(HLOOKUP(BA$1,Monitoring_MP!$AM$1:$CX$57,Points_MP!$C37,FALSE)),"",IF(HLOOKUP(BA$1,Monitoring_MP!$AM$1:$CX$57,Points_MP!$C37,FALSE)=$J37,$AD37,IF(HLOOKUP(BA$1,Monitoring_MP!$AM$1:$CX$57,Points_MP!$C37,FALSE)=$L37,$AE37,IF(HLOOKUP(BA$1,Monitoring_MP!$AM$1:$CX$57,Points_MP!$C37,FALSE)=$N37,$AF37,IF(HLOOKUP(BA$1,Monitoring_MP!$AM$1:$CX$57,Points_MP!$C37,FALSE)=$P37,$AG37,IF(HLOOKUP(BA$1,Monitoring_MP!$AM$1:$CX$57,Points_MP!$C37,FALSE)=$R37,$AH37,IF(HLOOKUP(BA$1,Monitoring_MP!$AM$1:$CX$57,Points_MP!$C37,FALSE)=$T37,$AI37,IF(HLOOKUP(BA$1,Monitoring_MP!$AM$1:$CX$57,Points_MP!$C37,FALSE)=$V37,$AJ37,IF(HLOOKUP(BA$1,Monitoring_MP!$AM$1:$CX$57,Points_MP!$C37,FALSE)=$X37,$AK37,"ERROR")))))))))</f>
        <v>0</v>
      </c>
      <c r="BB37" s="223">
        <f>IF(ISBLANK(HLOOKUP(BB$1,Monitoring_MP!$AM$1:$CX$57,Points_MP!$C37,FALSE)),"",IF(HLOOKUP(BB$1,Monitoring_MP!$AM$1:$CX$57,Points_MP!$C37,FALSE)=$J37,$AD37,IF(HLOOKUP(BB$1,Monitoring_MP!$AM$1:$CX$57,Points_MP!$C37,FALSE)=$L37,$AE37,IF(HLOOKUP(BB$1,Monitoring_MP!$AM$1:$CX$57,Points_MP!$C37,FALSE)=$N37,$AF37,IF(HLOOKUP(BB$1,Monitoring_MP!$AM$1:$CX$57,Points_MP!$C37,FALSE)=$P37,$AG37,IF(HLOOKUP(BB$1,Monitoring_MP!$AM$1:$CX$57,Points_MP!$C37,FALSE)=$R37,$AH37,IF(HLOOKUP(BB$1,Monitoring_MP!$AM$1:$CX$57,Points_MP!$C37,FALSE)=$T37,$AI37,IF(HLOOKUP(BB$1,Monitoring_MP!$AM$1:$CX$57,Points_MP!$C37,FALSE)=$V37,$AJ37,IF(HLOOKUP(BB$1,Monitoring_MP!$AM$1:$CX$57,Points_MP!$C37,FALSE)=$X37,$AK37,"ERROR")))))))))</f>
        <v>0</v>
      </c>
      <c r="BC37" s="223">
        <f>IF(ISBLANK(HLOOKUP(BC$1,Monitoring_MP!$AM$1:$CX$57,Points_MP!$C37,FALSE)),"",IF(HLOOKUP(BC$1,Monitoring_MP!$AM$1:$CX$57,Points_MP!$C37,FALSE)=$J37,$AD37,IF(HLOOKUP(BC$1,Monitoring_MP!$AM$1:$CX$57,Points_MP!$C37,FALSE)=$L37,$AE37,IF(HLOOKUP(BC$1,Monitoring_MP!$AM$1:$CX$57,Points_MP!$C37,FALSE)=$N37,$AF37,IF(HLOOKUP(BC$1,Monitoring_MP!$AM$1:$CX$57,Points_MP!$C37,FALSE)=$P37,$AG37,IF(HLOOKUP(BC$1,Monitoring_MP!$AM$1:$CX$57,Points_MP!$C37,FALSE)=$R37,$AH37,IF(HLOOKUP(BC$1,Monitoring_MP!$AM$1:$CX$57,Points_MP!$C37,FALSE)=$T37,$AI37,IF(HLOOKUP(BC$1,Monitoring_MP!$AM$1:$CX$57,Points_MP!$C37,FALSE)=$V37,$AJ37,IF(HLOOKUP(BC$1,Monitoring_MP!$AM$1:$CX$57,Points_MP!$C37,FALSE)=$X37,$AK37,"ERROR")))))))))</f>
        <v>0</v>
      </c>
      <c r="BD37" s="223">
        <f>IF(ISBLANK(HLOOKUP(BD$1,Monitoring_MP!$AM$1:$CX$57,Points_MP!$C37,FALSE)),"",IF(HLOOKUP(BD$1,Monitoring_MP!$AM$1:$CX$57,Points_MP!$C37,FALSE)=$J37,$AD37,IF(HLOOKUP(BD$1,Monitoring_MP!$AM$1:$CX$57,Points_MP!$C37,FALSE)=$L37,$AE37,IF(HLOOKUP(BD$1,Monitoring_MP!$AM$1:$CX$57,Points_MP!$C37,FALSE)=$N37,$AF37,IF(HLOOKUP(BD$1,Monitoring_MP!$AM$1:$CX$57,Points_MP!$C37,FALSE)=$P37,$AG37,IF(HLOOKUP(BD$1,Monitoring_MP!$AM$1:$CX$57,Points_MP!$C37,FALSE)=$R37,$AH37,IF(HLOOKUP(BD$1,Monitoring_MP!$AM$1:$CX$57,Points_MP!$C37,FALSE)=$T37,$AI37,IF(HLOOKUP(BD$1,Monitoring_MP!$AM$1:$CX$57,Points_MP!$C37,FALSE)=$V37,$AJ37,IF(HLOOKUP(BD$1,Monitoring_MP!$AM$1:$CX$57,Points_MP!$C37,FALSE)=$X37,$AK37,"ERROR")))))))))</f>
        <v>0</v>
      </c>
      <c r="BE37" s="223">
        <f>IF(ISBLANK(HLOOKUP(BE$1,Monitoring_MP!$AM$1:$CX$57,Points_MP!$C37,FALSE)),"",IF(HLOOKUP(BE$1,Monitoring_MP!$AM$1:$CX$57,Points_MP!$C37,FALSE)=$J37,$AD37,IF(HLOOKUP(BE$1,Monitoring_MP!$AM$1:$CX$57,Points_MP!$C37,FALSE)=$L37,$AE37,IF(HLOOKUP(BE$1,Monitoring_MP!$AM$1:$CX$57,Points_MP!$C37,FALSE)=$N37,$AF37,IF(HLOOKUP(BE$1,Monitoring_MP!$AM$1:$CX$57,Points_MP!$C37,FALSE)=$P37,$AG37,IF(HLOOKUP(BE$1,Monitoring_MP!$AM$1:$CX$57,Points_MP!$C37,FALSE)=$R37,$AH37,IF(HLOOKUP(BE$1,Monitoring_MP!$AM$1:$CX$57,Points_MP!$C37,FALSE)=$T37,$AI37,IF(HLOOKUP(BE$1,Monitoring_MP!$AM$1:$CX$57,Points_MP!$C37,FALSE)=$V37,$AJ37,IF(HLOOKUP(BE$1,Monitoring_MP!$AM$1:$CX$57,Points_MP!$C37,FALSE)=$X37,$AK37,"ERROR")))))))))</f>
        <v>0</v>
      </c>
      <c r="BF37" s="223">
        <f>IF(ISBLANK(HLOOKUP(BF$1,Monitoring_MP!$AM$1:$CX$57,Points_MP!$C37,FALSE)),"",IF(HLOOKUP(BF$1,Monitoring_MP!$AM$1:$CX$57,Points_MP!$C37,FALSE)=$J37,$AD37,IF(HLOOKUP(BF$1,Monitoring_MP!$AM$1:$CX$57,Points_MP!$C37,FALSE)=$L37,$AE37,IF(HLOOKUP(BF$1,Monitoring_MP!$AM$1:$CX$57,Points_MP!$C37,FALSE)=$N37,$AF37,IF(HLOOKUP(BF$1,Monitoring_MP!$AM$1:$CX$57,Points_MP!$C37,FALSE)=$P37,$AG37,IF(HLOOKUP(BF$1,Monitoring_MP!$AM$1:$CX$57,Points_MP!$C37,FALSE)=$R37,$AH37,IF(HLOOKUP(BF$1,Monitoring_MP!$AM$1:$CX$57,Points_MP!$C37,FALSE)=$T37,$AI37,IF(HLOOKUP(BF$1,Monitoring_MP!$AM$1:$CX$57,Points_MP!$C37,FALSE)=$V37,$AJ37,IF(HLOOKUP(BF$1,Monitoring_MP!$AM$1:$CX$57,Points_MP!$C37,FALSE)=$X37,$AK37,"ERROR")))))))))</f>
        <v>0</v>
      </c>
      <c r="BG37" s="223">
        <f>IF(ISBLANK(HLOOKUP(BG$1,Monitoring_MP!$AM$1:$CX$57,Points_MP!$C37,FALSE)),"",IF(HLOOKUP(BG$1,Monitoring_MP!$AM$1:$CX$57,Points_MP!$C37,FALSE)=$J37,$AD37,IF(HLOOKUP(BG$1,Monitoring_MP!$AM$1:$CX$57,Points_MP!$C37,FALSE)=$L37,$AE37,IF(HLOOKUP(BG$1,Monitoring_MP!$AM$1:$CX$57,Points_MP!$C37,FALSE)=$N37,$AF37,IF(HLOOKUP(BG$1,Monitoring_MP!$AM$1:$CX$57,Points_MP!$C37,FALSE)=$P37,$AG37,IF(HLOOKUP(BG$1,Monitoring_MP!$AM$1:$CX$57,Points_MP!$C37,FALSE)=$R37,$AH37,IF(HLOOKUP(BG$1,Monitoring_MP!$AM$1:$CX$57,Points_MP!$C37,FALSE)=$T37,$AI37,IF(HLOOKUP(BG$1,Monitoring_MP!$AM$1:$CX$57,Points_MP!$C37,FALSE)=$V37,$AJ37,IF(HLOOKUP(BG$1,Monitoring_MP!$AM$1:$CX$57,Points_MP!$C37,FALSE)=$X37,$AK37,"ERROR")))))))))</f>
        <v>0</v>
      </c>
      <c r="BH37" s="223">
        <f>IF(ISBLANK(HLOOKUP(BH$1,Monitoring_MP!$AM$1:$CX$57,Points_MP!$C37,FALSE)),"",IF(HLOOKUP(BH$1,Monitoring_MP!$AM$1:$CX$57,Points_MP!$C37,FALSE)=$J37,$AD37,IF(HLOOKUP(BH$1,Monitoring_MP!$AM$1:$CX$57,Points_MP!$C37,FALSE)=$L37,$AE37,IF(HLOOKUP(BH$1,Monitoring_MP!$AM$1:$CX$57,Points_MP!$C37,FALSE)=$N37,$AF37,IF(HLOOKUP(BH$1,Monitoring_MP!$AM$1:$CX$57,Points_MP!$C37,FALSE)=$P37,$AG37,IF(HLOOKUP(BH$1,Monitoring_MP!$AM$1:$CX$57,Points_MP!$C37,FALSE)=$R37,$AH37,IF(HLOOKUP(BH$1,Monitoring_MP!$AM$1:$CX$57,Points_MP!$C37,FALSE)=$T37,$AI37,IF(HLOOKUP(BH$1,Monitoring_MP!$AM$1:$CX$57,Points_MP!$C37,FALSE)=$V37,$AJ37,IF(HLOOKUP(BH$1,Monitoring_MP!$AM$1:$CX$57,Points_MP!$C37,FALSE)=$X37,$AK37,"ERROR")))))))))</f>
        <v>0</v>
      </c>
      <c r="BI37" s="223">
        <f>IF(ISBLANK(HLOOKUP(BI$1,Monitoring_MP!$AM$1:$CX$57,Points_MP!$C37,FALSE)),"",IF(HLOOKUP(BI$1,Monitoring_MP!$AM$1:$CX$57,Points_MP!$C37,FALSE)=$J37,$AD37,IF(HLOOKUP(BI$1,Monitoring_MP!$AM$1:$CX$57,Points_MP!$C37,FALSE)=$L37,$AE37,IF(HLOOKUP(BI$1,Monitoring_MP!$AM$1:$CX$57,Points_MP!$C37,FALSE)=$N37,$AF37,IF(HLOOKUP(BI$1,Monitoring_MP!$AM$1:$CX$57,Points_MP!$C37,FALSE)=$P37,$AG37,IF(HLOOKUP(BI$1,Monitoring_MP!$AM$1:$CX$57,Points_MP!$C37,FALSE)=$R37,$AH37,IF(HLOOKUP(BI$1,Monitoring_MP!$AM$1:$CX$57,Points_MP!$C37,FALSE)=$T37,$AI37,IF(HLOOKUP(BI$1,Monitoring_MP!$AM$1:$CX$57,Points_MP!$C37,FALSE)=$V37,$AJ37,IF(HLOOKUP(BI$1,Monitoring_MP!$AM$1:$CX$57,Points_MP!$C37,FALSE)=$X37,$AK37,"ERROR")))))))))</f>
        <v>0</v>
      </c>
      <c r="BJ37" s="223">
        <f>IF(ISBLANK(HLOOKUP(BJ$1,Monitoring_MP!$AM$1:$CX$57,Points_MP!$C37,FALSE)),"",IF(HLOOKUP(BJ$1,Monitoring_MP!$AM$1:$CX$57,Points_MP!$C37,FALSE)=$J37,$AD37,IF(HLOOKUP(BJ$1,Monitoring_MP!$AM$1:$CX$57,Points_MP!$C37,FALSE)=$L37,$AE37,IF(HLOOKUP(BJ$1,Monitoring_MP!$AM$1:$CX$57,Points_MP!$C37,FALSE)=$N37,$AF37,IF(HLOOKUP(BJ$1,Monitoring_MP!$AM$1:$CX$57,Points_MP!$C37,FALSE)=$P37,$AG37,IF(HLOOKUP(BJ$1,Monitoring_MP!$AM$1:$CX$57,Points_MP!$C37,FALSE)=$R37,$AH37,IF(HLOOKUP(BJ$1,Monitoring_MP!$AM$1:$CX$57,Points_MP!$C37,FALSE)=$T37,$AI37,IF(HLOOKUP(BJ$1,Monitoring_MP!$AM$1:$CX$57,Points_MP!$C37,FALSE)=$V37,$AJ37,IF(HLOOKUP(BJ$1,Monitoring_MP!$AM$1:$CX$57,Points_MP!$C37,FALSE)=$X37,$AK37,"ERROR")))))))))</f>
        <v>0</v>
      </c>
      <c r="BK37" s="223">
        <f>IF(ISBLANK(HLOOKUP(BK$1,Monitoring_MP!$AM$1:$CX$57,Points_MP!$C37,FALSE)),"",IF(HLOOKUP(BK$1,Monitoring_MP!$AM$1:$CX$57,Points_MP!$C37,FALSE)=$J37,$AD37,IF(HLOOKUP(BK$1,Monitoring_MP!$AM$1:$CX$57,Points_MP!$C37,FALSE)=$L37,$AE37,IF(HLOOKUP(BK$1,Monitoring_MP!$AM$1:$CX$57,Points_MP!$C37,FALSE)=$N37,$AF37,IF(HLOOKUP(BK$1,Monitoring_MP!$AM$1:$CX$57,Points_MP!$C37,FALSE)=$P37,$AG37,IF(HLOOKUP(BK$1,Monitoring_MP!$AM$1:$CX$57,Points_MP!$C37,FALSE)=$R37,$AH37,IF(HLOOKUP(BK$1,Monitoring_MP!$AM$1:$CX$57,Points_MP!$C37,FALSE)=$T37,$AI37,IF(HLOOKUP(BK$1,Monitoring_MP!$AM$1:$CX$57,Points_MP!$C37,FALSE)=$V37,$AJ37,IF(HLOOKUP(BK$1,Monitoring_MP!$AM$1:$CX$57,Points_MP!$C37,FALSE)=$X37,$AK37,"ERROR")))))))))</f>
        <v>0</v>
      </c>
      <c r="BL37" s="223">
        <f>IF(ISBLANK(HLOOKUP(BL$1,Monitoring_MP!$AM$1:$CX$57,Points_MP!$C37,FALSE)),"",IF(HLOOKUP(BL$1,Monitoring_MP!$AM$1:$CX$57,Points_MP!$C37,FALSE)=$J37,$AD37,IF(HLOOKUP(BL$1,Monitoring_MP!$AM$1:$CX$57,Points_MP!$C37,FALSE)=$L37,$AE37,IF(HLOOKUP(BL$1,Monitoring_MP!$AM$1:$CX$57,Points_MP!$C37,FALSE)=$N37,$AF37,IF(HLOOKUP(BL$1,Monitoring_MP!$AM$1:$CX$57,Points_MP!$C37,FALSE)=$P37,$AG37,IF(HLOOKUP(BL$1,Monitoring_MP!$AM$1:$CX$57,Points_MP!$C37,FALSE)=$R37,$AH37,IF(HLOOKUP(BL$1,Monitoring_MP!$AM$1:$CX$57,Points_MP!$C37,FALSE)=$T37,$AI37,IF(HLOOKUP(BL$1,Monitoring_MP!$AM$1:$CX$57,Points_MP!$C37,FALSE)=$V37,$AJ37,IF(HLOOKUP(BL$1,Monitoring_MP!$AM$1:$CX$57,Points_MP!$C37,FALSE)=$X37,$AK37,"ERROR")))))))))</f>
        <v>0</v>
      </c>
      <c r="BM37" s="223">
        <f>IF(ISBLANK(HLOOKUP(BM$1,Monitoring_MP!$AM$1:$CX$57,Points_MP!$C37,FALSE)),"",IF(HLOOKUP(BM$1,Monitoring_MP!$AM$1:$CX$57,Points_MP!$C37,FALSE)=$J37,$AD37,IF(HLOOKUP(BM$1,Monitoring_MP!$AM$1:$CX$57,Points_MP!$C37,FALSE)=$L37,$AE37,IF(HLOOKUP(BM$1,Monitoring_MP!$AM$1:$CX$57,Points_MP!$C37,FALSE)=$N37,$AF37,IF(HLOOKUP(BM$1,Monitoring_MP!$AM$1:$CX$57,Points_MP!$C37,FALSE)=$P37,$AG37,IF(HLOOKUP(BM$1,Monitoring_MP!$AM$1:$CX$57,Points_MP!$C37,FALSE)=$R37,$AH37,IF(HLOOKUP(BM$1,Monitoring_MP!$AM$1:$CX$57,Points_MP!$C37,FALSE)=$T37,$AI37,IF(HLOOKUP(BM$1,Monitoring_MP!$AM$1:$CX$57,Points_MP!$C37,FALSE)=$V37,$AJ37,IF(HLOOKUP(BM$1,Monitoring_MP!$AM$1:$CX$57,Points_MP!$C37,FALSE)=$X37,$AK37,"ERROR")))))))))</f>
        <v>0</v>
      </c>
      <c r="BN37" s="223">
        <f>IF(ISBLANK(HLOOKUP(BN$1,Monitoring_MP!$AM$1:$CX$57,Points_MP!$C37,FALSE)),"",IF(HLOOKUP(BN$1,Monitoring_MP!$AM$1:$CX$57,Points_MP!$C37,FALSE)=$J37,$AD37,IF(HLOOKUP(BN$1,Monitoring_MP!$AM$1:$CX$57,Points_MP!$C37,FALSE)=$L37,$AE37,IF(HLOOKUP(BN$1,Monitoring_MP!$AM$1:$CX$57,Points_MP!$C37,FALSE)=$N37,$AF37,IF(HLOOKUP(BN$1,Monitoring_MP!$AM$1:$CX$57,Points_MP!$C37,FALSE)=$P37,$AG37,IF(HLOOKUP(BN$1,Monitoring_MP!$AM$1:$CX$57,Points_MP!$C37,FALSE)=$R37,$AH37,IF(HLOOKUP(BN$1,Monitoring_MP!$AM$1:$CX$57,Points_MP!$C37,FALSE)=$T37,$AI37,IF(HLOOKUP(BN$1,Monitoring_MP!$AM$1:$CX$57,Points_MP!$C37,FALSE)=$V37,$AJ37,IF(HLOOKUP(BN$1,Monitoring_MP!$AM$1:$CX$57,Points_MP!$C37,FALSE)=$X37,$AK37,"ERROR")))))))))</f>
        <v>0</v>
      </c>
      <c r="BO37" s="223">
        <f>IF(ISBLANK(HLOOKUP(BO$1,Monitoring_MP!$AM$1:$CX$57,Points_MP!$C37,FALSE)),"",IF(HLOOKUP(BO$1,Monitoring_MP!$AM$1:$CX$57,Points_MP!$C37,FALSE)=$J37,$AD37,IF(HLOOKUP(BO$1,Monitoring_MP!$AM$1:$CX$57,Points_MP!$C37,FALSE)=$L37,$AE37,IF(HLOOKUP(BO$1,Monitoring_MP!$AM$1:$CX$57,Points_MP!$C37,FALSE)=$N37,$AF37,IF(HLOOKUP(BO$1,Monitoring_MP!$AM$1:$CX$57,Points_MP!$C37,FALSE)=$P37,$AG37,IF(HLOOKUP(BO$1,Monitoring_MP!$AM$1:$CX$57,Points_MP!$C37,FALSE)=$R37,$AH37,IF(HLOOKUP(BO$1,Monitoring_MP!$AM$1:$CX$57,Points_MP!$C37,FALSE)=$T37,$AI37,IF(HLOOKUP(BO$1,Monitoring_MP!$AM$1:$CX$57,Points_MP!$C37,FALSE)=$V37,$AJ37,IF(HLOOKUP(BO$1,Monitoring_MP!$AM$1:$CX$57,Points_MP!$C37,FALSE)=$X37,$AK37,"ERROR")))))))))</f>
        <v>0</v>
      </c>
      <c r="BP37" s="223">
        <f>IF(ISBLANK(HLOOKUP(BP$1,Monitoring_MP!$AM$1:$CX$57,Points_MP!$C37,FALSE)),"",IF(HLOOKUP(BP$1,Monitoring_MP!$AM$1:$CX$57,Points_MP!$C37,FALSE)=$J37,$AD37,IF(HLOOKUP(BP$1,Monitoring_MP!$AM$1:$CX$57,Points_MP!$C37,FALSE)=$L37,$AE37,IF(HLOOKUP(BP$1,Monitoring_MP!$AM$1:$CX$57,Points_MP!$C37,FALSE)=$N37,$AF37,IF(HLOOKUP(BP$1,Monitoring_MP!$AM$1:$CX$57,Points_MP!$C37,FALSE)=$P37,$AG37,IF(HLOOKUP(BP$1,Monitoring_MP!$AM$1:$CX$57,Points_MP!$C37,FALSE)=$R37,$AH37,IF(HLOOKUP(BP$1,Monitoring_MP!$AM$1:$CX$57,Points_MP!$C37,FALSE)=$T37,$AI37,IF(HLOOKUP(BP$1,Monitoring_MP!$AM$1:$CX$57,Points_MP!$C37,FALSE)=$V37,$AJ37,IF(HLOOKUP(BP$1,Monitoring_MP!$AM$1:$CX$57,Points_MP!$C37,FALSE)=$X37,$AK37,"ERROR")))))))))</f>
        <v>0</v>
      </c>
      <c r="BQ37" s="223">
        <f>IF(ISBLANK(HLOOKUP(BQ$1,Monitoring_MP!$AM$1:$CX$57,Points_MP!$C37,FALSE)),"",IF(HLOOKUP(BQ$1,Monitoring_MP!$AM$1:$CX$57,Points_MP!$C37,FALSE)=$J37,$AD37,IF(HLOOKUP(BQ$1,Monitoring_MP!$AM$1:$CX$57,Points_MP!$C37,FALSE)=$L37,$AE37,IF(HLOOKUP(BQ$1,Monitoring_MP!$AM$1:$CX$57,Points_MP!$C37,FALSE)=$N37,$AF37,IF(HLOOKUP(BQ$1,Monitoring_MP!$AM$1:$CX$57,Points_MP!$C37,FALSE)=$P37,$AG37,IF(HLOOKUP(BQ$1,Monitoring_MP!$AM$1:$CX$57,Points_MP!$C37,FALSE)=$R37,$AH37,IF(HLOOKUP(BQ$1,Monitoring_MP!$AM$1:$CX$57,Points_MP!$C37,FALSE)=$T37,$AI37,IF(HLOOKUP(BQ$1,Monitoring_MP!$AM$1:$CX$57,Points_MP!$C37,FALSE)=$V37,$AJ37,IF(HLOOKUP(BQ$1,Monitoring_MP!$AM$1:$CX$57,Points_MP!$C37,FALSE)=$X37,$AK37,"ERROR")))))))))</f>
        <v>0</v>
      </c>
      <c r="BR37" s="223">
        <f>IF(ISBLANK(HLOOKUP(BR$1,Monitoring_MP!$AM$1:$CX$57,Points_MP!$C37,FALSE)),"",IF(HLOOKUP(BR$1,Monitoring_MP!$AM$1:$CX$57,Points_MP!$C37,FALSE)=$J37,$AD37,IF(HLOOKUP(BR$1,Monitoring_MP!$AM$1:$CX$57,Points_MP!$C37,FALSE)=$L37,$AE37,IF(HLOOKUP(BR$1,Monitoring_MP!$AM$1:$CX$57,Points_MP!$C37,FALSE)=$N37,$AF37,IF(HLOOKUP(BR$1,Monitoring_MP!$AM$1:$CX$57,Points_MP!$C37,FALSE)=$P37,$AG37,IF(HLOOKUP(BR$1,Monitoring_MP!$AM$1:$CX$57,Points_MP!$C37,FALSE)=$R37,$AH37,IF(HLOOKUP(BR$1,Monitoring_MP!$AM$1:$CX$57,Points_MP!$C37,FALSE)=$T37,$AI37,IF(HLOOKUP(BR$1,Monitoring_MP!$AM$1:$CX$57,Points_MP!$C37,FALSE)=$V37,$AJ37,IF(HLOOKUP(BR$1,Monitoring_MP!$AM$1:$CX$57,Points_MP!$C37,FALSE)=$X37,$AK37,"ERROR")))))))))</f>
        <v>0</v>
      </c>
    </row>
    <row r="38" spans="1:70" ht="15" customHeight="1" x14ac:dyDescent="0.35">
      <c r="A38" s="76" t="str">
        <f>IF(ISBLANK(Monitoring_MP!A38),"",Monitoring_MP!A38)</f>
        <v>Q36</v>
      </c>
      <c r="B38" s="247" t="str">
        <f>IF(ISBLANK(Monitoring_MP!B38),"",Monitoring_MP!B38)</f>
        <v>R20036</v>
      </c>
      <c r="C38" s="176">
        <f>IF(ISBLANK(Monitoring_MP!C38),"",Monitoring_MP!C38)</f>
        <v>38</v>
      </c>
      <c r="D38" s="176" t="str">
        <f>IF(ISBLANK(Monitoring_MP!D38),"",Monitoring_MP!D38)</f>
        <v>Bugetul actual al unității administrativ-teritoriale este disponibil pe pagina web?</v>
      </c>
      <c r="E38" s="176" t="str">
        <f>IF(ISBLANK(Monitoring_MP!E38),"",Monitoring_MP!E38)</f>
        <v>Is available the current budget of the territorial-administrative unit on the website?</v>
      </c>
      <c r="F38" s="77" t="str">
        <f>IF(ISBLANK(Monitoring_MP!F38),"",Monitoring_MP!F38)</f>
        <v>bug</v>
      </c>
      <c r="G38" s="77" t="str">
        <f>IF(ISBLANK(Monitoring_MP!G38),"",Monitoring_MP!G38)</f>
        <v>bug4</v>
      </c>
      <c r="H38" s="77" t="str">
        <f>IF(ISBLANK(Monitoring_MP!H38),"",Monitoring_MP!H38)</f>
        <v>bug4k</v>
      </c>
      <c r="I38" s="78">
        <f>IF(ISBLANK(Monitoring_MP!I38),"",Monitoring_MP!I38)</f>
        <v>2</v>
      </c>
      <c r="J38" s="77" t="str">
        <f>IF(ISBLANK(Monitoring_MP!J38),"",Monitoring_MP!J38)</f>
        <v>da</v>
      </c>
      <c r="K38" s="77" t="str">
        <f>IF(ISBLANK(Monitoring_MP!K38),"",Monitoring_MP!K38)</f>
        <v>yes</v>
      </c>
      <c r="L38" s="77" t="str">
        <f>IF(ISBLANK(Monitoring_MP!L38),"",Monitoring_MP!L38)</f>
        <v>nu</v>
      </c>
      <c r="M38" s="77" t="str">
        <f>IF(ISBLANK(Monitoring_MP!M38),"",Monitoring_MP!M38)</f>
        <v>no</v>
      </c>
      <c r="N38" s="77" t="str">
        <f>IF(ISBLANK(Monitoring_MP!N38),"",Monitoring_MP!N38)</f>
        <v>partial</v>
      </c>
      <c r="O38" s="77" t="str">
        <f>IF(ISBLANK(Monitoring_MP!O38),"",Monitoring_MP!O38)</f>
        <v>partially</v>
      </c>
      <c r="P38" s="77" t="str">
        <f>IF(ISBLANK(Monitoring_MP!P38),"",Monitoring_MP!P38)</f>
        <v>---</v>
      </c>
      <c r="Q38" s="77" t="str">
        <f>IF(ISBLANK(Monitoring_MP!Q38),"",Monitoring_MP!Q38)</f>
        <v>---</v>
      </c>
      <c r="R38" s="77" t="str">
        <f>IF(ISBLANK(Monitoring_MP!R38),"",Monitoring_MP!R38)</f>
        <v>---</v>
      </c>
      <c r="S38" s="77" t="str">
        <f>IF(ISBLANK(Monitoring_MP!S38),"",Monitoring_MP!S38)</f>
        <v>---</v>
      </c>
      <c r="T38" s="77" t="str">
        <f>IF(ISBLANK(Monitoring_MP!T38),"",Monitoring_MP!T38)</f>
        <v>---</v>
      </c>
      <c r="U38" s="77" t="str">
        <f>IF(ISBLANK(Monitoring_MP!U38),"",Monitoring_MP!U38)</f>
        <v>---</v>
      </c>
      <c r="V38" s="77" t="str">
        <f>IF(ISBLANK(Monitoring_MP!V38),"",Monitoring_MP!V38)</f>
        <v>---</v>
      </c>
      <c r="W38" s="77" t="str">
        <f>IF(ISBLANK(Monitoring_MP!W38),"",Monitoring_MP!W38)</f>
        <v>---</v>
      </c>
      <c r="X38" s="130" t="str">
        <f>IF(ISBLANK(Monitoring_MP!X38),"",Monitoring_MP!X38)</f>
        <v>N/A</v>
      </c>
      <c r="Y38" s="130" t="str">
        <f>IF(ISBLANK(Monitoring_MP!Y38),"",Monitoring_MP!Y38)</f>
        <v>N/A</v>
      </c>
      <c r="Z38" s="77" t="str">
        <f>IF(ISBLANK(Monitoring_MP!Z38),"",Monitoring_MP!Z38)</f>
        <v>---</v>
      </c>
      <c r="AA38" s="77" t="str">
        <f>IF(ISBLANK(Monitoring_MP!AA38),"",Monitoring_MP!AA38)</f>
        <v>---</v>
      </c>
      <c r="AB38" s="77" t="str">
        <f>IF(ISBLANK(Monitoring_MP!AB38),"",Monitoring_MP!AB38)</f>
        <v>da</v>
      </c>
      <c r="AC38" s="77" t="str">
        <f>IF(ISBLANK(Monitoring_MP!AC38),"",Monitoring_MP!AC38)</f>
        <v>nu</v>
      </c>
      <c r="AD38" s="78">
        <f>IF(ISBLANK(Monitoring_MP!AD38),"",Monitoring_MP!AD38)</f>
        <v>2</v>
      </c>
      <c r="AE38" s="77">
        <f>IF(ISBLANK(Monitoring_MP!AE38),"",Monitoring_MP!AE38)</f>
        <v>0</v>
      </c>
      <c r="AF38" s="77">
        <f>IF(ISBLANK(Monitoring_MP!AF38),"",Monitoring_MP!AF38)</f>
        <v>1</v>
      </c>
      <c r="AG38" s="77" t="str">
        <f>IF(ISBLANK(Monitoring_MP!AG38),"",Monitoring_MP!AG38)</f>
        <v>---</v>
      </c>
      <c r="AH38" s="77" t="str">
        <f>IF(ISBLANK(Monitoring_MP!AH38),"",Monitoring_MP!AH38)</f>
        <v>---</v>
      </c>
      <c r="AI38" s="77" t="str">
        <f>IF(ISBLANK(Monitoring_MP!AI38),"",Monitoring_MP!AI38)</f>
        <v>---</v>
      </c>
      <c r="AJ38" s="130" t="str">
        <f>IF(ISBLANK(Monitoring_MP!AJ38),"",Monitoring_MP!AJ38)</f>
        <v>---</v>
      </c>
      <c r="AK38" s="130" t="str">
        <f>IF(ISBLANK(Monitoring_MP!AK38),"",Monitoring_MP!AK38)</f>
        <v>N/A</v>
      </c>
      <c r="AL38" s="156" t="str">
        <f>IF(ISBLANK(Monitoring_MP!AL38),"",Monitoring_MP!AL38)</f>
        <v>---</v>
      </c>
      <c r="AM38" s="223">
        <f>IF(ISBLANK(HLOOKUP(AM$1,Monitoring_MP!$AM$1:$CX$57,Points_MP!$C38,FALSE)),"",IF(HLOOKUP(AM$1,Monitoring_MP!$AM$1:$CX$57,Points_MP!$C38,FALSE)=$J38,$AD38,IF(HLOOKUP(AM$1,Monitoring_MP!$AM$1:$CX$57,Points_MP!$C38,FALSE)=$L38,$AE38,IF(HLOOKUP(AM$1,Monitoring_MP!$AM$1:$CX$57,Points_MP!$C38,FALSE)=$N38,$AF38,IF(HLOOKUP(AM$1,Monitoring_MP!$AM$1:$CX$57,Points_MP!$C38,FALSE)=$P38,$AG38,IF(HLOOKUP(AM$1,Monitoring_MP!$AM$1:$CX$57,Points_MP!$C38,FALSE)=$R38,$AH38,IF(HLOOKUP(AM$1,Monitoring_MP!$AM$1:$CX$57,Points_MP!$C38,FALSE)=$T38,$AI38,IF(HLOOKUP(AM$1,Monitoring_MP!$AM$1:$CX$57,Points_MP!$C38,FALSE)=$V38,$AJ38,IF(HLOOKUP(AM$1,Monitoring_MP!$AM$1:$CX$57,Points_MP!$C38,FALSE)=$X38,$AK38,"ERROR")))))))))</f>
        <v>0</v>
      </c>
      <c r="AN38" s="223">
        <f>IF(ISBLANK(HLOOKUP(AN$1,Monitoring_MP!$AM$1:$CX$57,Points_MP!$C38,FALSE)),"",IF(HLOOKUP(AN$1,Monitoring_MP!$AM$1:$CX$57,Points_MP!$C38,FALSE)=$J38,$AD38,IF(HLOOKUP(AN$1,Monitoring_MP!$AM$1:$CX$57,Points_MP!$C38,FALSE)=$L38,$AE38,IF(HLOOKUP(AN$1,Monitoring_MP!$AM$1:$CX$57,Points_MP!$C38,FALSE)=$N38,$AF38,IF(HLOOKUP(AN$1,Monitoring_MP!$AM$1:$CX$57,Points_MP!$C38,FALSE)=$P38,$AG38,IF(HLOOKUP(AN$1,Monitoring_MP!$AM$1:$CX$57,Points_MP!$C38,FALSE)=$R38,$AH38,IF(HLOOKUP(AN$1,Monitoring_MP!$AM$1:$CX$57,Points_MP!$C38,FALSE)=$T38,$AI38,IF(HLOOKUP(AN$1,Monitoring_MP!$AM$1:$CX$57,Points_MP!$C38,FALSE)=$V38,$AJ38,IF(HLOOKUP(AN$1,Monitoring_MP!$AM$1:$CX$57,Points_MP!$C38,FALSE)=$X38,$AK38,"ERROR")))))))))</f>
        <v>2</v>
      </c>
      <c r="AO38" s="223">
        <f>IF(ISBLANK(HLOOKUP(AO$1,Monitoring_MP!$AM$1:$CX$57,Points_MP!$C38,FALSE)),"",IF(HLOOKUP(AO$1,Monitoring_MP!$AM$1:$CX$57,Points_MP!$C38,FALSE)=$J38,$AD38,IF(HLOOKUP(AO$1,Monitoring_MP!$AM$1:$CX$57,Points_MP!$C38,FALSE)=$L38,$AE38,IF(HLOOKUP(AO$1,Monitoring_MP!$AM$1:$CX$57,Points_MP!$C38,FALSE)=$N38,$AF38,IF(HLOOKUP(AO$1,Monitoring_MP!$AM$1:$CX$57,Points_MP!$C38,FALSE)=$P38,$AG38,IF(HLOOKUP(AO$1,Monitoring_MP!$AM$1:$CX$57,Points_MP!$C38,FALSE)=$R38,$AH38,IF(HLOOKUP(AO$1,Monitoring_MP!$AM$1:$CX$57,Points_MP!$C38,FALSE)=$T38,$AI38,IF(HLOOKUP(AO$1,Monitoring_MP!$AM$1:$CX$57,Points_MP!$C38,FALSE)=$V38,$AJ38,IF(HLOOKUP(AO$1,Monitoring_MP!$AM$1:$CX$57,Points_MP!$C38,FALSE)=$X38,$AK38,"ERROR")))))))))</f>
        <v>0</v>
      </c>
      <c r="AP38" s="223">
        <f>IF(ISBLANK(HLOOKUP(AP$1,Monitoring_MP!$AM$1:$CX$57,Points_MP!$C38,FALSE)),"",IF(HLOOKUP(AP$1,Monitoring_MP!$AM$1:$CX$57,Points_MP!$C38,FALSE)=$J38,$AD38,IF(HLOOKUP(AP$1,Monitoring_MP!$AM$1:$CX$57,Points_MP!$C38,FALSE)=$L38,$AE38,IF(HLOOKUP(AP$1,Monitoring_MP!$AM$1:$CX$57,Points_MP!$C38,FALSE)=$N38,$AF38,IF(HLOOKUP(AP$1,Monitoring_MP!$AM$1:$CX$57,Points_MP!$C38,FALSE)=$P38,$AG38,IF(HLOOKUP(AP$1,Monitoring_MP!$AM$1:$CX$57,Points_MP!$C38,FALSE)=$R38,$AH38,IF(HLOOKUP(AP$1,Monitoring_MP!$AM$1:$CX$57,Points_MP!$C38,FALSE)=$T38,$AI38,IF(HLOOKUP(AP$1,Monitoring_MP!$AM$1:$CX$57,Points_MP!$C38,FALSE)=$V38,$AJ38,IF(HLOOKUP(AP$1,Monitoring_MP!$AM$1:$CX$57,Points_MP!$C38,FALSE)=$X38,$AK38,"ERROR")))))))))</f>
        <v>2</v>
      </c>
      <c r="AQ38" s="223">
        <f>IF(ISBLANK(HLOOKUP(AQ$1,Monitoring_MP!$AM$1:$CX$57,Points_MP!$C38,FALSE)),"",IF(HLOOKUP(AQ$1,Monitoring_MP!$AM$1:$CX$57,Points_MP!$C38,FALSE)=$J38,$AD38,IF(HLOOKUP(AQ$1,Monitoring_MP!$AM$1:$CX$57,Points_MP!$C38,FALSE)=$L38,$AE38,IF(HLOOKUP(AQ$1,Monitoring_MP!$AM$1:$CX$57,Points_MP!$C38,FALSE)=$N38,$AF38,IF(HLOOKUP(AQ$1,Monitoring_MP!$AM$1:$CX$57,Points_MP!$C38,FALSE)=$P38,$AG38,IF(HLOOKUP(AQ$1,Monitoring_MP!$AM$1:$CX$57,Points_MP!$C38,FALSE)=$R38,$AH38,IF(HLOOKUP(AQ$1,Monitoring_MP!$AM$1:$CX$57,Points_MP!$C38,FALSE)=$T38,$AI38,IF(HLOOKUP(AQ$1,Monitoring_MP!$AM$1:$CX$57,Points_MP!$C38,FALSE)=$V38,$AJ38,IF(HLOOKUP(AQ$1,Monitoring_MP!$AM$1:$CX$57,Points_MP!$C38,FALSE)=$X38,$AK38,"ERROR")))))))))</f>
        <v>2</v>
      </c>
      <c r="AR38" s="223">
        <f>IF(ISBLANK(HLOOKUP(AR$1,Monitoring_MP!$AM$1:$CX$57,Points_MP!$C38,FALSE)),"",IF(HLOOKUP(AR$1,Monitoring_MP!$AM$1:$CX$57,Points_MP!$C38,FALSE)=$J38,$AD38,IF(HLOOKUP(AR$1,Monitoring_MP!$AM$1:$CX$57,Points_MP!$C38,FALSE)=$L38,$AE38,IF(HLOOKUP(AR$1,Monitoring_MP!$AM$1:$CX$57,Points_MP!$C38,FALSE)=$N38,$AF38,IF(HLOOKUP(AR$1,Monitoring_MP!$AM$1:$CX$57,Points_MP!$C38,FALSE)=$P38,$AG38,IF(HLOOKUP(AR$1,Monitoring_MP!$AM$1:$CX$57,Points_MP!$C38,FALSE)=$R38,$AH38,IF(HLOOKUP(AR$1,Monitoring_MP!$AM$1:$CX$57,Points_MP!$C38,FALSE)=$T38,$AI38,IF(HLOOKUP(AR$1,Monitoring_MP!$AM$1:$CX$57,Points_MP!$C38,FALSE)=$V38,$AJ38,IF(HLOOKUP(AR$1,Monitoring_MP!$AM$1:$CX$57,Points_MP!$C38,FALSE)=$X38,$AK38,"ERROR")))))))))</f>
        <v>0</v>
      </c>
      <c r="AS38" s="223">
        <f>IF(ISBLANK(HLOOKUP(AS$1,Monitoring_MP!$AM$1:$CX$57,Points_MP!$C38,FALSE)),"",IF(HLOOKUP(AS$1,Monitoring_MP!$AM$1:$CX$57,Points_MP!$C38,FALSE)=$J38,$AD38,IF(HLOOKUP(AS$1,Monitoring_MP!$AM$1:$CX$57,Points_MP!$C38,FALSE)=$L38,$AE38,IF(HLOOKUP(AS$1,Monitoring_MP!$AM$1:$CX$57,Points_MP!$C38,FALSE)=$N38,$AF38,IF(HLOOKUP(AS$1,Monitoring_MP!$AM$1:$CX$57,Points_MP!$C38,FALSE)=$P38,$AG38,IF(HLOOKUP(AS$1,Monitoring_MP!$AM$1:$CX$57,Points_MP!$C38,FALSE)=$R38,$AH38,IF(HLOOKUP(AS$1,Monitoring_MP!$AM$1:$CX$57,Points_MP!$C38,FALSE)=$T38,$AI38,IF(HLOOKUP(AS$1,Monitoring_MP!$AM$1:$CX$57,Points_MP!$C38,FALSE)=$V38,$AJ38,IF(HLOOKUP(AS$1,Monitoring_MP!$AM$1:$CX$57,Points_MP!$C38,FALSE)=$X38,$AK38,"ERROR")))))))))</f>
        <v>2</v>
      </c>
      <c r="AT38" s="223">
        <f>IF(ISBLANK(HLOOKUP(AT$1,Monitoring_MP!$AM$1:$CX$57,Points_MP!$C38,FALSE)),"",IF(HLOOKUP(AT$1,Monitoring_MP!$AM$1:$CX$57,Points_MP!$C38,FALSE)=$J38,$AD38,IF(HLOOKUP(AT$1,Monitoring_MP!$AM$1:$CX$57,Points_MP!$C38,FALSE)=$L38,$AE38,IF(HLOOKUP(AT$1,Monitoring_MP!$AM$1:$CX$57,Points_MP!$C38,FALSE)=$N38,$AF38,IF(HLOOKUP(AT$1,Monitoring_MP!$AM$1:$CX$57,Points_MP!$C38,FALSE)=$P38,$AG38,IF(HLOOKUP(AT$1,Monitoring_MP!$AM$1:$CX$57,Points_MP!$C38,FALSE)=$R38,$AH38,IF(HLOOKUP(AT$1,Monitoring_MP!$AM$1:$CX$57,Points_MP!$C38,FALSE)=$T38,$AI38,IF(HLOOKUP(AT$1,Monitoring_MP!$AM$1:$CX$57,Points_MP!$C38,FALSE)=$V38,$AJ38,IF(HLOOKUP(AT$1,Monitoring_MP!$AM$1:$CX$57,Points_MP!$C38,FALSE)=$X38,$AK38,"ERROR")))))))))</f>
        <v>2</v>
      </c>
      <c r="AU38" s="223">
        <f>IF(ISBLANK(HLOOKUP(AU$1,Monitoring_MP!$AM$1:$CX$57,Points_MP!$C38,FALSE)),"",IF(HLOOKUP(AU$1,Monitoring_MP!$AM$1:$CX$57,Points_MP!$C38,FALSE)=$J38,$AD38,IF(HLOOKUP(AU$1,Monitoring_MP!$AM$1:$CX$57,Points_MP!$C38,FALSE)=$L38,$AE38,IF(HLOOKUP(AU$1,Monitoring_MP!$AM$1:$CX$57,Points_MP!$C38,FALSE)=$N38,$AF38,IF(HLOOKUP(AU$1,Monitoring_MP!$AM$1:$CX$57,Points_MP!$C38,FALSE)=$P38,$AG38,IF(HLOOKUP(AU$1,Monitoring_MP!$AM$1:$CX$57,Points_MP!$C38,FALSE)=$R38,$AH38,IF(HLOOKUP(AU$1,Monitoring_MP!$AM$1:$CX$57,Points_MP!$C38,FALSE)=$T38,$AI38,IF(HLOOKUP(AU$1,Monitoring_MP!$AM$1:$CX$57,Points_MP!$C38,FALSE)=$V38,$AJ38,IF(HLOOKUP(AU$1,Monitoring_MP!$AM$1:$CX$57,Points_MP!$C38,FALSE)=$X38,$AK38,"ERROR")))))))))</f>
        <v>2</v>
      </c>
      <c r="AV38" s="223">
        <f>IF(ISBLANK(HLOOKUP(AV$1,Monitoring_MP!$AM$1:$CX$57,Points_MP!$C38,FALSE)),"",IF(HLOOKUP(AV$1,Monitoring_MP!$AM$1:$CX$57,Points_MP!$C38,FALSE)=$J38,$AD38,IF(HLOOKUP(AV$1,Monitoring_MP!$AM$1:$CX$57,Points_MP!$C38,FALSE)=$L38,$AE38,IF(HLOOKUP(AV$1,Monitoring_MP!$AM$1:$CX$57,Points_MP!$C38,FALSE)=$N38,$AF38,IF(HLOOKUP(AV$1,Monitoring_MP!$AM$1:$CX$57,Points_MP!$C38,FALSE)=$P38,$AG38,IF(HLOOKUP(AV$1,Monitoring_MP!$AM$1:$CX$57,Points_MP!$C38,FALSE)=$R38,$AH38,IF(HLOOKUP(AV$1,Monitoring_MP!$AM$1:$CX$57,Points_MP!$C38,FALSE)=$T38,$AI38,IF(HLOOKUP(AV$1,Monitoring_MP!$AM$1:$CX$57,Points_MP!$C38,FALSE)=$V38,$AJ38,IF(HLOOKUP(AV$1,Monitoring_MP!$AM$1:$CX$57,Points_MP!$C38,FALSE)=$X38,$AK38,"ERROR")))))))))</f>
        <v>0</v>
      </c>
      <c r="AW38" s="223">
        <f>IF(ISBLANK(HLOOKUP(AW$1,Monitoring_MP!$AM$1:$CX$57,Points_MP!$C38,FALSE)),"",IF(HLOOKUP(AW$1,Monitoring_MP!$AM$1:$CX$57,Points_MP!$C38,FALSE)=$J38,$AD38,IF(HLOOKUP(AW$1,Monitoring_MP!$AM$1:$CX$57,Points_MP!$C38,FALSE)=$L38,$AE38,IF(HLOOKUP(AW$1,Monitoring_MP!$AM$1:$CX$57,Points_MP!$C38,FALSE)=$N38,$AF38,IF(HLOOKUP(AW$1,Monitoring_MP!$AM$1:$CX$57,Points_MP!$C38,FALSE)=$P38,$AG38,IF(HLOOKUP(AW$1,Monitoring_MP!$AM$1:$CX$57,Points_MP!$C38,FALSE)=$R38,$AH38,IF(HLOOKUP(AW$1,Monitoring_MP!$AM$1:$CX$57,Points_MP!$C38,FALSE)=$T38,$AI38,IF(HLOOKUP(AW$1,Monitoring_MP!$AM$1:$CX$57,Points_MP!$C38,FALSE)=$V38,$AJ38,IF(HLOOKUP(AW$1,Monitoring_MP!$AM$1:$CX$57,Points_MP!$C38,FALSE)=$X38,$AK38,"ERROR")))))))))</f>
        <v>2</v>
      </c>
      <c r="AX38" s="223">
        <f>IF(ISBLANK(HLOOKUP(AX$1,Monitoring_MP!$AM$1:$CX$57,Points_MP!$C38,FALSE)),"",IF(HLOOKUP(AX$1,Monitoring_MP!$AM$1:$CX$57,Points_MP!$C38,FALSE)=$J38,$AD38,IF(HLOOKUP(AX$1,Monitoring_MP!$AM$1:$CX$57,Points_MP!$C38,FALSE)=$L38,$AE38,IF(HLOOKUP(AX$1,Monitoring_MP!$AM$1:$CX$57,Points_MP!$C38,FALSE)=$N38,$AF38,IF(HLOOKUP(AX$1,Monitoring_MP!$AM$1:$CX$57,Points_MP!$C38,FALSE)=$P38,$AG38,IF(HLOOKUP(AX$1,Monitoring_MP!$AM$1:$CX$57,Points_MP!$C38,FALSE)=$R38,$AH38,IF(HLOOKUP(AX$1,Monitoring_MP!$AM$1:$CX$57,Points_MP!$C38,FALSE)=$T38,$AI38,IF(HLOOKUP(AX$1,Monitoring_MP!$AM$1:$CX$57,Points_MP!$C38,FALSE)=$V38,$AJ38,IF(HLOOKUP(AX$1,Monitoring_MP!$AM$1:$CX$57,Points_MP!$C38,FALSE)=$X38,$AK38,"ERROR")))))))))</f>
        <v>2</v>
      </c>
      <c r="AY38" s="223">
        <f>IF(ISBLANK(HLOOKUP(AY$1,Monitoring_MP!$AM$1:$CX$57,Points_MP!$C38,FALSE)),"",IF(HLOOKUP(AY$1,Monitoring_MP!$AM$1:$CX$57,Points_MP!$C38,FALSE)=$J38,$AD38,IF(HLOOKUP(AY$1,Monitoring_MP!$AM$1:$CX$57,Points_MP!$C38,FALSE)=$L38,$AE38,IF(HLOOKUP(AY$1,Monitoring_MP!$AM$1:$CX$57,Points_MP!$C38,FALSE)=$N38,$AF38,IF(HLOOKUP(AY$1,Monitoring_MP!$AM$1:$CX$57,Points_MP!$C38,FALSE)=$P38,$AG38,IF(HLOOKUP(AY$1,Monitoring_MP!$AM$1:$CX$57,Points_MP!$C38,FALSE)=$R38,$AH38,IF(HLOOKUP(AY$1,Monitoring_MP!$AM$1:$CX$57,Points_MP!$C38,FALSE)=$T38,$AI38,IF(HLOOKUP(AY$1,Monitoring_MP!$AM$1:$CX$57,Points_MP!$C38,FALSE)=$V38,$AJ38,IF(HLOOKUP(AY$1,Monitoring_MP!$AM$1:$CX$57,Points_MP!$C38,FALSE)=$X38,$AK38,"ERROR")))))))))</f>
        <v>0</v>
      </c>
      <c r="AZ38" s="223">
        <f>IF(ISBLANK(HLOOKUP(AZ$1,Monitoring_MP!$AM$1:$CX$57,Points_MP!$C38,FALSE)),"",IF(HLOOKUP(AZ$1,Monitoring_MP!$AM$1:$CX$57,Points_MP!$C38,FALSE)=$J38,$AD38,IF(HLOOKUP(AZ$1,Monitoring_MP!$AM$1:$CX$57,Points_MP!$C38,FALSE)=$L38,$AE38,IF(HLOOKUP(AZ$1,Monitoring_MP!$AM$1:$CX$57,Points_MP!$C38,FALSE)=$N38,$AF38,IF(HLOOKUP(AZ$1,Monitoring_MP!$AM$1:$CX$57,Points_MP!$C38,FALSE)=$P38,$AG38,IF(HLOOKUP(AZ$1,Monitoring_MP!$AM$1:$CX$57,Points_MP!$C38,FALSE)=$R38,$AH38,IF(HLOOKUP(AZ$1,Monitoring_MP!$AM$1:$CX$57,Points_MP!$C38,FALSE)=$T38,$AI38,IF(HLOOKUP(AZ$1,Monitoring_MP!$AM$1:$CX$57,Points_MP!$C38,FALSE)=$V38,$AJ38,IF(HLOOKUP(AZ$1,Monitoring_MP!$AM$1:$CX$57,Points_MP!$C38,FALSE)=$X38,$AK38,"ERROR")))))))))</f>
        <v>2</v>
      </c>
      <c r="BA38" s="223">
        <f>IF(ISBLANK(HLOOKUP(BA$1,Monitoring_MP!$AM$1:$CX$57,Points_MP!$C38,FALSE)),"",IF(HLOOKUP(BA$1,Monitoring_MP!$AM$1:$CX$57,Points_MP!$C38,FALSE)=$J38,$AD38,IF(HLOOKUP(BA$1,Monitoring_MP!$AM$1:$CX$57,Points_MP!$C38,FALSE)=$L38,$AE38,IF(HLOOKUP(BA$1,Monitoring_MP!$AM$1:$CX$57,Points_MP!$C38,FALSE)=$N38,$AF38,IF(HLOOKUP(BA$1,Monitoring_MP!$AM$1:$CX$57,Points_MP!$C38,FALSE)=$P38,$AG38,IF(HLOOKUP(BA$1,Monitoring_MP!$AM$1:$CX$57,Points_MP!$C38,FALSE)=$R38,$AH38,IF(HLOOKUP(BA$1,Monitoring_MP!$AM$1:$CX$57,Points_MP!$C38,FALSE)=$T38,$AI38,IF(HLOOKUP(BA$1,Monitoring_MP!$AM$1:$CX$57,Points_MP!$C38,FALSE)=$V38,$AJ38,IF(HLOOKUP(BA$1,Monitoring_MP!$AM$1:$CX$57,Points_MP!$C38,FALSE)=$X38,$AK38,"ERROR")))))))))</f>
        <v>2</v>
      </c>
      <c r="BB38" s="223">
        <f>IF(ISBLANK(HLOOKUP(BB$1,Monitoring_MP!$AM$1:$CX$57,Points_MP!$C38,FALSE)),"",IF(HLOOKUP(BB$1,Monitoring_MP!$AM$1:$CX$57,Points_MP!$C38,FALSE)=$J38,$AD38,IF(HLOOKUP(BB$1,Monitoring_MP!$AM$1:$CX$57,Points_MP!$C38,FALSE)=$L38,$AE38,IF(HLOOKUP(BB$1,Monitoring_MP!$AM$1:$CX$57,Points_MP!$C38,FALSE)=$N38,$AF38,IF(HLOOKUP(BB$1,Monitoring_MP!$AM$1:$CX$57,Points_MP!$C38,FALSE)=$P38,$AG38,IF(HLOOKUP(BB$1,Monitoring_MP!$AM$1:$CX$57,Points_MP!$C38,FALSE)=$R38,$AH38,IF(HLOOKUP(BB$1,Monitoring_MP!$AM$1:$CX$57,Points_MP!$C38,FALSE)=$T38,$AI38,IF(HLOOKUP(BB$1,Monitoring_MP!$AM$1:$CX$57,Points_MP!$C38,FALSE)=$V38,$AJ38,IF(HLOOKUP(BB$1,Monitoring_MP!$AM$1:$CX$57,Points_MP!$C38,FALSE)=$X38,$AK38,"ERROR")))))))))</f>
        <v>2</v>
      </c>
      <c r="BC38" s="223">
        <f>IF(ISBLANK(HLOOKUP(BC$1,Monitoring_MP!$AM$1:$CX$57,Points_MP!$C38,FALSE)),"",IF(HLOOKUP(BC$1,Monitoring_MP!$AM$1:$CX$57,Points_MP!$C38,FALSE)=$J38,$AD38,IF(HLOOKUP(BC$1,Monitoring_MP!$AM$1:$CX$57,Points_MP!$C38,FALSE)=$L38,$AE38,IF(HLOOKUP(BC$1,Monitoring_MP!$AM$1:$CX$57,Points_MP!$C38,FALSE)=$N38,$AF38,IF(HLOOKUP(BC$1,Monitoring_MP!$AM$1:$CX$57,Points_MP!$C38,FALSE)=$P38,$AG38,IF(HLOOKUP(BC$1,Monitoring_MP!$AM$1:$CX$57,Points_MP!$C38,FALSE)=$R38,$AH38,IF(HLOOKUP(BC$1,Monitoring_MP!$AM$1:$CX$57,Points_MP!$C38,FALSE)=$T38,$AI38,IF(HLOOKUP(BC$1,Monitoring_MP!$AM$1:$CX$57,Points_MP!$C38,FALSE)=$V38,$AJ38,IF(HLOOKUP(BC$1,Monitoring_MP!$AM$1:$CX$57,Points_MP!$C38,FALSE)=$X38,$AK38,"ERROR")))))))))</f>
        <v>2</v>
      </c>
      <c r="BD38" s="223">
        <f>IF(ISBLANK(HLOOKUP(BD$1,Monitoring_MP!$AM$1:$CX$57,Points_MP!$C38,FALSE)),"",IF(HLOOKUP(BD$1,Monitoring_MP!$AM$1:$CX$57,Points_MP!$C38,FALSE)=$J38,$AD38,IF(HLOOKUP(BD$1,Monitoring_MP!$AM$1:$CX$57,Points_MP!$C38,FALSE)=$L38,$AE38,IF(HLOOKUP(BD$1,Monitoring_MP!$AM$1:$CX$57,Points_MP!$C38,FALSE)=$N38,$AF38,IF(HLOOKUP(BD$1,Monitoring_MP!$AM$1:$CX$57,Points_MP!$C38,FALSE)=$P38,$AG38,IF(HLOOKUP(BD$1,Monitoring_MP!$AM$1:$CX$57,Points_MP!$C38,FALSE)=$R38,$AH38,IF(HLOOKUP(BD$1,Monitoring_MP!$AM$1:$CX$57,Points_MP!$C38,FALSE)=$T38,$AI38,IF(HLOOKUP(BD$1,Monitoring_MP!$AM$1:$CX$57,Points_MP!$C38,FALSE)=$V38,$AJ38,IF(HLOOKUP(BD$1,Monitoring_MP!$AM$1:$CX$57,Points_MP!$C38,FALSE)=$X38,$AK38,"ERROR")))))))))</f>
        <v>2</v>
      </c>
      <c r="BE38" s="223">
        <f>IF(ISBLANK(HLOOKUP(BE$1,Monitoring_MP!$AM$1:$CX$57,Points_MP!$C38,FALSE)),"",IF(HLOOKUP(BE$1,Monitoring_MP!$AM$1:$CX$57,Points_MP!$C38,FALSE)=$J38,$AD38,IF(HLOOKUP(BE$1,Monitoring_MP!$AM$1:$CX$57,Points_MP!$C38,FALSE)=$L38,$AE38,IF(HLOOKUP(BE$1,Monitoring_MP!$AM$1:$CX$57,Points_MP!$C38,FALSE)=$N38,$AF38,IF(HLOOKUP(BE$1,Monitoring_MP!$AM$1:$CX$57,Points_MP!$C38,FALSE)=$P38,$AG38,IF(HLOOKUP(BE$1,Monitoring_MP!$AM$1:$CX$57,Points_MP!$C38,FALSE)=$R38,$AH38,IF(HLOOKUP(BE$1,Monitoring_MP!$AM$1:$CX$57,Points_MP!$C38,FALSE)=$T38,$AI38,IF(HLOOKUP(BE$1,Monitoring_MP!$AM$1:$CX$57,Points_MP!$C38,FALSE)=$V38,$AJ38,IF(HLOOKUP(BE$1,Monitoring_MP!$AM$1:$CX$57,Points_MP!$C38,FALSE)=$X38,$AK38,"ERROR")))))))))</f>
        <v>2</v>
      </c>
      <c r="BF38" s="223">
        <f>IF(ISBLANK(HLOOKUP(BF$1,Monitoring_MP!$AM$1:$CX$57,Points_MP!$C38,FALSE)),"",IF(HLOOKUP(BF$1,Monitoring_MP!$AM$1:$CX$57,Points_MP!$C38,FALSE)=$J38,$AD38,IF(HLOOKUP(BF$1,Monitoring_MP!$AM$1:$CX$57,Points_MP!$C38,FALSE)=$L38,$AE38,IF(HLOOKUP(BF$1,Monitoring_MP!$AM$1:$CX$57,Points_MP!$C38,FALSE)=$N38,$AF38,IF(HLOOKUP(BF$1,Monitoring_MP!$AM$1:$CX$57,Points_MP!$C38,FALSE)=$P38,$AG38,IF(HLOOKUP(BF$1,Monitoring_MP!$AM$1:$CX$57,Points_MP!$C38,FALSE)=$R38,$AH38,IF(HLOOKUP(BF$1,Monitoring_MP!$AM$1:$CX$57,Points_MP!$C38,FALSE)=$T38,$AI38,IF(HLOOKUP(BF$1,Monitoring_MP!$AM$1:$CX$57,Points_MP!$C38,FALSE)=$V38,$AJ38,IF(HLOOKUP(BF$1,Monitoring_MP!$AM$1:$CX$57,Points_MP!$C38,FALSE)=$X38,$AK38,"ERROR")))))))))</f>
        <v>2</v>
      </c>
      <c r="BG38" s="223">
        <f>IF(ISBLANK(HLOOKUP(BG$1,Monitoring_MP!$AM$1:$CX$57,Points_MP!$C38,FALSE)),"",IF(HLOOKUP(BG$1,Monitoring_MP!$AM$1:$CX$57,Points_MP!$C38,FALSE)=$J38,$AD38,IF(HLOOKUP(BG$1,Monitoring_MP!$AM$1:$CX$57,Points_MP!$C38,FALSE)=$L38,$AE38,IF(HLOOKUP(BG$1,Monitoring_MP!$AM$1:$CX$57,Points_MP!$C38,FALSE)=$N38,$AF38,IF(HLOOKUP(BG$1,Monitoring_MP!$AM$1:$CX$57,Points_MP!$C38,FALSE)=$P38,$AG38,IF(HLOOKUP(BG$1,Monitoring_MP!$AM$1:$CX$57,Points_MP!$C38,FALSE)=$R38,$AH38,IF(HLOOKUP(BG$1,Monitoring_MP!$AM$1:$CX$57,Points_MP!$C38,FALSE)=$T38,$AI38,IF(HLOOKUP(BG$1,Monitoring_MP!$AM$1:$CX$57,Points_MP!$C38,FALSE)=$V38,$AJ38,IF(HLOOKUP(BG$1,Monitoring_MP!$AM$1:$CX$57,Points_MP!$C38,FALSE)=$X38,$AK38,"ERROR")))))))))</f>
        <v>2</v>
      </c>
      <c r="BH38" s="223">
        <f>IF(ISBLANK(HLOOKUP(BH$1,Monitoring_MP!$AM$1:$CX$57,Points_MP!$C38,FALSE)),"",IF(HLOOKUP(BH$1,Monitoring_MP!$AM$1:$CX$57,Points_MP!$C38,FALSE)=$J38,$AD38,IF(HLOOKUP(BH$1,Monitoring_MP!$AM$1:$CX$57,Points_MP!$C38,FALSE)=$L38,$AE38,IF(HLOOKUP(BH$1,Monitoring_MP!$AM$1:$CX$57,Points_MP!$C38,FALSE)=$N38,$AF38,IF(HLOOKUP(BH$1,Monitoring_MP!$AM$1:$CX$57,Points_MP!$C38,FALSE)=$P38,$AG38,IF(HLOOKUP(BH$1,Monitoring_MP!$AM$1:$CX$57,Points_MP!$C38,FALSE)=$R38,$AH38,IF(HLOOKUP(BH$1,Monitoring_MP!$AM$1:$CX$57,Points_MP!$C38,FALSE)=$T38,$AI38,IF(HLOOKUP(BH$1,Monitoring_MP!$AM$1:$CX$57,Points_MP!$C38,FALSE)=$V38,$AJ38,IF(HLOOKUP(BH$1,Monitoring_MP!$AM$1:$CX$57,Points_MP!$C38,FALSE)=$X38,$AK38,"ERROR")))))))))</f>
        <v>2</v>
      </c>
      <c r="BI38" s="223">
        <f>IF(ISBLANK(HLOOKUP(BI$1,Monitoring_MP!$AM$1:$CX$57,Points_MP!$C38,FALSE)),"",IF(HLOOKUP(BI$1,Monitoring_MP!$AM$1:$CX$57,Points_MP!$C38,FALSE)=$J38,$AD38,IF(HLOOKUP(BI$1,Monitoring_MP!$AM$1:$CX$57,Points_MP!$C38,FALSE)=$L38,$AE38,IF(HLOOKUP(BI$1,Monitoring_MP!$AM$1:$CX$57,Points_MP!$C38,FALSE)=$N38,$AF38,IF(HLOOKUP(BI$1,Monitoring_MP!$AM$1:$CX$57,Points_MP!$C38,FALSE)=$P38,$AG38,IF(HLOOKUP(BI$1,Monitoring_MP!$AM$1:$CX$57,Points_MP!$C38,FALSE)=$R38,$AH38,IF(HLOOKUP(BI$1,Monitoring_MP!$AM$1:$CX$57,Points_MP!$C38,FALSE)=$T38,$AI38,IF(HLOOKUP(BI$1,Monitoring_MP!$AM$1:$CX$57,Points_MP!$C38,FALSE)=$V38,$AJ38,IF(HLOOKUP(BI$1,Monitoring_MP!$AM$1:$CX$57,Points_MP!$C38,FALSE)=$X38,$AK38,"ERROR")))))))))</f>
        <v>2</v>
      </c>
      <c r="BJ38" s="223">
        <f>IF(ISBLANK(HLOOKUP(BJ$1,Monitoring_MP!$AM$1:$CX$57,Points_MP!$C38,FALSE)),"",IF(HLOOKUP(BJ$1,Monitoring_MP!$AM$1:$CX$57,Points_MP!$C38,FALSE)=$J38,$AD38,IF(HLOOKUP(BJ$1,Monitoring_MP!$AM$1:$CX$57,Points_MP!$C38,FALSE)=$L38,$AE38,IF(HLOOKUP(BJ$1,Monitoring_MP!$AM$1:$CX$57,Points_MP!$C38,FALSE)=$N38,$AF38,IF(HLOOKUP(BJ$1,Monitoring_MP!$AM$1:$CX$57,Points_MP!$C38,FALSE)=$P38,$AG38,IF(HLOOKUP(BJ$1,Monitoring_MP!$AM$1:$CX$57,Points_MP!$C38,FALSE)=$R38,$AH38,IF(HLOOKUP(BJ$1,Monitoring_MP!$AM$1:$CX$57,Points_MP!$C38,FALSE)=$T38,$AI38,IF(HLOOKUP(BJ$1,Monitoring_MP!$AM$1:$CX$57,Points_MP!$C38,FALSE)=$V38,$AJ38,IF(HLOOKUP(BJ$1,Monitoring_MP!$AM$1:$CX$57,Points_MP!$C38,FALSE)=$X38,$AK38,"ERROR")))))))))</f>
        <v>0</v>
      </c>
      <c r="BK38" s="223">
        <f>IF(ISBLANK(HLOOKUP(BK$1,Monitoring_MP!$AM$1:$CX$57,Points_MP!$C38,FALSE)),"",IF(HLOOKUP(BK$1,Monitoring_MP!$AM$1:$CX$57,Points_MP!$C38,FALSE)=$J38,$AD38,IF(HLOOKUP(BK$1,Monitoring_MP!$AM$1:$CX$57,Points_MP!$C38,FALSE)=$L38,$AE38,IF(HLOOKUP(BK$1,Monitoring_MP!$AM$1:$CX$57,Points_MP!$C38,FALSE)=$N38,$AF38,IF(HLOOKUP(BK$1,Monitoring_MP!$AM$1:$CX$57,Points_MP!$C38,FALSE)=$P38,$AG38,IF(HLOOKUP(BK$1,Monitoring_MP!$AM$1:$CX$57,Points_MP!$C38,FALSE)=$R38,$AH38,IF(HLOOKUP(BK$1,Monitoring_MP!$AM$1:$CX$57,Points_MP!$C38,FALSE)=$T38,$AI38,IF(HLOOKUP(BK$1,Monitoring_MP!$AM$1:$CX$57,Points_MP!$C38,FALSE)=$V38,$AJ38,IF(HLOOKUP(BK$1,Monitoring_MP!$AM$1:$CX$57,Points_MP!$C38,FALSE)=$X38,$AK38,"ERROR")))))))))</f>
        <v>2</v>
      </c>
      <c r="BL38" s="223">
        <f>IF(ISBLANK(HLOOKUP(BL$1,Monitoring_MP!$AM$1:$CX$57,Points_MP!$C38,FALSE)),"",IF(HLOOKUP(BL$1,Monitoring_MP!$AM$1:$CX$57,Points_MP!$C38,FALSE)=$J38,$AD38,IF(HLOOKUP(BL$1,Monitoring_MP!$AM$1:$CX$57,Points_MP!$C38,FALSE)=$L38,$AE38,IF(HLOOKUP(BL$1,Monitoring_MP!$AM$1:$CX$57,Points_MP!$C38,FALSE)=$N38,$AF38,IF(HLOOKUP(BL$1,Monitoring_MP!$AM$1:$CX$57,Points_MP!$C38,FALSE)=$P38,$AG38,IF(HLOOKUP(BL$1,Monitoring_MP!$AM$1:$CX$57,Points_MP!$C38,FALSE)=$R38,$AH38,IF(HLOOKUP(BL$1,Monitoring_MP!$AM$1:$CX$57,Points_MP!$C38,FALSE)=$T38,$AI38,IF(HLOOKUP(BL$1,Monitoring_MP!$AM$1:$CX$57,Points_MP!$C38,FALSE)=$V38,$AJ38,IF(HLOOKUP(BL$1,Monitoring_MP!$AM$1:$CX$57,Points_MP!$C38,FALSE)=$X38,$AK38,"ERROR")))))))))</f>
        <v>2</v>
      </c>
      <c r="BM38" s="223">
        <f>IF(ISBLANK(HLOOKUP(BM$1,Monitoring_MP!$AM$1:$CX$57,Points_MP!$C38,FALSE)),"",IF(HLOOKUP(BM$1,Monitoring_MP!$AM$1:$CX$57,Points_MP!$C38,FALSE)=$J38,$AD38,IF(HLOOKUP(BM$1,Monitoring_MP!$AM$1:$CX$57,Points_MP!$C38,FALSE)=$L38,$AE38,IF(HLOOKUP(BM$1,Monitoring_MP!$AM$1:$CX$57,Points_MP!$C38,FALSE)=$N38,$AF38,IF(HLOOKUP(BM$1,Monitoring_MP!$AM$1:$CX$57,Points_MP!$C38,FALSE)=$P38,$AG38,IF(HLOOKUP(BM$1,Monitoring_MP!$AM$1:$CX$57,Points_MP!$C38,FALSE)=$R38,$AH38,IF(HLOOKUP(BM$1,Monitoring_MP!$AM$1:$CX$57,Points_MP!$C38,FALSE)=$T38,$AI38,IF(HLOOKUP(BM$1,Monitoring_MP!$AM$1:$CX$57,Points_MP!$C38,FALSE)=$V38,$AJ38,IF(HLOOKUP(BM$1,Monitoring_MP!$AM$1:$CX$57,Points_MP!$C38,FALSE)=$X38,$AK38,"ERROR")))))))))</f>
        <v>2</v>
      </c>
      <c r="BN38" s="223">
        <f>IF(ISBLANK(HLOOKUP(BN$1,Monitoring_MP!$AM$1:$CX$57,Points_MP!$C38,FALSE)),"",IF(HLOOKUP(BN$1,Monitoring_MP!$AM$1:$CX$57,Points_MP!$C38,FALSE)=$J38,$AD38,IF(HLOOKUP(BN$1,Monitoring_MP!$AM$1:$CX$57,Points_MP!$C38,FALSE)=$L38,$AE38,IF(HLOOKUP(BN$1,Monitoring_MP!$AM$1:$CX$57,Points_MP!$C38,FALSE)=$N38,$AF38,IF(HLOOKUP(BN$1,Monitoring_MP!$AM$1:$CX$57,Points_MP!$C38,FALSE)=$P38,$AG38,IF(HLOOKUP(BN$1,Monitoring_MP!$AM$1:$CX$57,Points_MP!$C38,FALSE)=$R38,$AH38,IF(HLOOKUP(BN$1,Monitoring_MP!$AM$1:$CX$57,Points_MP!$C38,FALSE)=$T38,$AI38,IF(HLOOKUP(BN$1,Monitoring_MP!$AM$1:$CX$57,Points_MP!$C38,FALSE)=$V38,$AJ38,IF(HLOOKUP(BN$1,Monitoring_MP!$AM$1:$CX$57,Points_MP!$C38,FALSE)=$X38,$AK38,"ERROR")))))))))</f>
        <v>2</v>
      </c>
      <c r="BO38" s="223">
        <f>IF(ISBLANK(HLOOKUP(BO$1,Monitoring_MP!$AM$1:$CX$57,Points_MP!$C38,FALSE)),"",IF(HLOOKUP(BO$1,Monitoring_MP!$AM$1:$CX$57,Points_MP!$C38,FALSE)=$J38,$AD38,IF(HLOOKUP(BO$1,Monitoring_MP!$AM$1:$CX$57,Points_MP!$C38,FALSE)=$L38,$AE38,IF(HLOOKUP(BO$1,Monitoring_MP!$AM$1:$CX$57,Points_MP!$C38,FALSE)=$N38,$AF38,IF(HLOOKUP(BO$1,Monitoring_MP!$AM$1:$CX$57,Points_MP!$C38,FALSE)=$P38,$AG38,IF(HLOOKUP(BO$1,Monitoring_MP!$AM$1:$CX$57,Points_MP!$C38,FALSE)=$R38,$AH38,IF(HLOOKUP(BO$1,Monitoring_MP!$AM$1:$CX$57,Points_MP!$C38,FALSE)=$T38,$AI38,IF(HLOOKUP(BO$1,Monitoring_MP!$AM$1:$CX$57,Points_MP!$C38,FALSE)=$V38,$AJ38,IF(HLOOKUP(BO$1,Monitoring_MP!$AM$1:$CX$57,Points_MP!$C38,FALSE)=$X38,$AK38,"ERROR")))))))))</f>
        <v>2</v>
      </c>
      <c r="BP38" s="223">
        <f>IF(ISBLANK(HLOOKUP(BP$1,Monitoring_MP!$AM$1:$CX$57,Points_MP!$C38,FALSE)),"",IF(HLOOKUP(BP$1,Monitoring_MP!$AM$1:$CX$57,Points_MP!$C38,FALSE)=$J38,$AD38,IF(HLOOKUP(BP$1,Monitoring_MP!$AM$1:$CX$57,Points_MP!$C38,FALSE)=$L38,$AE38,IF(HLOOKUP(BP$1,Monitoring_MP!$AM$1:$CX$57,Points_MP!$C38,FALSE)=$N38,$AF38,IF(HLOOKUP(BP$1,Monitoring_MP!$AM$1:$CX$57,Points_MP!$C38,FALSE)=$P38,$AG38,IF(HLOOKUP(BP$1,Monitoring_MP!$AM$1:$CX$57,Points_MP!$C38,FALSE)=$R38,$AH38,IF(HLOOKUP(BP$1,Monitoring_MP!$AM$1:$CX$57,Points_MP!$C38,FALSE)=$T38,$AI38,IF(HLOOKUP(BP$1,Monitoring_MP!$AM$1:$CX$57,Points_MP!$C38,FALSE)=$V38,$AJ38,IF(HLOOKUP(BP$1,Monitoring_MP!$AM$1:$CX$57,Points_MP!$C38,FALSE)=$X38,$AK38,"ERROR")))))))))</f>
        <v>0</v>
      </c>
      <c r="BQ38" s="223">
        <f>IF(ISBLANK(HLOOKUP(BQ$1,Monitoring_MP!$AM$1:$CX$57,Points_MP!$C38,FALSE)),"",IF(HLOOKUP(BQ$1,Monitoring_MP!$AM$1:$CX$57,Points_MP!$C38,FALSE)=$J38,$AD38,IF(HLOOKUP(BQ$1,Monitoring_MP!$AM$1:$CX$57,Points_MP!$C38,FALSE)=$L38,$AE38,IF(HLOOKUP(BQ$1,Monitoring_MP!$AM$1:$CX$57,Points_MP!$C38,FALSE)=$N38,$AF38,IF(HLOOKUP(BQ$1,Monitoring_MP!$AM$1:$CX$57,Points_MP!$C38,FALSE)=$P38,$AG38,IF(HLOOKUP(BQ$1,Monitoring_MP!$AM$1:$CX$57,Points_MP!$C38,FALSE)=$R38,$AH38,IF(HLOOKUP(BQ$1,Monitoring_MP!$AM$1:$CX$57,Points_MP!$C38,FALSE)=$T38,$AI38,IF(HLOOKUP(BQ$1,Monitoring_MP!$AM$1:$CX$57,Points_MP!$C38,FALSE)=$V38,$AJ38,IF(HLOOKUP(BQ$1,Monitoring_MP!$AM$1:$CX$57,Points_MP!$C38,FALSE)=$X38,$AK38,"ERROR")))))))))</f>
        <v>2</v>
      </c>
      <c r="BR38" s="223">
        <f>IF(ISBLANK(HLOOKUP(BR$1,Monitoring_MP!$AM$1:$CX$57,Points_MP!$C38,FALSE)),"",IF(HLOOKUP(BR$1,Monitoring_MP!$AM$1:$CX$57,Points_MP!$C38,FALSE)=$J38,$AD38,IF(HLOOKUP(BR$1,Monitoring_MP!$AM$1:$CX$57,Points_MP!$C38,FALSE)=$L38,$AE38,IF(HLOOKUP(BR$1,Monitoring_MP!$AM$1:$CX$57,Points_MP!$C38,FALSE)=$N38,$AF38,IF(HLOOKUP(BR$1,Monitoring_MP!$AM$1:$CX$57,Points_MP!$C38,FALSE)=$P38,$AG38,IF(HLOOKUP(BR$1,Monitoring_MP!$AM$1:$CX$57,Points_MP!$C38,FALSE)=$R38,$AH38,IF(HLOOKUP(BR$1,Monitoring_MP!$AM$1:$CX$57,Points_MP!$C38,FALSE)=$T38,$AI38,IF(HLOOKUP(BR$1,Monitoring_MP!$AM$1:$CX$57,Points_MP!$C38,FALSE)=$V38,$AJ38,IF(HLOOKUP(BR$1,Monitoring_MP!$AM$1:$CX$57,Points_MP!$C38,FALSE)=$X38,$AK38,"ERROR")))))))))</f>
        <v>2</v>
      </c>
    </row>
    <row r="39" spans="1:70" ht="15" customHeight="1" x14ac:dyDescent="0.35">
      <c r="A39" s="76" t="str">
        <f>IF(ISBLANK(Monitoring_MP!A39),"",Monitoring_MP!A39)</f>
        <v>Q37</v>
      </c>
      <c r="B39" s="247" t="str">
        <f>IF(ISBLANK(Monitoring_MP!B39),"",Monitoring_MP!B39)</f>
        <v>R20037</v>
      </c>
      <c r="C39" s="176">
        <f>IF(ISBLANK(Monitoring_MP!C39),"",Monitoring_MP!C39)</f>
        <v>39</v>
      </c>
      <c r="D39" s="176" t="str">
        <f>IF(ISBLANK(Monitoring_MP!D39),"",Monitoring_MP!D39)</f>
        <v>Sînt disponibile pe pagina web bugetele pentru cel puțin ultimii trei ani consecutivi (2017 - 2020)?</v>
      </c>
      <c r="E39" s="176" t="str">
        <f>IF(ISBLANK(Monitoring_MP!E39),"",Monitoring_MP!E39)</f>
        <v>Is the budget available on the website for at least the last three consecutive years (2018 - 2020)?</v>
      </c>
      <c r="F39" s="77" t="str">
        <f>IF(ISBLANK(Monitoring_MP!F39),"",Monitoring_MP!F39)</f>
        <v>bug</v>
      </c>
      <c r="G39" s="77" t="str">
        <f>IF(ISBLANK(Monitoring_MP!G39),"",Monitoring_MP!G39)</f>
        <v>bug5</v>
      </c>
      <c r="H39" s="77" t="str">
        <f>IF(ISBLANK(Monitoring_MP!H39),"",Monitoring_MP!H39)</f>
        <v>bug5k</v>
      </c>
      <c r="I39" s="78">
        <f>IF(ISBLANK(Monitoring_MP!I39),"",Monitoring_MP!I39)</f>
        <v>2</v>
      </c>
      <c r="J39" s="77" t="str">
        <f>IF(ISBLANK(Monitoring_MP!J39),"",Monitoring_MP!J39)</f>
        <v>da</v>
      </c>
      <c r="K39" s="77" t="str">
        <f>IF(ISBLANK(Monitoring_MP!K39),"",Monitoring_MP!K39)</f>
        <v>yes</v>
      </c>
      <c r="L39" s="77" t="str">
        <f>IF(ISBLANK(Monitoring_MP!L39),"",Monitoring_MP!L39)</f>
        <v>nu</v>
      </c>
      <c r="M39" s="77" t="str">
        <f>IF(ISBLANK(Monitoring_MP!M39),"",Monitoring_MP!M39)</f>
        <v>no</v>
      </c>
      <c r="N39" s="77" t="str">
        <f>IF(ISBLANK(Monitoring_MP!N39),"",Monitoring_MP!N39)</f>
        <v>partial</v>
      </c>
      <c r="O39" s="77" t="str">
        <f>IF(ISBLANK(Monitoring_MP!O39),"",Monitoring_MP!O39)</f>
        <v>partially</v>
      </c>
      <c r="P39" s="77" t="str">
        <f>IF(ISBLANK(Monitoring_MP!P39),"",Monitoring_MP!P39)</f>
        <v>---</v>
      </c>
      <c r="Q39" s="77" t="str">
        <f>IF(ISBLANK(Monitoring_MP!Q39),"",Monitoring_MP!Q39)</f>
        <v>---</v>
      </c>
      <c r="R39" s="77" t="str">
        <f>IF(ISBLANK(Monitoring_MP!R39),"",Monitoring_MP!R39)</f>
        <v>---</v>
      </c>
      <c r="S39" s="77" t="str">
        <f>IF(ISBLANK(Monitoring_MP!S39),"",Monitoring_MP!S39)</f>
        <v>---</v>
      </c>
      <c r="T39" s="77" t="str">
        <f>IF(ISBLANK(Monitoring_MP!T39),"",Monitoring_MP!T39)</f>
        <v>---</v>
      </c>
      <c r="U39" s="77" t="str">
        <f>IF(ISBLANK(Monitoring_MP!U39),"",Monitoring_MP!U39)</f>
        <v>---</v>
      </c>
      <c r="V39" s="77" t="str">
        <f>IF(ISBLANK(Monitoring_MP!V39),"",Monitoring_MP!V39)</f>
        <v>---</v>
      </c>
      <c r="W39" s="77" t="str">
        <f>IF(ISBLANK(Monitoring_MP!W39),"",Monitoring_MP!W39)</f>
        <v>---</v>
      </c>
      <c r="X39" s="130" t="str">
        <f>IF(ISBLANK(Monitoring_MP!X39),"",Monitoring_MP!X39)</f>
        <v>N/A</v>
      </c>
      <c r="Y39" s="130" t="str">
        <f>IF(ISBLANK(Monitoring_MP!Y39),"",Monitoring_MP!Y39)</f>
        <v>N/A</v>
      </c>
      <c r="Z39" s="77" t="str">
        <f>IF(ISBLANK(Monitoring_MP!Z39),"",Monitoring_MP!Z39)</f>
        <v>---</v>
      </c>
      <c r="AA39" s="77" t="str">
        <f>IF(ISBLANK(Monitoring_MP!AA39),"",Monitoring_MP!AA39)</f>
        <v>---</v>
      </c>
      <c r="AB39" s="77" t="str">
        <f>IF(ISBLANK(Monitoring_MP!AB39),"",Monitoring_MP!AB39)</f>
        <v>da</v>
      </c>
      <c r="AC39" s="77" t="str">
        <f>IF(ISBLANK(Monitoring_MP!AC39),"",Monitoring_MP!AC39)</f>
        <v>nu</v>
      </c>
      <c r="AD39" s="78">
        <f>IF(ISBLANK(Monitoring_MP!AD39),"",Monitoring_MP!AD39)</f>
        <v>2</v>
      </c>
      <c r="AE39" s="77">
        <f>IF(ISBLANK(Monitoring_MP!AE39),"",Monitoring_MP!AE39)</f>
        <v>0</v>
      </c>
      <c r="AF39" s="77">
        <f>IF(ISBLANK(Monitoring_MP!AF39),"",Monitoring_MP!AF39)</f>
        <v>1</v>
      </c>
      <c r="AG39" s="77" t="str">
        <f>IF(ISBLANK(Monitoring_MP!AG39),"",Monitoring_MP!AG39)</f>
        <v>---</v>
      </c>
      <c r="AH39" s="77" t="str">
        <f>IF(ISBLANK(Monitoring_MP!AH39),"",Monitoring_MP!AH39)</f>
        <v>---</v>
      </c>
      <c r="AI39" s="77" t="str">
        <f>IF(ISBLANK(Monitoring_MP!AI39),"",Monitoring_MP!AI39)</f>
        <v>---</v>
      </c>
      <c r="AJ39" s="130" t="str">
        <f>IF(ISBLANK(Monitoring_MP!AJ39),"",Monitoring_MP!AJ39)</f>
        <v>---</v>
      </c>
      <c r="AK39" s="130" t="str">
        <f>IF(ISBLANK(Monitoring_MP!AK39),"",Monitoring_MP!AK39)</f>
        <v>N/A</v>
      </c>
      <c r="AL39" s="156" t="str">
        <f>IF(ISBLANK(Monitoring_MP!AL39),"",Monitoring_MP!AL39)</f>
        <v>---</v>
      </c>
      <c r="AM39" s="223">
        <f>IF(ISBLANK(HLOOKUP(AM$1,Monitoring_MP!$AM$1:$CX$57,Points_MP!$C39,FALSE)),"",IF(HLOOKUP(AM$1,Monitoring_MP!$AM$1:$CX$57,Points_MP!$C39,FALSE)=$J39,$AD39,IF(HLOOKUP(AM$1,Monitoring_MP!$AM$1:$CX$57,Points_MP!$C39,FALSE)=$L39,$AE39,IF(HLOOKUP(AM$1,Monitoring_MP!$AM$1:$CX$57,Points_MP!$C39,FALSE)=$N39,$AF39,IF(HLOOKUP(AM$1,Monitoring_MP!$AM$1:$CX$57,Points_MP!$C39,FALSE)=$P39,$AG39,IF(HLOOKUP(AM$1,Monitoring_MP!$AM$1:$CX$57,Points_MP!$C39,FALSE)=$R39,$AH39,IF(HLOOKUP(AM$1,Monitoring_MP!$AM$1:$CX$57,Points_MP!$C39,FALSE)=$T39,$AI39,IF(HLOOKUP(AM$1,Monitoring_MP!$AM$1:$CX$57,Points_MP!$C39,FALSE)=$V39,$AJ39,IF(HLOOKUP(AM$1,Monitoring_MP!$AM$1:$CX$57,Points_MP!$C39,FALSE)=$X39,$AK39,"ERROR")))))))))</f>
        <v>0</v>
      </c>
      <c r="AN39" s="223">
        <f>IF(ISBLANK(HLOOKUP(AN$1,Monitoring_MP!$AM$1:$CX$57,Points_MP!$C39,FALSE)),"",IF(HLOOKUP(AN$1,Monitoring_MP!$AM$1:$CX$57,Points_MP!$C39,FALSE)=$J39,$AD39,IF(HLOOKUP(AN$1,Monitoring_MP!$AM$1:$CX$57,Points_MP!$C39,FALSE)=$L39,$AE39,IF(HLOOKUP(AN$1,Monitoring_MP!$AM$1:$CX$57,Points_MP!$C39,FALSE)=$N39,$AF39,IF(HLOOKUP(AN$1,Monitoring_MP!$AM$1:$CX$57,Points_MP!$C39,FALSE)=$P39,$AG39,IF(HLOOKUP(AN$1,Monitoring_MP!$AM$1:$CX$57,Points_MP!$C39,FALSE)=$R39,$AH39,IF(HLOOKUP(AN$1,Monitoring_MP!$AM$1:$CX$57,Points_MP!$C39,FALSE)=$T39,$AI39,IF(HLOOKUP(AN$1,Monitoring_MP!$AM$1:$CX$57,Points_MP!$C39,FALSE)=$V39,$AJ39,IF(HLOOKUP(AN$1,Monitoring_MP!$AM$1:$CX$57,Points_MP!$C39,FALSE)=$X39,$AK39,"ERROR")))))))))</f>
        <v>2</v>
      </c>
      <c r="AO39" s="223">
        <f>IF(ISBLANK(HLOOKUP(AO$1,Monitoring_MP!$AM$1:$CX$57,Points_MP!$C39,FALSE)),"",IF(HLOOKUP(AO$1,Monitoring_MP!$AM$1:$CX$57,Points_MP!$C39,FALSE)=$J39,$AD39,IF(HLOOKUP(AO$1,Monitoring_MP!$AM$1:$CX$57,Points_MP!$C39,FALSE)=$L39,$AE39,IF(HLOOKUP(AO$1,Monitoring_MP!$AM$1:$CX$57,Points_MP!$C39,FALSE)=$N39,$AF39,IF(HLOOKUP(AO$1,Monitoring_MP!$AM$1:$CX$57,Points_MP!$C39,FALSE)=$P39,$AG39,IF(HLOOKUP(AO$1,Monitoring_MP!$AM$1:$CX$57,Points_MP!$C39,FALSE)=$R39,$AH39,IF(HLOOKUP(AO$1,Monitoring_MP!$AM$1:$CX$57,Points_MP!$C39,FALSE)=$T39,$AI39,IF(HLOOKUP(AO$1,Monitoring_MP!$AM$1:$CX$57,Points_MP!$C39,FALSE)=$V39,$AJ39,IF(HLOOKUP(AO$1,Monitoring_MP!$AM$1:$CX$57,Points_MP!$C39,FALSE)=$X39,$AK39,"ERROR")))))))))</f>
        <v>0</v>
      </c>
      <c r="AP39" s="223">
        <f>IF(ISBLANK(HLOOKUP(AP$1,Monitoring_MP!$AM$1:$CX$57,Points_MP!$C39,FALSE)),"",IF(HLOOKUP(AP$1,Monitoring_MP!$AM$1:$CX$57,Points_MP!$C39,FALSE)=$J39,$AD39,IF(HLOOKUP(AP$1,Monitoring_MP!$AM$1:$CX$57,Points_MP!$C39,FALSE)=$L39,$AE39,IF(HLOOKUP(AP$1,Monitoring_MP!$AM$1:$CX$57,Points_MP!$C39,FALSE)=$N39,$AF39,IF(HLOOKUP(AP$1,Monitoring_MP!$AM$1:$CX$57,Points_MP!$C39,FALSE)=$P39,$AG39,IF(HLOOKUP(AP$1,Monitoring_MP!$AM$1:$CX$57,Points_MP!$C39,FALSE)=$R39,$AH39,IF(HLOOKUP(AP$1,Monitoring_MP!$AM$1:$CX$57,Points_MP!$C39,FALSE)=$T39,$AI39,IF(HLOOKUP(AP$1,Monitoring_MP!$AM$1:$CX$57,Points_MP!$C39,FALSE)=$V39,$AJ39,IF(HLOOKUP(AP$1,Monitoring_MP!$AM$1:$CX$57,Points_MP!$C39,FALSE)=$X39,$AK39,"ERROR")))))))))</f>
        <v>2</v>
      </c>
      <c r="AQ39" s="223">
        <f>IF(ISBLANK(HLOOKUP(AQ$1,Monitoring_MP!$AM$1:$CX$57,Points_MP!$C39,FALSE)),"",IF(HLOOKUP(AQ$1,Monitoring_MP!$AM$1:$CX$57,Points_MP!$C39,FALSE)=$J39,$AD39,IF(HLOOKUP(AQ$1,Monitoring_MP!$AM$1:$CX$57,Points_MP!$C39,FALSE)=$L39,$AE39,IF(HLOOKUP(AQ$1,Monitoring_MP!$AM$1:$CX$57,Points_MP!$C39,FALSE)=$N39,$AF39,IF(HLOOKUP(AQ$1,Monitoring_MP!$AM$1:$CX$57,Points_MP!$C39,FALSE)=$P39,$AG39,IF(HLOOKUP(AQ$1,Monitoring_MP!$AM$1:$CX$57,Points_MP!$C39,FALSE)=$R39,$AH39,IF(HLOOKUP(AQ$1,Monitoring_MP!$AM$1:$CX$57,Points_MP!$C39,FALSE)=$T39,$AI39,IF(HLOOKUP(AQ$1,Monitoring_MP!$AM$1:$CX$57,Points_MP!$C39,FALSE)=$V39,$AJ39,IF(HLOOKUP(AQ$1,Monitoring_MP!$AM$1:$CX$57,Points_MP!$C39,FALSE)=$X39,$AK39,"ERROR")))))))))</f>
        <v>0</v>
      </c>
      <c r="AR39" s="223">
        <f>IF(ISBLANK(HLOOKUP(AR$1,Monitoring_MP!$AM$1:$CX$57,Points_MP!$C39,FALSE)),"",IF(HLOOKUP(AR$1,Monitoring_MP!$AM$1:$CX$57,Points_MP!$C39,FALSE)=$J39,$AD39,IF(HLOOKUP(AR$1,Monitoring_MP!$AM$1:$CX$57,Points_MP!$C39,FALSE)=$L39,$AE39,IF(HLOOKUP(AR$1,Monitoring_MP!$AM$1:$CX$57,Points_MP!$C39,FALSE)=$N39,$AF39,IF(HLOOKUP(AR$1,Monitoring_MP!$AM$1:$CX$57,Points_MP!$C39,FALSE)=$P39,$AG39,IF(HLOOKUP(AR$1,Monitoring_MP!$AM$1:$CX$57,Points_MP!$C39,FALSE)=$R39,$AH39,IF(HLOOKUP(AR$1,Monitoring_MP!$AM$1:$CX$57,Points_MP!$C39,FALSE)=$T39,$AI39,IF(HLOOKUP(AR$1,Monitoring_MP!$AM$1:$CX$57,Points_MP!$C39,FALSE)=$V39,$AJ39,IF(HLOOKUP(AR$1,Monitoring_MP!$AM$1:$CX$57,Points_MP!$C39,FALSE)=$X39,$AK39,"ERROR")))))))))</f>
        <v>0</v>
      </c>
      <c r="AS39" s="223">
        <f>IF(ISBLANK(HLOOKUP(AS$1,Monitoring_MP!$AM$1:$CX$57,Points_MP!$C39,FALSE)),"",IF(HLOOKUP(AS$1,Monitoring_MP!$AM$1:$CX$57,Points_MP!$C39,FALSE)=$J39,$AD39,IF(HLOOKUP(AS$1,Monitoring_MP!$AM$1:$CX$57,Points_MP!$C39,FALSE)=$L39,$AE39,IF(HLOOKUP(AS$1,Monitoring_MP!$AM$1:$CX$57,Points_MP!$C39,FALSE)=$N39,$AF39,IF(HLOOKUP(AS$1,Monitoring_MP!$AM$1:$CX$57,Points_MP!$C39,FALSE)=$P39,$AG39,IF(HLOOKUP(AS$1,Monitoring_MP!$AM$1:$CX$57,Points_MP!$C39,FALSE)=$R39,$AH39,IF(HLOOKUP(AS$1,Monitoring_MP!$AM$1:$CX$57,Points_MP!$C39,FALSE)=$T39,$AI39,IF(HLOOKUP(AS$1,Monitoring_MP!$AM$1:$CX$57,Points_MP!$C39,FALSE)=$V39,$AJ39,IF(HLOOKUP(AS$1,Monitoring_MP!$AM$1:$CX$57,Points_MP!$C39,FALSE)=$X39,$AK39,"ERROR")))))))))</f>
        <v>2</v>
      </c>
      <c r="AT39" s="223">
        <f>IF(ISBLANK(HLOOKUP(AT$1,Monitoring_MP!$AM$1:$CX$57,Points_MP!$C39,FALSE)),"",IF(HLOOKUP(AT$1,Monitoring_MP!$AM$1:$CX$57,Points_MP!$C39,FALSE)=$J39,$AD39,IF(HLOOKUP(AT$1,Monitoring_MP!$AM$1:$CX$57,Points_MP!$C39,FALSE)=$L39,$AE39,IF(HLOOKUP(AT$1,Monitoring_MP!$AM$1:$CX$57,Points_MP!$C39,FALSE)=$N39,$AF39,IF(HLOOKUP(AT$1,Monitoring_MP!$AM$1:$CX$57,Points_MP!$C39,FALSE)=$P39,$AG39,IF(HLOOKUP(AT$1,Monitoring_MP!$AM$1:$CX$57,Points_MP!$C39,FALSE)=$R39,$AH39,IF(HLOOKUP(AT$1,Monitoring_MP!$AM$1:$CX$57,Points_MP!$C39,FALSE)=$T39,$AI39,IF(HLOOKUP(AT$1,Monitoring_MP!$AM$1:$CX$57,Points_MP!$C39,FALSE)=$V39,$AJ39,IF(HLOOKUP(AT$1,Monitoring_MP!$AM$1:$CX$57,Points_MP!$C39,FALSE)=$X39,$AK39,"ERROR")))))))))</f>
        <v>2</v>
      </c>
      <c r="AU39" s="223">
        <f>IF(ISBLANK(HLOOKUP(AU$1,Monitoring_MP!$AM$1:$CX$57,Points_MP!$C39,FALSE)),"",IF(HLOOKUP(AU$1,Monitoring_MP!$AM$1:$CX$57,Points_MP!$C39,FALSE)=$J39,$AD39,IF(HLOOKUP(AU$1,Monitoring_MP!$AM$1:$CX$57,Points_MP!$C39,FALSE)=$L39,$AE39,IF(HLOOKUP(AU$1,Monitoring_MP!$AM$1:$CX$57,Points_MP!$C39,FALSE)=$N39,$AF39,IF(HLOOKUP(AU$1,Monitoring_MP!$AM$1:$CX$57,Points_MP!$C39,FALSE)=$P39,$AG39,IF(HLOOKUP(AU$1,Monitoring_MP!$AM$1:$CX$57,Points_MP!$C39,FALSE)=$R39,$AH39,IF(HLOOKUP(AU$1,Monitoring_MP!$AM$1:$CX$57,Points_MP!$C39,FALSE)=$T39,$AI39,IF(HLOOKUP(AU$1,Monitoring_MP!$AM$1:$CX$57,Points_MP!$C39,FALSE)=$V39,$AJ39,IF(HLOOKUP(AU$1,Monitoring_MP!$AM$1:$CX$57,Points_MP!$C39,FALSE)=$X39,$AK39,"ERROR")))))))))</f>
        <v>2</v>
      </c>
      <c r="AV39" s="223">
        <f>IF(ISBLANK(HLOOKUP(AV$1,Monitoring_MP!$AM$1:$CX$57,Points_MP!$C39,FALSE)),"",IF(HLOOKUP(AV$1,Monitoring_MP!$AM$1:$CX$57,Points_MP!$C39,FALSE)=$J39,$AD39,IF(HLOOKUP(AV$1,Monitoring_MP!$AM$1:$CX$57,Points_MP!$C39,FALSE)=$L39,$AE39,IF(HLOOKUP(AV$1,Monitoring_MP!$AM$1:$CX$57,Points_MP!$C39,FALSE)=$N39,$AF39,IF(HLOOKUP(AV$1,Monitoring_MP!$AM$1:$CX$57,Points_MP!$C39,FALSE)=$P39,$AG39,IF(HLOOKUP(AV$1,Monitoring_MP!$AM$1:$CX$57,Points_MP!$C39,FALSE)=$R39,$AH39,IF(HLOOKUP(AV$1,Monitoring_MP!$AM$1:$CX$57,Points_MP!$C39,FALSE)=$T39,$AI39,IF(HLOOKUP(AV$1,Monitoring_MP!$AM$1:$CX$57,Points_MP!$C39,FALSE)=$V39,$AJ39,IF(HLOOKUP(AV$1,Monitoring_MP!$AM$1:$CX$57,Points_MP!$C39,FALSE)=$X39,$AK39,"ERROR")))))))))</f>
        <v>1</v>
      </c>
      <c r="AW39" s="223">
        <f>IF(ISBLANK(HLOOKUP(AW$1,Monitoring_MP!$AM$1:$CX$57,Points_MP!$C39,FALSE)),"",IF(HLOOKUP(AW$1,Monitoring_MP!$AM$1:$CX$57,Points_MP!$C39,FALSE)=$J39,$AD39,IF(HLOOKUP(AW$1,Monitoring_MP!$AM$1:$CX$57,Points_MP!$C39,FALSE)=$L39,$AE39,IF(HLOOKUP(AW$1,Monitoring_MP!$AM$1:$CX$57,Points_MP!$C39,FALSE)=$N39,$AF39,IF(HLOOKUP(AW$1,Monitoring_MP!$AM$1:$CX$57,Points_MP!$C39,FALSE)=$P39,$AG39,IF(HLOOKUP(AW$1,Monitoring_MP!$AM$1:$CX$57,Points_MP!$C39,FALSE)=$R39,$AH39,IF(HLOOKUP(AW$1,Monitoring_MP!$AM$1:$CX$57,Points_MP!$C39,FALSE)=$T39,$AI39,IF(HLOOKUP(AW$1,Monitoring_MP!$AM$1:$CX$57,Points_MP!$C39,FALSE)=$V39,$AJ39,IF(HLOOKUP(AW$1,Monitoring_MP!$AM$1:$CX$57,Points_MP!$C39,FALSE)=$X39,$AK39,"ERROR")))))))))</f>
        <v>2</v>
      </c>
      <c r="AX39" s="223">
        <f>IF(ISBLANK(HLOOKUP(AX$1,Monitoring_MP!$AM$1:$CX$57,Points_MP!$C39,FALSE)),"",IF(HLOOKUP(AX$1,Monitoring_MP!$AM$1:$CX$57,Points_MP!$C39,FALSE)=$J39,$AD39,IF(HLOOKUP(AX$1,Monitoring_MP!$AM$1:$CX$57,Points_MP!$C39,FALSE)=$L39,$AE39,IF(HLOOKUP(AX$1,Monitoring_MP!$AM$1:$CX$57,Points_MP!$C39,FALSE)=$N39,$AF39,IF(HLOOKUP(AX$1,Monitoring_MP!$AM$1:$CX$57,Points_MP!$C39,FALSE)=$P39,$AG39,IF(HLOOKUP(AX$1,Monitoring_MP!$AM$1:$CX$57,Points_MP!$C39,FALSE)=$R39,$AH39,IF(HLOOKUP(AX$1,Monitoring_MP!$AM$1:$CX$57,Points_MP!$C39,FALSE)=$T39,$AI39,IF(HLOOKUP(AX$1,Monitoring_MP!$AM$1:$CX$57,Points_MP!$C39,FALSE)=$V39,$AJ39,IF(HLOOKUP(AX$1,Monitoring_MP!$AM$1:$CX$57,Points_MP!$C39,FALSE)=$X39,$AK39,"ERROR")))))))))</f>
        <v>2</v>
      </c>
      <c r="AY39" s="223">
        <f>IF(ISBLANK(HLOOKUP(AY$1,Monitoring_MP!$AM$1:$CX$57,Points_MP!$C39,FALSE)),"",IF(HLOOKUP(AY$1,Monitoring_MP!$AM$1:$CX$57,Points_MP!$C39,FALSE)=$J39,$AD39,IF(HLOOKUP(AY$1,Monitoring_MP!$AM$1:$CX$57,Points_MP!$C39,FALSE)=$L39,$AE39,IF(HLOOKUP(AY$1,Monitoring_MP!$AM$1:$CX$57,Points_MP!$C39,FALSE)=$N39,$AF39,IF(HLOOKUP(AY$1,Monitoring_MP!$AM$1:$CX$57,Points_MP!$C39,FALSE)=$P39,$AG39,IF(HLOOKUP(AY$1,Monitoring_MP!$AM$1:$CX$57,Points_MP!$C39,FALSE)=$R39,$AH39,IF(HLOOKUP(AY$1,Monitoring_MP!$AM$1:$CX$57,Points_MP!$C39,FALSE)=$T39,$AI39,IF(HLOOKUP(AY$1,Monitoring_MP!$AM$1:$CX$57,Points_MP!$C39,FALSE)=$V39,$AJ39,IF(HLOOKUP(AY$1,Monitoring_MP!$AM$1:$CX$57,Points_MP!$C39,FALSE)=$X39,$AK39,"ERROR")))))))))</f>
        <v>0</v>
      </c>
      <c r="AZ39" s="223">
        <f>IF(ISBLANK(HLOOKUP(AZ$1,Monitoring_MP!$AM$1:$CX$57,Points_MP!$C39,FALSE)),"",IF(HLOOKUP(AZ$1,Monitoring_MP!$AM$1:$CX$57,Points_MP!$C39,FALSE)=$J39,$AD39,IF(HLOOKUP(AZ$1,Monitoring_MP!$AM$1:$CX$57,Points_MP!$C39,FALSE)=$L39,$AE39,IF(HLOOKUP(AZ$1,Monitoring_MP!$AM$1:$CX$57,Points_MP!$C39,FALSE)=$N39,$AF39,IF(HLOOKUP(AZ$1,Monitoring_MP!$AM$1:$CX$57,Points_MP!$C39,FALSE)=$P39,$AG39,IF(HLOOKUP(AZ$1,Monitoring_MP!$AM$1:$CX$57,Points_MP!$C39,FALSE)=$R39,$AH39,IF(HLOOKUP(AZ$1,Monitoring_MP!$AM$1:$CX$57,Points_MP!$C39,FALSE)=$T39,$AI39,IF(HLOOKUP(AZ$1,Monitoring_MP!$AM$1:$CX$57,Points_MP!$C39,FALSE)=$V39,$AJ39,IF(HLOOKUP(AZ$1,Monitoring_MP!$AM$1:$CX$57,Points_MP!$C39,FALSE)=$X39,$AK39,"ERROR")))))))))</f>
        <v>2</v>
      </c>
      <c r="BA39" s="223">
        <f>IF(ISBLANK(HLOOKUP(BA$1,Monitoring_MP!$AM$1:$CX$57,Points_MP!$C39,FALSE)),"",IF(HLOOKUP(BA$1,Monitoring_MP!$AM$1:$CX$57,Points_MP!$C39,FALSE)=$J39,$AD39,IF(HLOOKUP(BA$1,Monitoring_MP!$AM$1:$CX$57,Points_MP!$C39,FALSE)=$L39,$AE39,IF(HLOOKUP(BA$1,Monitoring_MP!$AM$1:$CX$57,Points_MP!$C39,FALSE)=$N39,$AF39,IF(HLOOKUP(BA$1,Monitoring_MP!$AM$1:$CX$57,Points_MP!$C39,FALSE)=$P39,$AG39,IF(HLOOKUP(BA$1,Monitoring_MP!$AM$1:$CX$57,Points_MP!$C39,FALSE)=$R39,$AH39,IF(HLOOKUP(BA$1,Monitoring_MP!$AM$1:$CX$57,Points_MP!$C39,FALSE)=$T39,$AI39,IF(HLOOKUP(BA$1,Monitoring_MP!$AM$1:$CX$57,Points_MP!$C39,FALSE)=$V39,$AJ39,IF(HLOOKUP(BA$1,Monitoring_MP!$AM$1:$CX$57,Points_MP!$C39,FALSE)=$X39,$AK39,"ERROR")))))))))</f>
        <v>2</v>
      </c>
      <c r="BB39" s="223">
        <f>IF(ISBLANK(HLOOKUP(BB$1,Monitoring_MP!$AM$1:$CX$57,Points_MP!$C39,FALSE)),"",IF(HLOOKUP(BB$1,Monitoring_MP!$AM$1:$CX$57,Points_MP!$C39,FALSE)=$J39,$AD39,IF(HLOOKUP(BB$1,Monitoring_MP!$AM$1:$CX$57,Points_MP!$C39,FALSE)=$L39,$AE39,IF(HLOOKUP(BB$1,Monitoring_MP!$AM$1:$CX$57,Points_MP!$C39,FALSE)=$N39,$AF39,IF(HLOOKUP(BB$1,Monitoring_MP!$AM$1:$CX$57,Points_MP!$C39,FALSE)=$P39,$AG39,IF(HLOOKUP(BB$1,Monitoring_MP!$AM$1:$CX$57,Points_MP!$C39,FALSE)=$R39,$AH39,IF(HLOOKUP(BB$1,Monitoring_MP!$AM$1:$CX$57,Points_MP!$C39,FALSE)=$T39,$AI39,IF(HLOOKUP(BB$1,Monitoring_MP!$AM$1:$CX$57,Points_MP!$C39,FALSE)=$V39,$AJ39,IF(HLOOKUP(BB$1,Monitoring_MP!$AM$1:$CX$57,Points_MP!$C39,FALSE)=$X39,$AK39,"ERROR")))))))))</f>
        <v>0</v>
      </c>
      <c r="BC39" s="223">
        <f>IF(ISBLANK(HLOOKUP(BC$1,Monitoring_MP!$AM$1:$CX$57,Points_MP!$C39,FALSE)),"",IF(HLOOKUP(BC$1,Monitoring_MP!$AM$1:$CX$57,Points_MP!$C39,FALSE)=$J39,$AD39,IF(HLOOKUP(BC$1,Monitoring_MP!$AM$1:$CX$57,Points_MP!$C39,FALSE)=$L39,$AE39,IF(HLOOKUP(BC$1,Monitoring_MP!$AM$1:$CX$57,Points_MP!$C39,FALSE)=$N39,$AF39,IF(HLOOKUP(BC$1,Monitoring_MP!$AM$1:$CX$57,Points_MP!$C39,FALSE)=$P39,$AG39,IF(HLOOKUP(BC$1,Monitoring_MP!$AM$1:$CX$57,Points_MP!$C39,FALSE)=$R39,$AH39,IF(HLOOKUP(BC$1,Monitoring_MP!$AM$1:$CX$57,Points_MP!$C39,FALSE)=$T39,$AI39,IF(HLOOKUP(BC$1,Monitoring_MP!$AM$1:$CX$57,Points_MP!$C39,FALSE)=$V39,$AJ39,IF(HLOOKUP(BC$1,Monitoring_MP!$AM$1:$CX$57,Points_MP!$C39,FALSE)=$X39,$AK39,"ERROR")))))))))</f>
        <v>1</v>
      </c>
      <c r="BD39" s="223">
        <f>IF(ISBLANK(HLOOKUP(BD$1,Monitoring_MP!$AM$1:$CX$57,Points_MP!$C39,FALSE)),"",IF(HLOOKUP(BD$1,Monitoring_MP!$AM$1:$CX$57,Points_MP!$C39,FALSE)=$J39,$AD39,IF(HLOOKUP(BD$1,Monitoring_MP!$AM$1:$CX$57,Points_MP!$C39,FALSE)=$L39,$AE39,IF(HLOOKUP(BD$1,Monitoring_MP!$AM$1:$CX$57,Points_MP!$C39,FALSE)=$N39,$AF39,IF(HLOOKUP(BD$1,Monitoring_MP!$AM$1:$CX$57,Points_MP!$C39,FALSE)=$P39,$AG39,IF(HLOOKUP(BD$1,Monitoring_MP!$AM$1:$CX$57,Points_MP!$C39,FALSE)=$R39,$AH39,IF(HLOOKUP(BD$1,Monitoring_MP!$AM$1:$CX$57,Points_MP!$C39,FALSE)=$T39,$AI39,IF(HLOOKUP(BD$1,Monitoring_MP!$AM$1:$CX$57,Points_MP!$C39,FALSE)=$V39,$AJ39,IF(HLOOKUP(BD$1,Monitoring_MP!$AM$1:$CX$57,Points_MP!$C39,FALSE)=$X39,$AK39,"ERROR")))))))))</f>
        <v>0</v>
      </c>
      <c r="BE39" s="223">
        <f>IF(ISBLANK(HLOOKUP(BE$1,Monitoring_MP!$AM$1:$CX$57,Points_MP!$C39,FALSE)),"",IF(HLOOKUP(BE$1,Monitoring_MP!$AM$1:$CX$57,Points_MP!$C39,FALSE)=$J39,$AD39,IF(HLOOKUP(BE$1,Monitoring_MP!$AM$1:$CX$57,Points_MP!$C39,FALSE)=$L39,$AE39,IF(HLOOKUP(BE$1,Monitoring_MP!$AM$1:$CX$57,Points_MP!$C39,FALSE)=$N39,$AF39,IF(HLOOKUP(BE$1,Monitoring_MP!$AM$1:$CX$57,Points_MP!$C39,FALSE)=$P39,$AG39,IF(HLOOKUP(BE$1,Monitoring_MP!$AM$1:$CX$57,Points_MP!$C39,FALSE)=$R39,$AH39,IF(HLOOKUP(BE$1,Monitoring_MP!$AM$1:$CX$57,Points_MP!$C39,FALSE)=$T39,$AI39,IF(HLOOKUP(BE$1,Monitoring_MP!$AM$1:$CX$57,Points_MP!$C39,FALSE)=$V39,$AJ39,IF(HLOOKUP(BE$1,Monitoring_MP!$AM$1:$CX$57,Points_MP!$C39,FALSE)=$X39,$AK39,"ERROR")))))))))</f>
        <v>2</v>
      </c>
      <c r="BF39" s="223">
        <f>IF(ISBLANK(HLOOKUP(BF$1,Monitoring_MP!$AM$1:$CX$57,Points_MP!$C39,FALSE)),"",IF(HLOOKUP(BF$1,Monitoring_MP!$AM$1:$CX$57,Points_MP!$C39,FALSE)=$J39,$AD39,IF(HLOOKUP(BF$1,Monitoring_MP!$AM$1:$CX$57,Points_MP!$C39,FALSE)=$L39,$AE39,IF(HLOOKUP(BF$1,Monitoring_MP!$AM$1:$CX$57,Points_MP!$C39,FALSE)=$N39,$AF39,IF(HLOOKUP(BF$1,Monitoring_MP!$AM$1:$CX$57,Points_MP!$C39,FALSE)=$P39,$AG39,IF(HLOOKUP(BF$1,Monitoring_MP!$AM$1:$CX$57,Points_MP!$C39,FALSE)=$R39,$AH39,IF(HLOOKUP(BF$1,Monitoring_MP!$AM$1:$CX$57,Points_MP!$C39,FALSE)=$T39,$AI39,IF(HLOOKUP(BF$1,Monitoring_MP!$AM$1:$CX$57,Points_MP!$C39,FALSE)=$V39,$AJ39,IF(HLOOKUP(BF$1,Monitoring_MP!$AM$1:$CX$57,Points_MP!$C39,FALSE)=$X39,$AK39,"ERROR")))))))))</f>
        <v>0</v>
      </c>
      <c r="BG39" s="223">
        <f>IF(ISBLANK(HLOOKUP(BG$1,Monitoring_MP!$AM$1:$CX$57,Points_MP!$C39,FALSE)),"",IF(HLOOKUP(BG$1,Monitoring_MP!$AM$1:$CX$57,Points_MP!$C39,FALSE)=$J39,$AD39,IF(HLOOKUP(BG$1,Monitoring_MP!$AM$1:$CX$57,Points_MP!$C39,FALSE)=$L39,$AE39,IF(HLOOKUP(BG$1,Monitoring_MP!$AM$1:$CX$57,Points_MP!$C39,FALSE)=$N39,$AF39,IF(HLOOKUP(BG$1,Monitoring_MP!$AM$1:$CX$57,Points_MP!$C39,FALSE)=$P39,$AG39,IF(HLOOKUP(BG$1,Monitoring_MP!$AM$1:$CX$57,Points_MP!$C39,FALSE)=$R39,$AH39,IF(HLOOKUP(BG$1,Monitoring_MP!$AM$1:$CX$57,Points_MP!$C39,FALSE)=$T39,$AI39,IF(HLOOKUP(BG$1,Monitoring_MP!$AM$1:$CX$57,Points_MP!$C39,FALSE)=$V39,$AJ39,IF(HLOOKUP(BG$1,Monitoring_MP!$AM$1:$CX$57,Points_MP!$C39,FALSE)=$X39,$AK39,"ERROR")))))))))</f>
        <v>0</v>
      </c>
      <c r="BH39" s="223">
        <f>IF(ISBLANK(HLOOKUP(BH$1,Monitoring_MP!$AM$1:$CX$57,Points_MP!$C39,FALSE)),"",IF(HLOOKUP(BH$1,Monitoring_MP!$AM$1:$CX$57,Points_MP!$C39,FALSE)=$J39,$AD39,IF(HLOOKUP(BH$1,Monitoring_MP!$AM$1:$CX$57,Points_MP!$C39,FALSE)=$L39,$AE39,IF(HLOOKUP(BH$1,Monitoring_MP!$AM$1:$CX$57,Points_MP!$C39,FALSE)=$N39,$AF39,IF(HLOOKUP(BH$1,Monitoring_MP!$AM$1:$CX$57,Points_MP!$C39,FALSE)=$P39,$AG39,IF(HLOOKUP(BH$1,Monitoring_MP!$AM$1:$CX$57,Points_MP!$C39,FALSE)=$R39,$AH39,IF(HLOOKUP(BH$1,Monitoring_MP!$AM$1:$CX$57,Points_MP!$C39,FALSE)=$T39,$AI39,IF(HLOOKUP(BH$1,Monitoring_MP!$AM$1:$CX$57,Points_MP!$C39,FALSE)=$V39,$AJ39,IF(HLOOKUP(BH$1,Monitoring_MP!$AM$1:$CX$57,Points_MP!$C39,FALSE)=$X39,$AK39,"ERROR")))))))))</f>
        <v>2</v>
      </c>
      <c r="BI39" s="223">
        <f>IF(ISBLANK(HLOOKUP(BI$1,Monitoring_MP!$AM$1:$CX$57,Points_MP!$C39,FALSE)),"",IF(HLOOKUP(BI$1,Monitoring_MP!$AM$1:$CX$57,Points_MP!$C39,FALSE)=$J39,$AD39,IF(HLOOKUP(BI$1,Monitoring_MP!$AM$1:$CX$57,Points_MP!$C39,FALSE)=$L39,$AE39,IF(HLOOKUP(BI$1,Monitoring_MP!$AM$1:$CX$57,Points_MP!$C39,FALSE)=$N39,$AF39,IF(HLOOKUP(BI$1,Monitoring_MP!$AM$1:$CX$57,Points_MP!$C39,FALSE)=$P39,$AG39,IF(HLOOKUP(BI$1,Monitoring_MP!$AM$1:$CX$57,Points_MP!$C39,FALSE)=$R39,$AH39,IF(HLOOKUP(BI$1,Monitoring_MP!$AM$1:$CX$57,Points_MP!$C39,FALSE)=$T39,$AI39,IF(HLOOKUP(BI$1,Monitoring_MP!$AM$1:$CX$57,Points_MP!$C39,FALSE)=$V39,$AJ39,IF(HLOOKUP(BI$1,Monitoring_MP!$AM$1:$CX$57,Points_MP!$C39,FALSE)=$X39,$AK39,"ERROR")))))))))</f>
        <v>2</v>
      </c>
      <c r="BJ39" s="223">
        <f>IF(ISBLANK(HLOOKUP(BJ$1,Monitoring_MP!$AM$1:$CX$57,Points_MP!$C39,FALSE)),"",IF(HLOOKUP(BJ$1,Monitoring_MP!$AM$1:$CX$57,Points_MP!$C39,FALSE)=$J39,$AD39,IF(HLOOKUP(BJ$1,Monitoring_MP!$AM$1:$CX$57,Points_MP!$C39,FALSE)=$L39,$AE39,IF(HLOOKUP(BJ$1,Monitoring_MP!$AM$1:$CX$57,Points_MP!$C39,FALSE)=$N39,$AF39,IF(HLOOKUP(BJ$1,Monitoring_MP!$AM$1:$CX$57,Points_MP!$C39,FALSE)=$P39,$AG39,IF(HLOOKUP(BJ$1,Monitoring_MP!$AM$1:$CX$57,Points_MP!$C39,FALSE)=$R39,$AH39,IF(HLOOKUP(BJ$1,Monitoring_MP!$AM$1:$CX$57,Points_MP!$C39,FALSE)=$T39,$AI39,IF(HLOOKUP(BJ$1,Monitoring_MP!$AM$1:$CX$57,Points_MP!$C39,FALSE)=$V39,$AJ39,IF(HLOOKUP(BJ$1,Monitoring_MP!$AM$1:$CX$57,Points_MP!$C39,FALSE)=$X39,$AK39,"ERROR")))))))))</f>
        <v>1</v>
      </c>
      <c r="BK39" s="223">
        <f>IF(ISBLANK(HLOOKUP(BK$1,Monitoring_MP!$AM$1:$CX$57,Points_MP!$C39,FALSE)),"",IF(HLOOKUP(BK$1,Monitoring_MP!$AM$1:$CX$57,Points_MP!$C39,FALSE)=$J39,$AD39,IF(HLOOKUP(BK$1,Monitoring_MP!$AM$1:$CX$57,Points_MP!$C39,FALSE)=$L39,$AE39,IF(HLOOKUP(BK$1,Monitoring_MP!$AM$1:$CX$57,Points_MP!$C39,FALSE)=$N39,$AF39,IF(HLOOKUP(BK$1,Monitoring_MP!$AM$1:$CX$57,Points_MP!$C39,FALSE)=$P39,$AG39,IF(HLOOKUP(BK$1,Monitoring_MP!$AM$1:$CX$57,Points_MP!$C39,FALSE)=$R39,$AH39,IF(HLOOKUP(BK$1,Monitoring_MP!$AM$1:$CX$57,Points_MP!$C39,FALSE)=$T39,$AI39,IF(HLOOKUP(BK$1,Monitoring_MP!$AM$1:$CX$57,Points_MP!$C39,FALSE)=$V39,$AJ39,IF(HLOOKUP(BK$1,Monitoring_MP!$AM$1:$CX$57,Points_MP!$C39,FALSE)=$X39,$AK39,"ERROR")))))))))</f>
        <v>2</v>
      </c>
      <c r="BL39" s="223">
        <f>IF(ISBLANK(HLOOKUP(BL$1,Monitoring_MP!$AM$1:$CX$57,Points_MP!$C39,FALSE)),"",IF(HLOOKUP(BL$1,Monitoring_MP!$AM$1:$CX$57,Points_MP!$C39,FALSE)=$J39,$AD39,IF(HLOOKUP(BL$1,Monitoring_MP!$AM$1:$CX$57,Points_MP!$C39,FALSE)=$L39,$AE39,IF(HLOOKUP(BL$1,Monitoring_MP!$AM$1:$CX$57,Points_MP!$C39,FALSE)=$N39,$AF39,IF(HLOOKUP(BL$1,Monitoring_MP!$AM$1:$CX$57,Points_MP!$C39,FALSE)=$P39,$AG39,IF(HLOOKUP(BL$1,Monitoring_MP!$AM$1:$CX$57,Points_MP!$C39,FALSE)=$R39,$AH39,IF(HLOOKUP(BL$1,Monitoring_MP!$AM$1:$CX$57,Points_MP!$C39,FALSE)=$T39,$AI39,IF(HLOOKUP(BL$1,Monitoring_MP!$AM$1:$CX$57,Points_MP!$C39,FALSE)=$V39,$AJ39,IF(HLOOKUP(BL$1,Monitoring_MP!$AM$1:$CX$57,Points_MP!$C39,FALSE)=$X39,$AK39,"ERROR")))))))))</f>
        <v>1</v>
      </c>
      <c r="BM39" s="223">
        <f>IF(ISBLANK(HLOOKUP(BM$1,Monitoring_MP!$AM$1:$CX$57,Points_MP!$C39,FALSE)),"",IF(HLOOKUP(BM$1,Monitoring_MP!$AM$1:$CX$57,Points_MP!$C39,FALSE)=$J39,$AD39,IF(HLOOKUP(BM$1,Monitoring_MP!$AM$1:$CX$57,Points_MP!$C39,FALSE)=$L39,$AE39,IF(HLOOKUP(BM$1,Monitoring_MP!$AM$1:$CX$57,Points_MP!$C39,FALSE)=$N39,$AF39,IF(HLOOKUP(BM$1,Monitoring_MP!$AM$1:$CX$57,Points_MP!$C39,FALSE)=$P39,$AG39,IF(HLOOKUP(BM$1,Monitoring_MP!$AM$1:$CX$57,Points_MP!$C39,FALSE)=$R39,$AH39,IF(HLOOKUP(BM$1,Monitoring_MP!$AM$1:$CX$57,Points_MP!$C39,FALSE)=$T39,$AI39,IF(HLOOKUP(BM$1,Monitoring_MP!$AM$1:$CX$57,Points_MP!$C39,FALSE)=$V39,$AJ39,IF(HLOOKUP(BM$1,Monitoring_MP!$AM$1:$CX$57,Points_MP!$C39,FALSE)=$X39,$AK39,"ERROR")))))))))</f>
        <v>1</v>
      </c>
      <c r="BN39" s="223">
        <f>IF(ISBLANK(HLOOKUP(BN$1,Monitoring_MP!$AM$1:$CX$57,Points_MP!$C39,FALSE)),"",IF(HLOOKUP(BN$1,Monitoring_MP!$AM$1:$CX$57,Points_MP!$C39,FALSE)=$J39,$AD39,IF(HLOOKUP(BN$1,Monitoring_MP!$AM$1:$CX$57,Points_MP!$C39,FALSE)=$L39,$AE39,IF(HLOOKUP(BN$1,Monitoring_MP!$AM$1:$CX$57,Points_MP!$C39,FALSE)=$N39,$AF39,IF(HLOOKUP(BN$1,Monitoring_MP!$AM$1:$CX$57,Points_MP!$C39,FALSE)=$P39,$AG39,IF(HLOOKUP(BN$1,Monitoring_MP!$AM$1:$CX$57,Points_MP!$C39,FALSE)=$R39,$AH39,IF(HLOOKUP(BN$1,Monitoring_MP!$AM$1:$CX$57,Points_MP!$C39,FALSE)=$T39,$AI39,IF(HLOOKUP(BN$1,Monitoring_MP!$AM$1:$CX$57,Points_MP!$C39,FALSE)=$V39,$AJ39,IF(HLOOKUP(BN$1,Monitoring_MP!$AM$1:$CX$57,Points_MP!$C39,FALSE)=$X39,$AK39,"ERROR")))))))))</f>
        <v>2</v>
      </c>
      <c r="BO39" s="223">
        <f>IF(ISBLANK(HLOOKUP(BO$1,Monitoring_MP!$AM$1:$CX$57,Points_MP!$C39,FALSE)),"",IF(HLOOKUP(BO$1,Monitoring_MP!$AM$1:$CX$57,Points_MP!$C39,FALSE)=$J39,$AD39,IF(HLOOKUP(BO$1,Monitoring_MP!$AM$1:$CX$57,Points_MP!$C39,FALSE)=$L39,$AE39,IF(HLOOKUP(BO$1,Monitoring_MP!$AM$1:$CX$57,Points_MP!$C39,FALSE)=$N39,$AF39,IF(HLOOKUP(BO$1,Monitoring_MP!$AM$1:$CX$57,Points_MP!$C39,FALSE)=$P39,$AG39,IF(HLOOKUP(BO$1,Monitoring_MP!$AM$1:$CX$57,Points_MP!$C39,FALSE)=$R39,$AH39,IF(HLOOKUP(BO$1,Monitoring_MP!$AM$1:$CX$57,Points_MP!$C39,FALSE)=$T39,$AI39,IF(HLOOKUP(BO$1,Monitoring_MP!$AM$1:$CX$57,Points_MP!$C39,FALSE)=$V39,$AJ39,IF(HLOOKUP(BO$1,Monitoring_MP!$AM$1:$CX$57,Points_MP!$C39,FALSE)=$X39,$AK39,"ERROR")))))))))</f>
        <v>2</v>
      </c>
      <c r="BP39" s="223">
        <f>IF(ISBLANK(HLOOKUP(BP$1,Monitoring_MP!$AM$1:$CX$57,Points_MP!$C39,FALSE)),"",IF(HLOOKUP(BP$1,Monitoring_MP!$AM$1:$CX$57,Points_MP!$C39,FALSE)=$J39,$AD39,IF(HLOOKUP(BP$1,Monitoring_MP!$AM$1:$CX$57,Points_MP!$C39,FALSE)=$L39,$AE39,IF(HLOOKUP(BP$1,Monitoring_MP!$AM$1:$CX$57,Points_MP!$C39,FALSE)=$N39,$AF39,IF(HLOOKUP(BP$1,Monitoring_MP!$AM$1:$CX$57,Points_MP!$C39,FALSE)=$P39,$AG39,IF(HLOOKUP(BP$1,Monitoring_MP!$AM$1:$CX$57,Points_MP!$C39,FALSE)=$R39,$AH39,IF(HLOOKUP(BP$1,Monitoring_MP!$AM$1:$CX$57,Points_MP!$C39,FALSE)=$T39,$AI39,IF(HLOOKUP(BP$1,Monitoring_MP!$AM$1:$CX$57,Points_MP!$C39,FALSE)=$V39,$AJ39,IF(HLOOKUP(BP$1,Monitoring_MP!$AM$1:$CX$57,Points_MP!$C39,FALSE)=$X39,$AK39,"ERROR")))))))))</f>
        <v>0</v>
      </c>
      <c r="BQ39" s="223">
        <f>IF(ISBLANK(HLOOKUP(BQ$1,Monitoring_MP!$AM$1:$CX$57,Points_MP!$C39,FALSE)),"",IF(HLOOKUP(BQ$1,Monitoring_MP!$AM$1:$CX$57,Points_MP!$C39,FALSE)=$J39,$AD39,IF(HLOOKUP(BQ$1,Monitoring_MP!$AM$1:$CX$57,Points_MP!$C39,FALSE)=$L39,$AE39,IF(HLOOKUP(BQ$1,Monitoring_MP!$AM$1:$CX$57,Points_MP!$C39,FALSE)=$N39,$AF39,IF(HLOOKUP(BQ$1,Monitoring_MP!$AM$1:$CX$57,Points_MP!$C39,FALSE)=$P39,$AG39,IF(HLOOKUP(BQ$1,Monitoring_MP!$AM$1:$CX$57,Points_MP!$C39,FALSE)=$R39,$AH39,IF(HLOOKUP(BQ$1,Monitoring_MP!$AM$1:$CX$57,Points_MP!$C39,FALSE)=$T39,$AI39,IF(HLOOKUP(BQ$1,Monitoring_MP!$AM$1:$CX$57,Points_MP!$C39,FALSE)=$V39,$AJ39,IF(HLOOKUP(BQ$1,Monitoring_MP!$AM$1:$CX$57,Points_MP!$C39,FALSE)=$X39,$AK39,"ERROR")))))))))</f>
        <v>2</v>
      </c>
      <c r="BR39" s="223">
        <f>IF(ISBLANK(HLOOKUP(BR$1,Monitoring_MP!$AM$1:$CX$57,Points_MP!$C39,FALSE)),"",IF(HLOOKUP(BR$1,Monitoring_MP!$AM$1:$CX$57,Points_MP!$C39,FALSE)=$J39,$AD39,IF(HLOOKUP(BR$1,Monitoring_MP!$AM$1:$CX$57,Points_MP!$C39,FALSE)=$L39,$AE39,IF(HLOOKUP(BR$1,Monitoring_MP!$AM$1:$CX$57,Points_MP!$C39,FALSE)=$N39,$AF39,IF(HLOOKUP(BR$1,Monitoring_MP!$AM$1:$CX$57,Points_MP!$C39,FALSE)=$P39,$AG39,IF(HLOOKUP(BR$1,Monitoring_MP!$AM$1:$CX$57,Points_MP!$C39,FALSE)=$R39,$AH39,IF(HLOOKUP(BR$1,Monitoring_MP!$AM$1:$CX$57,Points_MP!$C39,FALSE)=$T39,$AI39,IF(HLOOKUP(BR$1,Monitoring_MP!$AM$1:$CX$57,Points_MP!$C39,FALSE)=$V39,$AJ39,IF(HLOOKUP(BR$1,Monitoring_MP!$AM$1:$CX$57,Points_MP!$C39,FALSE)=$X39,$AK39,"ERROR")))))))))</f>
        <v>1</v>
      </c>
    </row>
    <row r="40" spans="1:70" ht="15" customHeight="1" x14ac:dyDescent="0.35">
      <c r="A40" s="76" t="str">
        <f>IF(ISBLANK(Monitoring_MP!A40),"",Monitoring_MP!A40)</f>
        <v>Q38</v>
      </c>
      <c r="B40" s="247" t="str">
        <f>IF(ISBLANK(Monitoring_MP!B40),"",Monitoring_MP!B40)</f>
        <v>R20038</v>
      </c>
      <c r="C40" s="176">
        <f>IF(ISBLANK(Monitoring_MP!C40),"",Monitoring_MP!C40)</f>
        <v>40</v>
      </c>
      <c r="D40" s="176" t="str">
        <f>IF(ISBLANK(Monitoring_MP!D40),"",Monitoring_MP!D40)</f>
        <v>Raporturile privind executarea bugetului anual pentru 2019 sînt disponibile pe site-ul oficial?</v>
      </c>
      <c r="E40" s="176" t="str">
        <f>IF(ISBLANK(Monitoring_MP!E40),"",Monitoring_MP!E40)</f>
        <v>Are the annual reports on budget execution for 2019 available on the official website?</v>
      </c>
      <c r="F40" s="77" t="str">
        <f>IF(ISBLANK(Monitoring_MP!F40),"",Monitoring_MP!F40)</f>
        <v>bug</v>
      </c>
      <c r="G40" s="77" t="str">
        <f>IF(ISBLANK(Monitoring_MP!G40),"",Monitoring_MP!G40)</f>
        <v>bug6</v>
      </c>
      <c r="H40" s="77" t="str">
        <f>IF(ISBLANK(Monitoring_MP!H40),"",Monitoring_MP!H40)</f>
        <v>bug6k</v>
      </c>
      <c r="I40" s="78">
        <f>IF(ISBLANK(Monitoring_MP!I40),"",Monitoring_MP!I40)</f>
        <v>1</v>
      </c>
      <c r="J40" s="77" t="str">
        <f>IF(ISBLANK(Monitoring_MP!J40),"",Monitoring_MP!J40)</f>
        <v>da</v>
      </c>
      <c r="K40" s="77" t="str">
        <f>IF(ISBLANK(Monitoring_MP!K40),"",Monitoring_MP!K40)</f>
        <v>yes</v>
      </c>
      <c r="L40" s="77" t="str">
        <f>IF(ISBLANK(Monitoring_MP!L40),"",Monitoring_MP!L40)</f>
        <v>nu</v>
      </c>
      <c r="M40" s="77" t="str">
        <f>IF(ISBLANK(Monitoring_MP!M40),"",Monitoring_MP!M40)</f>
        <v>no</v>
      </c>
      <c r="N40" s="77" t="str">
        <f>IF(ISBLANK(Monitoring_MP!N40),"",Monitoring_MP!N40)</f>
        <v>partial</v>
      </c>
      <c r="O40" s="77" t="str">
        <f>IF(ISBLANK(Monitoring_MP!O40),"",Monitoring_MP!O40)</f>
        <v>partially</v>
      </c>
      <c r="P40" s="77" t="str">
        <f>IF(ISBLANK(Monitoring_MP!P40),"",Monitoring_MP!P40)</f>
        <v>---</v>
      </c>
      <c r="Q40" s="77" t="str">
        <f>IF(ISBLANK(Monitoring_MP!Q40),"",Monitoring_MP!Q40)</f>
        <v>---</v>
      </c>
      <c r="R40" s="77" t="str">
        <f>IF(ISBLANK(Monitoring_MP!R40),"",Monitoring_MP!R40)</f>
        <v>---</v>
      </c>
      <c r="S40" s="77" t="str">
        <f>IF(ISBLANK(Monitoring_MP!S40),"",Monitoring_MP!S40)</f>
        <v>---</v>
      </c>
      <c r="T40" s="77" t="str">
        <f>IF(ISBLANK(Monitoring_MP!T40),"",Monitoring_MP!T40)</f>
        <v>---</v>
      </c>
      <c r="U40" s="77" t="str">
        <f>IF(ISBLANK(Monitoring_MP!U40),"",Monitoring_MP!U40)</f>
        <v>---</v>
      </c>
      <c r="V40" s="77" t="str">
        <f>IF(ISBLANK(Monitoring_MP!V40),"",Monitoring_MP!V40)</f>
        <v>---</v>
      </c>
      <c r="W40" s="77" t="str">
        <f>IF(ISBLANK(Monitoring_MP!W40),"",Monitoring_MP!W40)</f>
        <v>---</v>
      </c>
      <c r="X40" s="130" t="str">
        <f>IF(ISBLANK(Monitoring_MP!X40),"",Monitoring_MP!X40)</f>
        <v>N/A</v>
      </c>
      <c r="Y40" s="130" t="str">
        <f>IF(ISBLANK(Monitoring_MP!Y40),"",Monitoring_MP!Y40)</f>
        <v>N/A</v>
      </c>
      <c r="Z40" s="77" t="str">
        <f>IF(ISBLANK(Monitoring_MP!Z40),"",Monitoring_MP!Z40)</f>
        <v>---</v>
      </c>
      <c r="AA40" s="77" t="str">
        <f>IF(ISBLANK(Monitoring_MP!AA40),"",Monitoring_MP!AA40)</f>
        <v>---</v>
      </c>
      <c r="AB40" s="77" t="str">
        <f>IF(ISBLANK(Monitoring_MP!AB40),"",Monitoring_MP!AB40)</f>
        <v>da</v>
      </c>
      <c r="AC40" s="77" t="str">
        <f>IF(ISBLANK(Monitoring_MP!AC40),"",Monitoring_MP!AC40)</f>
        <v>nu</v>
      </c>
      <c r="AD40" s="78">
        <f>IF(ISBLANK(Monitoring_MP!AD40),"",Monitoring_MP!AD40)</f>
        <v>1</v>
      </c>
      <c r="AE40" s="77">
        <f>IF(ISBLANK(Monitoring_MP!AE40),"",Monitoring_MP!AE40)</f>
        <v>0</v>
      </c>
      <c r="AF40" s="77">
        <f>IF(ISBLANK(Monitoring_MP!AF40),"",Monitoring_MP!AF40)</f>
        <v>0.5</v>
      </c>
      <c r="AG40" s="77" t="str">
        <f>IF(ISBLANK(Monitoring_MP!AG40),"",Monitoring_MP!AG40)</f>
        <v>---</v>
      </c>
      <c r="AH40" s="77" t="str">
        <f>IF(ISBLANK(Monitoring_MP!AH40),"",Monitoring_MP!AH40)</f>
        <v>---</v>
      </c>
      <c r="AI40" s="77" t="str">
        <f>IF(ISBLANK(Monitoring_MP!AI40),"",Monitoring_MP!AI40)</f>
        <v>---</v>
      </c>
      <c r="AJ40" s="130" t="str">
        <f>IF(ISBLANK(Monitoring_MP!AJ40),"",Monitoring_MP!AJ40)</f>
        <v>---</v>
      </c>
      <c r="AK40" s="130" t="str">
        <f>IF(ISBLANK(Monitoring_MP!AK40),"",Monitoring_MP!AK40)</f>
        <v>N/A</v>
      </c>
      <c r="AL40" s="156" t="str">
        <f>IF(ISBLANK(Monitoring_MP!AL40),"",Monitoring_MP!AL40)</f>
        <v>---</v>
      </c>
      <c r="AM40" s="223">
        <f>IF(ISBLANK(HLOOKUP(AM$1,Monitoring_MP!$AM$1:$CX$57,Points_MP!$C40,FALSE)),"",IF(HLOOKUP(AM$1,Monitoring_MP!$AM$1:$CX$57,Points_MP!$C40,FALSE)=$J40,$AD40,IF(HLOOKUP(AM$1,Monitoring_MP!$AM$1:$CX$57,Points_MP!$C40,FALSE)=$L40,$AE40,IF(HLOOKUP(AM$1,Monitoring_MP!$AM$1:$CX$57,Points_MP!$C40,FALSE)=$N40,$AF40,IF(HLOOKUP(AM$1,Monitoring_MP!$AM$1:$CX$57,Points_MP!$C40,FALSE)=$P40,$AG40,IF(HLOOKUP(AM$1,Monitoring_MP!$AM$1:$CX$57,Points_MP!$C40,FALSE)=$R40,$AH40,IF(HLOOKUP(AM$1,Monitoring_MP!$AM$1:$CX$57,Points_MP!$C40,FALSE)=$T40,$AI40,IF(HLOOKUP(AM$1,Monitoring_MP!$AM$1:$CX$57,Points_MP!$C40,FALSE)=$V40,$AJ40,IF(HLOOKUP(AM$1,Monitoring_MP!$AM$1:$CX$57,Points_MP!$C40,FALSE)=$X40,$AK40,"ERROR")))))))))</f>
        <v>1</v>
      </c>
      <c r="AN40" s="223">
        <f>IF(ISBLANK(HLOOKUP(AN$1,Monitoring_MP!$AM$1:$CX$57,Points_MP!$C40,FALSE)),"",IF(HLOOKUP(AN$1,Monitoring_MP!$AM$1:$CX$57,Points_MP!$C40,FALSE)=$J40,$AD40,IF(HLOOKUP(AN$1,Monitoring_MP!$AM$1:$CX$57,Points_MP!$C40,FALSE)=$L40,$AE40,IF(HLOOKUP(AN$1,Monitoring_MP!$AM$1:$CX$57,Points_MP!$C40,FALSE)=$N40,$AF40,IF(HLOOKUP(AN$1,Monitoring_MP!$AM$1:$CX$57,Points_MP!$C40,FALSE)=$P40,$AG40,IF(HLOOKUP(AN$1,Monitoring_MP!$AM$1:$CX$57,Points_MP!$C40,FALSE)=$R40,$AH40,IF(HLOOKUP(AN$1,Monitoring_MP!$AM$1:$CX$57,Points_MP!$C40,FALSE)=$T40,$AI40,IF(HLOOKUP(AN$1,Monitoring_MP!$AM$1:$CX$57,Points_MP!$C40,FALSE)=$V40,$AJ40,IF(HLOOKUP(AN$1,Monitoring_MP!$AM$1:$CX$57,Points_MP!$C40,FALSE)=$X40,$AK40,"ERROR")))))))))</f>
        <v>1</v>
      </c>
      <c r="AO40" s="223">
        <f>IF(ISBLANK(HLOOKUP(AO$1,Monitoring_MP!$AM$1:$CX$57,Points_MP!$C40,FALSE)),"",IF(HLOOKUP(AO$1,Monitoring_MP!$AM$1:$CX$57,Points_MP!$C40,FALSE)=$J40,$AD40,IF(HLOOKUP(AO$1,Monitoring_MP!$AM$1:$CX$57,Points_MP!$C40,FALSE)=$L40,$AE40,IF(HLOOKUP(AO$1,Monitoring_MP!$AM$1:$CX$57,Points_MP!$C40,FALSE)=$N40,$AF40,IF(HLOOKUP(AO$1,Monitoring_MP!$AM$1:$CX$57,Points_MP!$C40,FALSE)=$P40,$AG40,IF(HLOOKUP(AO$1,Monitoring_MP!$AM$1:$CX$57,Points_MP!$C40,FALSE)=$R40,$AH40,IF(HLOOKUP(AO$1,Monitoring_MP!$AM$1:$CX$57,Points_MP!$C40,FALSE)=$T40,$AI40,IF(HLOOKUP(AO$1,Monitoring_MP!$AM$1:$CX$57,Points_MP!$C40,FALSE)=$V40,$AJ40,IF(HLOOKUP(AO$1,Monitoring_MP!$AM$1:$CX$57,Points_MP!$C40,FALSE)=$X40,$AK40,"ERROR")))))))))</f>
        <v>0</v>
      </c>
      <c r="AP40" s="223">
        <f>IF(ISBLANK(HLOOKUP(AP$1,Monitoring_MP!$AM$1:$CX$57,Points_MP!$C40,FALSE)),"",IF(HLOOKUP(AP$1,Monitoring_MP!$AM$1:$CX$57,Points_MP!$C40,FALSE)=$J40,$AD40,IF(HLOOKUP(AP$1,Monitoring_MP!$AM$1:$CX$57,Points_MP!$C40,FALSE)=$L40,$AE40,IF(HLOOKUP(AP$1,Monitoring_MP!$AM$1:$CX$57,Points_MP!$C40,FALSE)=$N40,$AF40,IF(HLOOKUP(AP$1,Monitoring_MP!$AM$1:$CX$57,Points_MP!$C40,FALSE)=$P40,$AG40,IF(HLOOKUP(AP$1,Monitoring_MP!$AM$1:$CX$57,Points_MP!$C40,FALSE)=$R40,$AH40,IF(HLOOKUP(AP$1,Monitoring_MP!$AM$1:$CX$57,Points_MP!$C40,FALSE)=$T40,$AI40,IF(HLOOKUP(AP$1,Monitoring_MP!$AM$1:$CX$57,Points_MP!$C40,FALSE)=$V40,$AJ40,IF(HLOOKUP(AP$1,Monitoring_MP!$AM$1:$CX$57,Points_MP!$C40,FALSE)=$X40,$AK40,"ERROR")))))))))</f>
        <v>0</v>
      </c>
      <c r="AQ40" s="223">
        <f>IF(ISBLANK(HLOOKUP(AQ$1,Monitoring_MP!$AM$1:$CX$57,Points_MP!$C40,FALSE)),"",IF(HLOOKUP(AQ$1,Monitoring_MP!$AM$1:$CX$57,Points_MP!$C40,FALSE)=$J40,$AD40,IF(HLOOKUP(AQ$1,Monitoring_MP!$AM$1:$CX$57,Points_MP!$C40,FALSE)=$L40,$AE40,IF(HLOOKUP(AQ$1,Monitoring_MP!$AM$1:$CX$57,Points_MP!$C40,FALSE)=$N40,$AF40,IF(HLOOKUP(AQ$1,Monitoring_MP!$AM$1:$CX$57,Points_MP!$C40,FALSE)=$P40,$AG40,IF(HLOOKUP(AQ$1,Monitoring_MP!$AM$1:$CX$57,Points_MP!$C40,FALSE)=$R40,$AH40,IF(HLOOKUP(AQ$1,Monitoring_MP!$AM$1:$CX$57,Points_MP!$C40,FALSE)=$T40,$AI40,IF(HLOOKUP(AQ$1,Monitoring_MP!$AM$1:$CX$57,Points_MP!$C40,FALSE)=$V40,$AJ40,IF(HLOOKUP(AQ$1,Monitoring_MP!$AM$1:$CX$57,Points_MP!$C40,FALSE)=$X40,$AK40,"ERROR")))))))))</f>
        <v>0</v>
      </c>
      <c r="AR40" s="223">
        <f>IF(ISBLANK(HLOOKUP(AR$1,Monitoring_MP!$AM$1:$CX$57,Points_MP!$C40,FALSE)),"",IF(HLOOKUP(AR$1,Monitoring_MP!$AM$1:$CX$57,Points_MP!$C40,FALSE)=$J40,$AD40,IF(HLOOKUP(AR$1,Monitoring_MP!$AM$1:$CX$57,Points_MP!$C40,FALSE)=$L40,$AE40,IF(HLOOKUP(AR$1,Monitoring_MP!$AM$1:$CX$57,Points_MP!$C40,FALSE)=$N40,$AF40,IF(HLOOKUP(AR$1,Monitoring_MP!$AM$1:$CX$57,Points_MP!$C40,FALSE)=$P40,$AG40,IF(HLOOKUP(AR$1,Monitoring_MP!$AM$1:$CX$57,Points_MP!$C40,FALSE)=$R40,$AH40,IF(HLOOKUP(AR$1,Monitoring_MP!$AM$1:$CX$57,Points_MP!$C40,FALSE)=$T40,$AI40,IF(HLOOKUP(AR$1,Monitoring_MP!$AM$1:$CX$57,Points_MP!$C40,FALSE)=$V40,$AJ40,IF(HLOOKUP(AR$1,Monitoring_MP!$AM$1:$CX$57,Points_MP!$C40,FALSE)=$X40,$AK40,"ERROR")))))))))</f>
        <v>0</v>
      </c>
      <c r="AS40" s="223">
        <f>IF(ISBLANK(HLOOKUP(AS$1,Monitoring_MP!$AM$1:$CX$57,Points_MP!$C40,FALSE)),"",IF(HLOOKUP(AS$1,Monitoring_MP!$AM$1:$CX$57,Points_MP!$C40,FALSE)=$J40,$AD40,IF(HLOOKUP(AS$1,Monitoring_MP!$AM$1:$CX$57,Points_MP!$C40,FALSE)=$L40,$AE40,IF(HLOOKUP(AS$1,Monitoring_MP!$AM$1:$CX$57,Points_MP!$C40,FALSE)=$N40,$AF40,IF(HLOOKUP(AS$1,Monitoring_MP!$AM$1:$CX$57,Points_MP!$C40,FALSE)=$P40,$AG40,IF(HLOOKUP(AS$1,Monitoring_MP!$AM$1:$CX$57,Points_MP!$C40,FALSE)=$R40,$AH40,IF(HLOOKUP(AS$1,Monitoring_MP!$AM$1:$CX$57,Points_MP!$C40,FALSE)=$T40,$AI40,IF(HLOOKUP(AS$1,Monitoring_MP!$AM$1:$CX$57,Points_MP!$C40,FALSE)=$V40,$AJ40,IF(HLOOKUP(AS$1,Monitoring_MP!$AM$1:$CX$57,Points_MP!$C40,FALSE)=$X40,$AK40,"ERROR")))))))))</f>
        <v>0.5</v>
      </c>
      <c r="AT40" s="223">
        <f>IF(ISBLANK(HLOOKUP(AT$1,Monitoring_MP!$AM$1:$CX$57,Points_MP!$C40,FALSE)),"",IF(HLOOKUP(AT$1,Monitoring_MP!$AM$1:$CX$57,Points_MP!$C40,FALSE)=$J40,$AD40,IF(HLOOKUP(AT$1,Monitoring_MP!$AM$1:$CX$57,Points_MP!$C40,FALSE)=$L40,$AE40,IF(HLOOKUP(AT$1,Monitoring_MP!$AM$1:$CX$57,Points_MP!$C40,FALSE)=$N40,$AF40,IF(HLOOKUP(AT$1,Monitoring_MP!$AM$1:$CX$57,Points_MP!$C40,FALSE)=$P40,$AG40,IF(HLOOKUP(AT$1,Monitoring_MP!$AM$1:$CX$57,Points_MP!$C40,FALSE)=$R40,$AH40,IF(HLOOKUP(AT$1,Monitoring_MP!$AM$1:$CX$57,Points_MP!$C40,FALSE)=$T40,$AI40,IF(HLOOKUP(AT$1,Monitoring_MP!$AM$1:$CX$57,Points_MP!$C40,FALSE)=$V40,$AJ40,IF(HLOOKUP(AT$1,Monitoring_MP!$AM$1:$CX$57,Points_MP!$C40,FALSE)=$X40,$AK40,"ERROR")))))))))</f>
        <v>1</v>
      </c>
      <c r="AU40" s="223">
        <f>IF(ISBLANK(HLOOKUP(AU$1,Monitoring_MP!$AM$1:$CX$57,Points_MP!$C40,FALSE)),"",IF(HLOOKUP(AU$1,Monitoring_MP!$AM$1:$CX$57,Points_MP!$C40,FALSE)=$J40,$AD40,IF(HLOOKUP(AU$1,Monitoring_MP!$AM$1:$CX$57,Points_MP!$C40,FALSE)=$L40,$AE40,IF(HLOOKUP(AU$1,Monitoring_MP!$AM$1:$CX$57,Points_MP!$C40,FALSE)=$N40,$AF40,IF(HLOOKUP(AU$1,Monitoring_MP!$AM$1:$CX$57,Points_MP!$C40,FALSE)=$P40,$AG40,IF(HLOOKUP(AU$1,Monitoring_MP!$AM$1:$CX$57,Points_MP!$C40,FALSE)=$R40,$AH40,IF(HLOOKUP(AU$1,Monitoring_MP!$AM$1:$CX$57,Points_MP!$C40,FALSE)=$T40,$AI40,IF(HLOOKUP(AU$1,Monitoring_MP!$AM$1:$CX$57,Points_MP!$C40,FALSE)=$V40,$AJ40,IF(HLOOKUP(AU$1,Monitoring_MP!$AM$1:$CX$57,Points_MP!$C40,FALSE)=$X40,$AK40,"ERROR")))))))))</f>
        <v>0</v>
      </c>
      <c r="AV40" s="223">
        <f>IF(ISBLANK(HLOOKUP(AV$1,Monitoring_MP!$AM$1:$CX$57,Points_MP!$C40,FALSE)),"",IF(HLOOKUP(AV$1,Monitoring_MP!$AM$1:$CX$57,Points_MP!$C40,FALSE)=$J40,$AD40,IF(HLOOKUP(AV$1,Monitoring_MP!$AM$1:$CX$57,Points_MP!$C40,FALSE)=$L40,$AE40,IF(HLOOKUP(AV$1,Monitoring_MP!$AM$1:$CX$57,Points_MP!$C40,FALSE)=$N40,$AF40,IF(HLOOKUP(AV$1,Monitoring_MP!$AM$1:$CX$57,Points_MP!$C40,FALSE)=$P40,$AG40,IF(HLOOKUP(AV$1,Monitoring_MP!$AM$1:$CX$57,Points_MP!$C40,FALSE)=$R40,$AH40,IF(HLOOKUP(AV$1,Monitoring_MP!$AM$1:$CX$57,Points_MP!$C40,FALSE)=$T40,$AI40,IF(HLOOKUP(AV$1,Monitoring_MP!$AM$1:$CX$57,Points_MP!$C40,FALSE)=$V40,$AJ40,IF(HLOOKUP(AV$1,Monitoring_MP!$AM$1:$CX$57,Points_MP!$C40,FALSE)=$X40,$AK40,"ERROR")))))))))</f>
        <v>0</v>
      </c>
      <c r="AW40" s="223">
        <f>IF(ISBLANK(HLOOKUP(AW$1,Monitoring_MP!$AM$1:$CX$57,Points_MP!$C40,FALSE)),"",IF(HLOOKUP(AW$1,Monitoring_MP!$AM$1:$CX$57,Points_MP!$C40,FALSE)=$J40,$AD40,IF(HLOOKUP(AW$1,Monitoring_MP!$AM$1:$CX$57,Points_MP!$C40,FALSE)=$L40,$AE40,IF(HLOOKUP(AW$1,Monitoring_MP!$AM$1:$CX$57,Points_MP!$C40,FALSE)=$N40,$AF40,IF(HLOOKUP(AW$1,Monitoring_MP!$AM$1:$CX$57,Points_MP!$C40,FALSE)=$P40,$AG40,IF(HLOOKUP(AW$1,Monitoring_MP!$AM$1:$CX$57,Points_MP!$C40,FALSE)=$R40,$AH40,IF(HLOOKUP(AW$1,Monitoring_MP!$AM$1:$CX$57,Points_MP!$C40,FALSE)=$T40,$AI40,IF(HLOOKUP(AW$1,Monitoring_MP!$AM$1:$CX$57,Points_MP!$C40,FALSE)=$V40,$AJ40,IF(HLOOKUP(AW$1,Monitoring_MP!$AM$1:$CX$57,Points_MP!$C40,FALSE)=$X40,$AK40,"ERROR")))))))))</f>
        <v>0</v>
      </c>
      <c r="AX40" s="223">
        <f>IF(ISBLANK(HLOOKUP(AX$1,Monitoring_MP!$AM$1:$CX$57,Points_MP!$C40,FALSE)),"",IF(HLOOKUP(AX$1,Monitoring_MP!$AM$1:$CX$57,Points_MP!$C40,FALSE)=$J40,$AD40,IF(HLOOKUP(AX$1,Monitoring_MP!$AM$1:$CX$57,Points_MP!$C40,FALSE)=$L40,$AE40,IF(HLOOKUP(AX$1,Monitoring_MP!$AM$1:$CX$57,Points_MP!$C40,FALSE)=$N40,$AF40,IF(HLOOKUP(AX$1,Monitoring_MP!$AM$1:$CX$57,Points_MP!$C40,FALSE)=$P40,$AG40,IF(HLOOKUP(AX$1,Monitoring_MP!$AM$1:$CX$57,Points_MP!$C40,FALSE)=$R40,$AH40,IF(HLOOKUP(AX$1,Monitoring_MP!$AM$1:$CX$57,Points_MP!$C40,FALSE)=$T40,$AI40,IF(HLOOKUP(AX$1,Monitoring_MP!$AM$1:$CX$57,Points_MP!$C40,FALSE)=$V40,$AJ40,IF(HLOOKUP(AX$1,Monitoring_MP!$AM$1:$CX$57,Points_MP!$C40,FALSE)=$X40,$AK40,"ERROR")))))))))</f>
        <v>1</v>
      </c>
      <c r="AY40" s="223">
        <f>IF(ISBLANK(HLOOKUP(AY$1,Monitoring_MP!$AM$1:$CX$57,Points_MP!$C40,FALSE)),"",IF(HLOOKUP(AY$1,Monitoring_MP!$AM$1:$CX$57,Points_MP!$C40,FALSE)=$J40,$AD40,IF(HLOOKUP(AY$1,Monitoring_MP!$AM$1:$CX$57,Points_MP!$C40,FALSE)=$L40,$AE40,IF(HLOOKUP(AY$1,Monitoring_MP!$AM$1:$CX$57,Points_MP!$C40,FALSE)=$N40,$AF40,IF(HLOOKUP(AY$1,Monitoring_MP!$AM$1:$CX$57,Points_MP!$C40,FALSE)=$P40,$AG40,IF(HLOOKUP(AY$1,Monitoring_MP!$AM$1:$CX$57,Points_MP!$C40,FALSE)=$R40,$AH40,IF(HLOOKUP(AY$1,Monitoring_MP!$AM$1:$CX$57,Points_MP!$C40,FALSE)=$T40,$AI40,IF(HLOOKUP(AY$1,Monitoring_MP!$AM$1:$CX$57,Points_MP!$C40,FALSE)=$V40,$AJ40,IF(HLOOKUP(AY$1,Monitoring_MP!$AM$1:$CX$57,Points_MP!$C40,FALSE)=$X40,$AK40,"ERROR")))))))))</f>
        <v>0</v>
      </c>
      <c r="AZ40" s="223">
        <f>IF(ISBLANK(HLOOKUP(AZ$1,Monitoring_MP!$AM$1:$CX$57,Points_MP!$C40,FALSE)),"",IF(HLOOKUP(AZ$1,Monitoring_MP!$AM$1:$CX$57,Points_MP!$C40,FALSE)=$J40,$AD40,IF(HLOOKUP(AZ$1,Monitoring_MP!$AM$1:$CX$57,Points_MP!$C40,FALSE)=$L40,$AE40,IF(HLOOKUP(AZ$1,Monitoring_MP!$AM$1:$CX$57,Points_MP!$C40,FALSE)=$N40,$AF40,IF(HLOOKUP(AZ$1,Monitoring_MP!$AM$1:$CX$57,Points_MP!$C40,FALSE)=$P40,$AG40,IF(HLOOKUP(AZ$1,Monitoring_MP!$AM$1:$CX$57,Points_MP!$C40,FALSE)=$R40,$AH40,IF(HLOOKUP(AZ$1,Monitoring_MP!$AM$1:$CX$57,Points_MP!$C40,FALSE)=$T40,$AI40,IF(HLOOKUP(AZ$1,Monitoring_MP!$AM$1:$CX$57,Points_MP!$C40,FALSE)=$V40,$AJ40,IF(HLOOKUP(AZ$1,Monitoring_MP!$AM$1:$CX$57,Points_MP!$C40,FALSE)=$X40,$AK40,"ERROR")))))))))</f>
        <v>0</v>
      </c>
      <c r="BA40" s="223">
        <f>IF(ISBLANK(HLOOKUP(BA$1,Monitoring_MP!$AM$1:$CX$57,Points_MP!$C40,FALSE)),"",IF(HLOOKUP(BA$1,Monitoring_MP!$AM$1:$CX$57,Points_MP!$C40,FALSE)=$J40,$AD40,IF(HLOOKUP(BA$1,Monitoring_MP!$AM$1:$CX$57,Points_MP!$C40,FALSE)=$L40,$AE40,IF(HLOOKUP(BA$1,Monitoring_MP!$AM$1:$CX$57,Points_MP!$C40,FALSE)=$N40,$AF40,IF(HLOOKUP(BA$1,Monitoring_MP!$AM$1:$CX$57,Points_MP!$C40,FALSE)=$P40,$AG40,IF(HLOOKUP(BA$1,Monitoring_MP!$AM$1:$CX$57,Points_MP!$C40,FALSE)=$R40,$AH40,IF(HLOOKUP(BA$1,Monitoring_MP!$AM$1:$CX$57,Points_MP!$C40,FALSE)=$T40,$AI40,IF(HLOOKUP(BA$1,Monitoring_MP!$AM$1:$CX$57,Points_MP!$C40,FALSE)=$V40,$AJ40,IF(HLOOKUP(BA$1,Monitoring_MP!$AM$1:$CX$57,Points_MP!$C40,FALSE)=$X40,$AK40,"ERROR")))))))))</f>
        <v>0</v>
      </c>
      <c r="BB40" s="223">
        <f>IF(ISBLANK(HLOOKUP(BB$1,Monitoring_MP!$AM$1:$CX$57,Points_MP!$C40,FALSE)),"",IF(HLOOKUP(BB$1,Monitoring_MP!$AM$1:$CX$57,Points_MP!$C40,FALSE)=$J40,$AD40,IF(HLOOKUP(BB$1,Monitoring_MP!$AM$1:$CX$57,Points_MP!$C40,FALSE)=$L40,$AE40,IF(HLOOKUP(BB$1,Monitoring_MP!$AM$1:$CX$57,Points_MP!$C40,FALSE)=$N40,$AF40,IF(HLOOKUP(BB$1,Monitoring_MP!$AM$1:$CX$57,Points_MP!$C40,FALSE)=$P40,$AG40,IF(HLOOKUP(BB$1,Monitoring_MP!$AM$1:$CX$57,Points_MP!$C40,FALSE)=$R40,$AH40,IF(HLOOKUP(BB$1,Monitoring_MP!$AM$1:$CX$57,Points_MP!$C40,FALSE)=$T40,$AI40,IF(HLOOKUP(BB$1,Monitoring_MP!$AM$1:$CX$57,Points_MP!$C40,FALSE)=$V40,$AJ40,IF(HLOOKUP(BB$1,Monitoring_MP!$AM$1:$CX$57,Points_MP!$C40,FALSE)=$X40,$AK40,"ERROR")))))))))</f>
        <v>0</v>
      </c>
      <c r="BC40" s="223">
        <f>IF(ISBLANK(HLOOKUP(BC$1,Monitoring_MP!$AM$1:$CX$57,Points_MP!$C40,FALSE)),"",IF(HLOOKUP(BC$1,Monitoring_MP!$AM$1:$CX$57,Points_MP!$C40,FALSE)=$J40,$AD40,IF(HLOOKUP(BC$1,Monitoring_MP!$AM$1:$CX$57,Points_MP!$C40,FALSE)=$L40,$AE40,IF(HLOOKUP(BC$1,Monitoring_MP!$AM$1:$CX$57,Points_MP!$C40,FALSE)=$N40,$AF40,IF(HLOOKUP(BC$1,Monitoring_MP!$AM$1:$CX$57,Points_MP!$C40,FALSE)=$P40,$AG40,IF(HLOOKUP(BC$1,Monitoring_MP!$AM$1:$CX$57,Points_MP!$C40,FALSE)=$R40,$AH40,IF(HLOOKUP(BC$1,Monitoring_MP!$AM$1:$CX$57,Points_MP!$C40,FALSE)=$T40,$AI40,IF(HLOOKUP(BC$1,Monitoring_MP!$AM$1:$CX$57,Points_MP!$C40,FALSE)=$V40,$AJ40,IF(HLOOKUP(BC$1,Monitoring_MP!$AM$1:$CX$57,Points_MP!$C40,FALSE)=$X40,$AK40,"ERROR")))))))))</f>
        <v>0</v>
      </c>
      <c r="BD40" s="223">
        <f>IF(ISBLANK(HLOOKUP(BD$1,Monitoring_MP!$AM$1:$CX$57,Points_MP!$C40,FALSE)),"",IF(HLOOKUP(BD$1,Monitoring_MP!$AM$1:$CX$57,Points_MP!$C40,FALSE)=$J40,$AD40,IF(HLOOKUP(BD$1,Monitoring_MP!$AM$1:$CX$57,Points_MP!$C40,FALSE)=$L40,$AE40,IF(HLOOKUP(BD$1,Monitoring_MP!$AM$1:$CX$57,Points_MP!$C40,FALSE)=$N40,$AF40,IF(HLOOKUP(BD$1,Monitoring_MP!$AM$1:$CX$57,Points_MP!$C40,FALSE)=$P40,$AG40,IF(HLOOKUP(BD$1,Monitoring_MP!$AM$1:$CX$57,Points_MP!$C40,FALSE)=$R40,$AH40,IF(HLOOKUP(BD$1,Monitoring_MP!$AM$1:$CX$57,Points_MP!$C40,FALSE)=$T40,$AI40,IF(HLOOKUP(BD$1,Monitoring_MP!$AM$1:$CX$57,Points_MP!$C40,FALSE)=$V40,$AJ40,IF(HLOOKUP(BD$1,Monitoring_MP!$AM$1:$CX$57,Points_MP!$C40,FALSE)=$X40,$AK40,"ERROR")))))))))</f>
        <v>0</v>
      </c>
      <c r="BE40" s="223">
        <f>IF(ISBLANK(HLOOKUP(BE$1,Monitoring_MP!$AM$1:$CX$57,Points_MP!$C40,FALSE)),"",IF(HLOOKUP(BE$1,Monitoring_MP!$AM$1:$CX$57,Points_MP!$C40,FALSE)=$J40,$AD40,IF(HLOOKUP(BE$1,Monitoring_MP!$AM$1:$CX$57,Points_MP!$C40,FALSE)=$L40,$AE40,IF(HLOOKUP(BE$1,Monitoring_MP!$AM$1:$CX$57,Points_MP!$C40,FALSE)=$N40,$AF40,IF(HLOOKUP(BE$1,Monitoring_MP!$AM$1:$CX$57,Points_MP!$C40,FALSE)=$P40,$AG40,IF(HLOOKUP(BE$1,Monitoring_MP!$AM$1:$CX$57,Points_MP!$C40,FALSE)=$R40,$AH40,IF(HLOOKUP(BE$1,Monitoring_MP!$AM$1:$CX$57,Points_MP!$C40,FALSE)=$T40,$AI40,IF(HLOOKUP(BE$1,Monitoring_MP!$AM$1:$CX$57,Points_MP!$C40,FALSE)=$V40,$AJ40,IF(HLOOKUP(BE$1,Monitoring_MP!$AM$1:$CX$57,Points_MP!$C40,FALSE)=$X40,$AK40,"ERROR")))))))))</f>
        <v>1</v>
      </c>
      <c r="BF40" s="223">
        <f>IF(ISBLANK(HLOOKUP(BF$1,Monitoring_MP!$AM$1:$CX$57,Points_MP!$C40,FALSE)),"",IF(HLOOKUP(BF$1,Monitoring_MP!$AM$1:$CX$57,Points_MP!$C40,FALSE)=$J40,$AD40,IF(HLOOKUP(BF$1,Monitoring_MP!$AM$1:$CX$57,Points_MP!$C40,FALSE)=$L40,$AE40,IF(HLOOKUP(BF$1,Monitoring_MP!$AM$1:$CX$57,Points_MP!$C40,FALSE)=$N40,$AF40,IF(HLOOKUP(BF$1,Monitoring_MP!$AM$1:$CX$57,Points_MP!$C40,FALSE)=$P40,$AG40,IF(HLOOKUP(BF$1,Monitoring_MP!$AM$1:$CX$57,Points_MP!$C40,FALSE)=$R40,$AH40,IF(HLOOKUP(BF$1,Monitoring_MP!$AM$1:$CX$57,Points_MP!$C40,FALSE)=$T40,$AI40,IF(HLOOKUP(BF$1,Monitoring_MP!$AM$1:$CX$57,Points_MP!$C40,FALSE)=$V40,$AJ40,IF(HLOOKUP(BF$1,Monitoring_MP!$AM$1:$CX$57,Points_MP!$C40,FALSE)=$X40,$AK40,"ERROR")))))))))</f>
        <v>0</v>
      </c>
      <c r="BG40" s="223">
        <f>IF(ISBLANK(HLOOKUP(BG$1,Monitoring_MP!$AM$1:$CX$57,Points_MP!$C40,FALSE)),"",IF(HLOOKUP(BG$1,Monitoring_MP!$AM$1:$CX$57,Points_MP!$C40,FALSE)=$J40,$AD40,IF(HLOOKUP(BG$1,Monitoring_MP!$AM$1:$CX$57,Points_MP!$C40,FALSE)=$L40,$AE40,IF(HLOOKUP(BG$1,Monitoring_MP!$AM$1:$CX$57,Points_MP!$C40,FALSE)=$N40,$AF40,IF(HLOOKUP(BG$1,Monitoring_MP!$AM$1:$CX$57,Points_MP!$C40,FALSE)=$P40,$AG40,IF(HLOOKUP(BG$1,Monitoring_MP!$AM$1:$CX$57,Points_MP!$C40,FALSE)=$R40,$AH40,IF(HLOOKUP(BG$1,Monitoring_MP!$AM$1:$CX$57,Points_MP!$C40,FALSE)=$T40,$AI40,IF(HLOOKUP(BG$1,Monitoring_MP!$AM$1:$CX$57,Points_MP!$C40,FALSE)=$V40,$AJ40,IF(HLOOKUP(BG$1,Monitoring_MP!$AM$1:$CX$57,Points_MP!$C40,FALSE)=$X40,$AK40,"ERROR")))))))))</f>
        <v>0</v>
      </c>
      <c r="BH40" s="223">
        <f>IF(ISBLANK(HLOOKUP(BH$1,Monitoring_MP!$AM$1:$CX$57,Points_MP!$C40,FALSE)),"",IF(HLOOKUP(BH$1,Monitoring_MP!$AM$1:$CX$57,Points_MP!$C40,FALSE)=$J40,$AD40,IF(HLOOKUP(BH$1,Monitoring_MP!$AM$1:$CX$57,Points_MP!$C40,FALSE)=$L40,$AE40,IF(HLOOKUP(BH$1,Monitoring_MP!$AM$1:$CX$57,Points_MP!$C40,FALSE)=$N40,$AF40,IF(HLOOKUP(BH$1,Monitoring_MP!$AM$1:$CX$57,Points_MP!$C40,FALSE)=$P40,$AG40,IF(HLOOKUP(BH$1,Monitoring_MP!$AM$1:$CX$57,Points_MP!$C40,FALSE)=$R40,$AH40,IF(HLOOKUP(BH$1,Monitoring_MP!$AM$1:$CX$57,Points_MP!$C40,FALSE)=$T40,$AI40,IF(HLOOKUP(BH$1,Monitoring_MP!$AM$1:$CX$57,Points_MP!$C40,FALSE)=$V40,$AJ40,IF(HLOOKUP(BH$1,Monitoring_MP!$AM$1:$CX$57,Points_MP!$C40,FALSE)=$X40,$AK40,"ERROR")))))))))</f>
        <v>0</v>
      </c>
      <c r="BI40" s="223">
        <f>IF(ISBLANK(HLOOKUP(BI$1,Monitoring_MP!$AM$1:$CX$57,Points_MP!$C40,FALSE)),"",IF(HLOOKUP(BI$1,Monitoring_MP!$AM$1:$CX$57,Points_MP!$C40,FALSE)=$J40,$AD40,IF(HLOOKUP(BI$1,Monitoring_MP!$AM$1:$CX$57,Points_MP!$C40,FALSE)=$L40,$AE40,IF(HLOOKUP(BI$1,Monitoring_MP!$AM$1:$CX$57,Points_MP!$C40,FALSE)=$N40,$AF40,IF(HLOOKUP(BI$1,Monitoring_MP!$AM$1:$CX$57,Points_MP!$C40,FALSE)=$P40,$AG40,IF(HLOOKUP(BI$1,Monitoring_MP!$AM$1:$CX$57,Points_MP!$C40,FALSE)=$R40,$AH40,IF(HLOOKUP(BI$1,Monitoring_MP!$AM$1:$CX$57,Points_MP!$C40,FALSE)=$T40,$AI40,IF(HLOOKUP(BI$1,Monitoring_MP!$AM$1:$CX$57,Points_MP!$C40,FALSE)=$V40,$AJ40,IF(HLOOKUP(BI$1,Monitoring_MP!$AM$1:$CX$57,Points_MP!$C40,FALSE)=$X40,$AK40,"ERROR")))))))))</f>
        <v>1</v>
      </c>
      <c r="BJ40" s="223">
        <f>IF(ISBLANK(HLOOKUP(BJ$1,Monitoring_MP!$AM$1:$CX$57,Points_MP!$C40,FALSE)),"",IF(HLOOKUP(BJ$1,Monitoring_MP!$AM$1:$CX$57,Points_MP!$C40,FALSE)=$J40,$AD40,IF(HLOOKUP(BJ$1,Monitoring_MP!$AM$1:$CX$57,Points_MP!$C40,FALSE)=$L40,$AE40,IF(HLOOKUP(BJ$1,Monitoring_MP!$AM$1:$CX$57,Points_MP!$C40,FALSE)=$N40,$AF40,IF(HLOOKUP(BJ$1,Monitoring_MP!$AM$1:$CX$57,Points_MP!$C40,FALSE)=$P40,$AG40,IF(HLOOKUP(BJ$1,Monitoring_MP!$AM$1:$CX$57,Points_MP!$C40,FALSE)=$R40,$AH40,IF(HLOOKUP(BJ$1,Monitoring_MP!$AM$1:$CX$57,Points_MP!$C40,FALSE)=$T40,$AI40,IF(HLOOKUP(BJ$1,Monitoring_MP!$AM$1:$CX$57,Points_MP!$C40,FALSE)=$V40,$AJ40,IF(HLOOKUP(BJ$1,Monitoring_MP!$AM$1:$CX$57,Points_MP!$C40,FALSE)=$X40,$AK40,"ERROR")))))))))</f>
        <v>1</v>
      </c>
      <c r="BK40" s="223">
        <f>IF(ISBLANK(HLOOKUP(BK$1,Monitoring_MP!$AM$1:$CX$57,Points_MP!$C40,FALSE)),"",IF(HLOOKUP(BK$1,Monitoring_MP!$AM$1:$CX$57,Points_MP!$C40,FALSE)=$J40,$AD40,IF(HLOOKUP(BK$1,Monitoring_MP!$AM$1:$CX$57,Points_MP!$C40,FALSE)=$L40,$AE40,IF(HLOOKUP(BK$1,Monitoring_MP!$AM$1:$CX$57,Points_MP!$C40,FALSE)=$N40,$AF40,IF(HLOOKUP(BK$1,Monitoring_MP!$AM$1:$CX$57,Points_MP!$C40,FALSE)=$P40,$AG40,IF(HLOOKUP(BK$1,Monitoring_MP!$AM$1:$CX$57,Points_MP!$C40,FALSE)=$R40,$AH40,IF(HLOOKUP(BK$1,Monitoring_MP!$AM$1:$CX$57,Points_MP!$C40,FALSE)=$T40,$AI40,IF(HLOOKUP(BK$1,Monitoring_MP!$AM$1:$CX$57,Points_MP!$C40,FALSE)=$V40,$AJ40,IF(HLOOKUP(BK$1,Monitoring_MP!$AM$1:$CX$57,Points_MP!$C40,FALSE)=$X40,$AK40,"ERROR")))))))))</f>
        <v>0</v>
      </c>
      <c r="BL40" s="223">
        <f>IF(ISBLANK(HLOOKUP(BL$1,Monitoring_MP!$AM$1:$CX$57,Points_MP!$C40,FALSE)),"",IF(HLOOKUP(BL$1,Monitoring_MP!$AM$1:$CX$57,Points_MP!$C40,FALSE)=$J40,$AD40,IF(HLOOKUP(BL$1,Monitoring_MP!$AM$1:$CX$57,Points_MP!$C40,FALSE)=$L40,$AE40,IF(HLOOKUP(BL$1,Monitoring_MP!$AM$1:$CX$57,Points_MP!$C40,FALSE)=$N40,$AF40,IF(HLOOKUP(BL$1,Monitoring_MP!$AM$1:$CX$57,Points_MP!$C40,FALSE)=$P40,$AG40,IF(HLOOKUP(BL$1,Monitoring_MP!$AM$1:$CX$57,Points_MP!$C40,FALSE)=$R40,$AH40,IF(HLOOKUP(BL$1,Monitoring_MP!$AM$1:$CX$57,Points_MP!$C40,FALSE)=$T40,$AI40,IF(HLOOKUP(BL$1,Monitoring_MP!$AM$1:$CX$57,Points_MP!$C40,FALSE)=$V40,$AJ40,IF(HLOOKUP(BL$1,Monitoring_MP!$AM$1:$CX$57,Points_MP!$C40,FALSE)=$X40,$AK40,"ERROR")))))))))</f>
        <v>1</v>
      </c>
      <c r="BM40" s="223">
        <f>IF(ISBLANK(HLOOKUP(BM$1,Monitoring_MP!$AM$1:$CX$57,Points_MP!$C40,FALSE)),"",IF(HLOOKUP(BM$1,Monitoring_MP!$AM$1:$CX$57,Points_MP!$C40,FALSE)=$J40,$AD40,IF(HLOOKUP(BM$1,Monitoring_MP!$AM$1:$CX$57,Points_MP!$C40,FALSE)=$L40,$AE40,IF(HLOOKUP(BM$1,Monitoring_MP!$AM$1:$CX$57,Points_MP!$C40,FALSE)=$N40,$AF40,IF(HLOOKUP(BM$1,Monitoring_MP!$AM$1:$CX$57,Points_MP!$C40,FALSE)=$P40,$AG40,IF(HLOOKUP(BM$1,Monitoring_MP!$AM$1:$CX$57,Points_MP!$C40,FALSE)=$R40,$AH40,IF(HLOOKUP(BM$1,Monitoring_MP!$AM$1:$CX$57,Points_MP!$C40,FALSE)=$T40,$AI40,IF(HLOOKUP(BM$1,Monitoring_MP!$AM$1:$CX$57,Points_MP!$C40,FALSE)=$V40,$AJ40,IF(HLOOKUP(BM$1,Monitoring_MP!$AM$1:$CX$57,Points_MP!$C40,FALSE)=$X40,$AK40,"ERROR")))))))))</f>
        <v>0</v>
      </c>
      <c r="BN40" s="223">
        <f>IF(ISBLANK(HLOOKUP(BN$1,Monitoring_MP!$AM$1:$CX$57,Points_MP!$C40,FALSE)),"",IF(HLOOKUP(BN$1,Monitoring_MP!$AM$1:$CX$57,Points_MP!$C40,FALSE)=$J40,$AD40,IF(HLOOKUP(BN$1,Monitoring_MP!$AM$1:$CX$57,Points_MP!$C40,FALSE)=$L40,$AE40,IF(HLOOKUP(BN$1,Monitoring_MP!$AM$1:$CX$57,Points_MP!$C40,FALSE)=$N40,$AF40,IF(HLOOKUP(BN$1,Monitoring_MP!$AM$1:$CX$57,Points_MP!$C40,FALSE)=$P40,$AG40,IF(HLOOKUP(BN$1,Monitoring_MP!$AM$1:$CX$57,Points_MP!$C40,FALSE)=$R40,$AH40,IF(HLOOKUP(BN$1,Monitoring_MP!$AM$1:$CX$57,Points_MP!$C40,FALSE)=$T40,$AI40,IF(HLOOKUP(BN$1,Monitoring_MP!$AM$1:$CX$57,Points_MP!$C40,FALSE)=$V40,$AJ40,IF(HLOOKUP(BN$1,Monitoring_MP!$AM$1:$CX$57,Points_MP!$C40,FALSE)=$X40,$AK40,"ERROR")))))))))</f>
        <v>0</v>
      </c>
      <c r="BO40" s="223">
        <f>IF(ISBLANK(HLOOKUP(BO$1,Monitoring_MP!$AM$1:$CX$57,Points_MP!$C40,FALSE)),"",IF(HLOOKUP(BO$1,Monitoring_MP!$AM$1:$CX$57,Points_MP!$C40,FALSE)=$J40,$AD40,IF(HLOOKUP(BO$1,Monitoring_MP!$AM$1:$CX$57,Points_MP!$C40,FALSE)=$L40,$AE40,IF(HLOOKUP(BO$1,Monitoring_MP!$AM$1:$CX$57,Points_MP!$C40,FALSE)=$N40,$AF40,IF(HLOOKUP(BO$1,Monitoring_MP!$AM$1:$CX$57,Points_MP!$C40,FALSE)=$P40,$AG40,IF(HLOOKUP(BO$1,Monitoring_MP!$AM$1:$CX$57,Points_MP!$C40,FALSE)=$R40,$AH40,IF(HLOOKUP(BO$1,Monitoring_MP!$AM$1:$CX$57,Points_MP!$C40,FALSE)=$T40,$AI40,IF(HLOOKUP(BO$1,Monitoring_MP!$AM$1:$CX$57,Points_MP!$C40,FALSE)=$V40,$AJ40,IF(HLOOKUP(BO$1,Monitoring_MP!$AM$1:$CX$57,Points_MP!$C40,FALSE)=$X40,$AK40,"ERROR")))))))))</f>
        <v>0</v>
      </c>
      <c r="BP40" s="223">
        <f>IF(ISBLANK(HLOOKUP(BP$1,Monitoring_MP!$AM$1:$CX$57,Points_MP!$C40,FALSE)),"",IF(HLOOKUP(BP$1,Monitoring_MP!$AM$1:$CX$57,Points_MP!$C40,FALSE)=$J40,$AD40,IF(HLOOKUP(BP$1,Monitoring_MP!$AM$1:$CX$57,Points_MP!$C40,FALSE)=$L40,$AE40,IF(HLOOKUP(BP$1,Monitoring_MP!$AM$1:$CX$57,Points_MP!$C40,FALSE)=$N40,$AF40,IF(HLOOKUP(BP$1,Monitoring_MP!$AM$1:$CX$57,Points_MP!$C40,FALSE)=$P40,$AG40,IF(HLOOKUP(BP$1,Monitoring_MP!$AM$1:$CX$57,Points_MP!$C40,FALSE)=$R40,$AH40,IF(HLOOKUP(BP$1,Monitoring_MP!$AM$1:$CX$57,Points_MP!$C40,FALSE)=$T40,$AI40,IF(HLOOKUP(BP$1,Monitoring_MP!$AM$1:$CX$57,Points_MP!$C40,FALSE)=$V40,$AJ40,IF(HLOOKUP(BP$1,Monitoring_MP!$AM$1:$CX$57,Points_MP!$C40,FALSE)=$X40,$AK40,"ERROR")))))))))</f>
        <v>0</v>
      </c>
      <c r="BQ40" s="223">
        <f>IF(ISBLANK(HLOOKUP(BQ$1,Monitoring_MP!$AM$1:$CX$57,Points_MP!$C40,FALSE)),"",IF(HLOOKUP(BQ$1,Monitoring_MP!$AM$1:$CX$57,Points_MP!$C40,FALSE)=$J40,$AD40,IF(HLOOKUP(BQ$1,Monitoring_MP!$AM$1:$CX$57,Points_MP!$C40,FALSE)=$L40,$AE40,IF(HLOOKUP(BQ$1,Monitoring_MP!$AM$1:$CX$57,Points_MP!$C40,FALSE)=$N40,$AF40,IF(HLOOKUP(BQ$1,Monitoring_MP!$AM$1:$CX$57,Points_MP!$C40,FALSE)=$P40,$AG40,IF(HLOOKUP(BQ$1,Monitoring_MP!$AM$1:$CX$57,Points_MP!$C40,FALSE)=$R40,$AH40,IF(HLOOKUP(BQ$1,Monitoring_MP!$AM$1:$CX$57,Points_MP!$C40,FALSE)=$T40,$AI40,IF(HLOOKUP(BQ$1,Monitoring_MP!$AM$1:$CX$57,Points_MP!$C40,FALSE)=$V40,$AJ40,IF(HLOOKUP(BQ$1,Monitoring_MP!$AM$1:$CX$57,Points_MP!$C40,FALSE)=$X40,$AK40,"ERROR")))))))))</f>
        <v>0</v>
      </c>
      <c r="BR40" s="223">
        <f>IF(ISBLANK(HLOOKUP(BR$1,Monitoring_MP!$AM$1:$CX$57,Points_MP!$C40,FALSE)),"",IF(HLOOKUP(BR$1,Monitoring_MP!$AM$1:$CX$57,Points_MP!$C40,FALSE)=$J40,$AD40,IF(HLOOKUP(BR$1,Monitoring_MP!$AM$1:$CX$57,Points_MP!$C40,FALSE)=$L40,$AE40,IF(HLOOKUP(BR$1,Monitoring_MP!$AM$1:$CX$57,Points_MP!$C40,FALSE)=$N40,$AF40,IF(HLOOKUP(BR$1,Monitoring_MP!$AM$1:$CX$57,Points_MP!$C40,FALSE)=$P40,$AG40,IF(HLOOKUP(BR$1,Monitoring_MP!$AM$1:$CX$57,Points_MP!$C40,FALSE)=$R40,$AH40,IF(HLOOKUP(BR$1,Monitoring_MP!$AM$1:$CX$57,Points_MP!$C40,FALSE)=$T40,$AI40,IF(HLOOKUP(BR$1,Monitoring_MP!$AM$1:$CX$57,Points_MP!$C40,FALSE)=$V40,$AJ40,IF(HLOOKUP(BR$1,Monitoring_MP!$AM$1:$CX$57,Points_MP!$C40,FALSE)=$X40,$AK40,"ERROR")))))))))</f>
        <v>1</v>
      </c>
    </row>
    <row r="41" spans="1:70" ht="15" customHeight="1" x14ac:dyDescent="0.35">
      <c r="A41" s="79" t="str">
        <f>IF(ISBLANK(Monitoring_MP!A41),"",Monitoring_MP!A41)</f>
        <v>Q39</v>
      </c>
      <c r="B41" s="80" t="str">
        <f>IF(ISBLANK(Monitoring_MP!B41),"",Monitoring_MP!B41)</f>
        <v>R20039</v>
      </c>
      <c r="C41" s="177">
        <f>IF(ISBLANK(Monitoring_MP!C41),"",Monitoring_MP!C41)</f>
        <v>41</v>
      </c>
      <c r="D41" s="177" t="str">
        <f>IF(ISBLANK(Monitoring_MP!D41),"",Monitoring_MP!D41)</f>
        <v>Au fost făcute publice funcţiile vacante existente în serviciul public, incluzînd descrierea postului pentru funcția vacantă și cerinţele de calificare faţă de candidaţii pentru funcţiile vacante?</v>
      </c>
      <c r="E41" s="177" t="str">
        <f>IF(ISBLANK(Monitoring_MP!E41),"",Monitoring_MP!E41)</f>
        <v>Were made public existing vacancies in the public service, including the job description for the vacant position and qualification requirements to candidates for vacancies?</v>
      </c>
      <c r="F41" s="81" t="str">
        <f>IF(ISBLANK(Monitoring_MP!F41),"",Monitoring_MP!F41)</f>
        <v>hr</v>
      </c>
      <c r="G41" s="81" t="str">
        <f>IF(ISBLANK(Monitoring_MP!G41),"",Monitoring_MP!G41)</f>
        <v>hr1</v>
      </c>
      <c r="H41" s="81" t="str">
        <f>IF(ISBLANK(Monitoring_MP!H41),"",Monitoring_MP!H41)</f>
        <v>hr1k</v>
      </c>
      <c r="I41" s="82">
        <f>IF(ISBLANK(Monitoring_MP!I41),"",Monitoring_MP!I41)</f>
        <v>1</v>
      </c>
      <c r="J41" s="81" t="str">
        <f>IF(ISBLANK(Monitoring_MP!J41),"",Monitoring_MP!J41)</f>
        <v>da</v>
      </c>
      <c r="K41" s="81" t="str">
        <f>IF(ISBLANK(Monitoring_MP!K41),"",Monitoring_MP!K41)</f>
        <v>yes</v>
      </c>
      <c r="L41" s="81" t="str">
        <f>IF(ISBLANK(Monitoring_MP!L41),"",Monitoring_MP!L41)</f>
        <v>nu</v>
      </c>
      <c r="M41" s="81" t="str">
        <f>IF(ISBLANK(Monitoring_MP!M41),"",Monitoring_MP!M41)</f>
        <v>no</v>
      </c>
      <c r="N41" s="81" t="str">
        <f>IF(ISBLANK(Monitoring_MP!N41),"",Monitoring_MP!N41)</f>
        <v>partial/panou informativ</v>
      </c>
      <c r="O41" s="81" t="str">
        <f>IF(ISBLANK(Monitoring_MP!O41),"",Monitoring_MP!O41)</f>
        <v>partially/bilboard</v>
      </c>
      <c r="P41" s="81" t="str">
        <f>IF(ISBLANK(Monitoring_MP!P41),"",Monitoring_MP!P41)</f>
        <v>---</v>
      </c>
      <c r="Q41" s="81" t="str">
        <f>IF(ISBLANK(Monitoring_MP!Q41),"",Monitoring_MP!Q41)</f>
        <v>---</v>
      </c>
      <c r="R41" s="81" t="str">
        <f>IF(ISBLANK(Monitoring_MP!R41),"",Monitoring_MP!R41)</f>
        <v>---</v>
      </c>
      <c r="S41" s="81" t="str">
        <f>IF(ISBLANK(Monitoring_MP!S41),"",Monitoring_MP!S41)</f>
        <v>---</v>
      </c>
      <c r="T41" s="81" t="str">
        <f>IF(ISBLANK(Monitoring_MP!T41),"",Monitoring_MP!T41)</f>
        <v>---</v>
      </c>
      <c r="U41" s="81" t="str">
        <f>IF(ISBLANK(Monitoring_MP!U41),"",Monitoring_MP!U41)</f>
        <v>---</v>
      </c>
      <c r="V41" s="81" t="str">
        <f>IF(ISBLANK(Monitoring_MP!V41),"",Monitoring_MP!V41)</f>
        <v>---</v>
      </c>
      <c r="W41" s="81" t="str">
        <f>IF(ISBLANK(Monitoring_MP!W41),"",Monitoring_MP!W41)</f>
        <v>---</v>
      </c>
      <c r="X41" s="131" t="str">
        <f>IF(ISBLANK(Monitoring_MP!X41),"",Monitoring_MP!X41)</f>
        <v>N/A</v>
      </c>
      <c r="Y41" s="131" t="str">
        <f>IF(ISBLANK(Monitoring_MP!Y41),"",Monitoring_MP!Y41)</f>
        <v>N/A</v>
      </c>
      <c r="Z41" s="81" t="str">
        <f>IF(ISBLANK(Monitoring_MP!Z41),"",Monitoring_MP!Z41)</f>
        <v>---</v>
      </c>
      <c r="AA41" s="81" t="str">
        <f>IF(ISBLANK(Monitoring_MP!AA41),"",Monitoring_MP!AA41)</f>
        <v>---</v>
      </c>
      <c r="AB41" s="81" t="str">
        <f>IF(ISBLANK(Monitoring_MP!AB41),"",Monitoring_MP!AB41)</f>
        <v>da</v>
      </c>
      <c r="AC41" s="81" t="str">
        <f>IF(ISBLANK(Monitoring_MP!AC41),"",Monitoring_MP!AC41)</f>
        <v>nu</v>
      </c>
      <c r="AD41" s="82">
        <f>IF(ISBLANK(Monitoring_MP!AD41),"",Monitoring_MP!AD41)</f>
        <v>1</v>
      </c>
      <c r="AE41" s="81">
        <f>IF(ISBLANK(Monitoring_MP!AE41),"",Monitoring_MP!AE41)</f>
        <v>0</v>
      </c>
      <c r="AF41" s="81">
        <f>IF(ISBLANK(Monitoring_MP!AF41),"",Monitoring_MP!AF41)</f>
        <v>0.5</v>
      </c>
      <c r="AG41" s="81" t="str">
        <f>IF(ISBLANK(Monitoring_MP!AG41),"",Monitoring_MP!AG41)</f>
        <v>---</v>
      </c>
      <c r="AH41" s="81" t="str">
        <f>IF(ISBLANK(Monitoring_MP!AH41),"",Monitoring_MP!AH41)</f>
        <v>---</v>
      </c>
      <c r="AI41" s="81" t="str">
        <f>IF(ISBLANK(Monitoring_MP!AI41),"",Monitoring_MP!AI41)</f>
        <v>---</v>
      </c>
      <c r="AJ41" s="131" t="str">
        <f>IF(ISBLANK(Monitoring_MP!AJ41),"",Monitoring_MP!AJ41)</f>
        <v>---</v>
      </c>
      <c r="AK41" s="131" t="str">
        <f>IF(ISBLANK(Monitoring_MP!AK41),"",Monitoring_MP!AK41)</f>
        <v>N/A</v>
      </c>
      <c r="AL41" s="157" t="str">
        <f>IF(ISBLANK(Monitoring_MP!AL41),"",Monitoring_MP!AL41)</f>
        <v>---</v>
      </c>
      <c r="AM41" s="223">
        <f>IF(ISBLANK(HLOOKUP(AM$1,Monitoring_MP!$AM$1:$CX$57,Points_MP!$C41,FALSE)),"",IF(HLOOKUP(AM$1,Monitoring_MP!$AM$1:$CX$57,Points_MP!$C41,FALSE)=$J41,$AD41,IF(HLOOKUP(AM$1,Monitoring_MP!$AM$1:$CX$57,Points_MP!$C41,FALSE)=$L41,$AE41,IF(HLOOKUP(AM$1,Monitoring_MP!$AM$1:$CX$57,Points_MP!$C41,FALSE)=$N41,$AF41,IF(HLOOKUP(AM$1,Monitoring_MP!$AM$1:$CX$57,Points_MP!$C41,FALSE)=$P41,$AG41,IF(HLOOKUP(AM$1,Monitoring_MP!$AM$1:$CX$57,Points_MP!$C41,FALSE)=$R41,$AH41,IF(HLOOKUP(AM$1,Monitoring_MP!$AM$1:$CX$57,Points_MP!$C41,FALSE)=$T41,$AI41,IF(HLOOKUP(AM$1,Monitoring_MP!$AM$1:$CX$57,Points_MP!$C41,FALSE)=$V41,$AJ41,IF(HLOOKUP(AM$1,Monitoring_MP!$AM$1:$CX$57,Points_MP!$C41,FALSE)=$X41,$AK41,"ERROR")))))))))</f>
        <v>0</v>
      </c>
      <c r="AN41" s="223">
        <f>IF(ISBLANK(HLOOKUP(AN$1,Monitoring_MP!$AM$1:$CX$57,Points_MP!$C41,FALSE)),"",IF(HLOOKUP(AN$1,Monitoring_MP!$AM$1:$CX$57,Points_MP!$C41,FALSE)=$J41,$AD41,IF(HLOOKUP(AN$1,Monitoring_MP!$AM$1:$CX$57,Points_MP!$C41,FALSE)=$L41,$AE41,IF(HLOOKUP(AN$1,Monitoring_MP!$AM$1:$CX$57,Points_MP!$C41,FALSE)=$N41,$AF41,IF(HLOOKUP(AN$1,Monitoring_MP!$AM$1:$CX$57,Points_MP!$C41,FALSE)=$P41,$AG41,IF(HLOOKUP(AN$1,Monitoring_MP!$AM$1:$CX$57,Points_MP!$C41,FALSE)=$R41,$AH41,IF(HLOOKUP(AN$1,Monitoring_MP!$AM$1:$CX$57,Points_MP!$C41,FALSE)=$T41,$AI41,IF(HLOOKUP(AN$1,Monitoring_MP!$AM$1:$CX$57,Points_MP!$C41,FALSE)=$V41,$AJ41,IF(HLOOKUP(AN$1,Monitoring_MP!$AM$1:$CX$57,Points_MP!$C41,FALSE)=$X41,$AK41,"ERROR")))))))))</f>
        <v>0.5</v>
      </c>
      <c r="AO41" s="223">
        <f>IF(ISBLANK(HLOOKUP(AO$1,Monitoring_MP!$AM$1:$CX$57,Points_MP!$C41,FALSE)),"",IF(HLOOKUP(AO$1,Monitoring_MP!$AM$1:$CX$57,Points_MP!$C41,FALSE)=$J41,$AD41,IF(HLOOKUP(AO$1,Monitoring_MP!$AM$1:$CX$57,Points_MP!$C41,FALSE)=$L41,$AE41,IF(HLOOKUP(AO$1,Monitoring_MP!$AM$1:$CX$57,Points_MP!$C41,FALSE)=$N41,$AF41,IF(HLOOKUP(AO$1,Monitoring_MP!$AM$1:$CX$57,Points_MP!$C41,FALSE)=$P41,$AG41,IF(HLOOKUP(AO$1,Monitoring_MP!$AM$1:$CX$57,Points_MP!$C41,FALSE)=$R41,$AH41,IF(HLOOKUP(AO$1,Monitoring_MP!$AM$1:$CX$57,Points_MP!$C41,FALSE)=$T41,$AI41,IF(HLOOKUP(AO$1,Monitoring_MP!$AM$1:$CX$57,Points_MP!$C41,FALSE)=$V41,$AJ41,IF(HLOOKUP(AO$1,Monitoring_MP!$AM$1:$CX$57,Points_MP!$C41,FALSE)=$X41,$AK41,"ERROR")))))))))</f>
        <v>0</v>
      </c>
      <c r="AP41" s="223">
        <f>IF(ISBLANK(HLOOKUP(AP$1,Monitoring_MP!$AM$1:$CX$57,Points_MP!$C41,FALSE)),"",IF(HLOOKUP(AP$1,Monitoring_MP!$AM$1:$CX$57,Points_MP!$C41,FALSE)=$J41,$AD41,IF(HLOOKUP(AP$1,Monitoring_MP!$AM$1:$CX$57,Points_MP!$C41,FALSE)=$L41,$AE41,IF(HLOOKUP(AP$1,Monitoring_MP!$AM$1:$CX$57,Points_MP!$C41,FALSE)=$N41,$AF41,IF(HLOOKUP(AP$1,Monitoring_MP!$AM$1:$CX$57,Points_MP!$C41,FALSE)=$P41,$AG41,IF(HLOOKUP(AP$1,Monitoring_MP!$AM$1:$CX$57,Points_MP!$C41,FALSE)=$R41,$AH41,IF(HLOOKUP(AP$1,Monitoring_MP!$AM$1:$CX$57,Points_MP!$C41,FALSE)=$T41,$AI41,IF(HLOOKUP(AP$1,Monitoring_MP!$AM$1:$CX$57,Points_MP!$C41,FALSE)=$V41,$AJ41,IF(HLOOKUP(AP$1,Monitoring_MP!$AM$1:$CX$57,Points_MP!$C41,FALSE)=$X41,$AK41,"ERROR")))))))))</f>
        <v>1</v>
      </c>
      <c r="AQ41" s="223">
        <f>IF(ISBLANK(HLOOKUP(AQ$1,Monitoring_MP!$AM$1:$CX$57,Points_MP!$C41,FALSE)),"",IF(HLOOKUP(AQ$1,Monitoring_MP!$AM$1:$CX$57,Points_MP!$C41,FALSE)=$J41,$AD41,IF(HLOOKUP(AQ$1,Monitoring_MP!$AM$1:$CX$57,Points_MP!$C41,FALSE)=$L41,$AE41,IF(HLOOKUP(AQ$1,Monitoring_MP!$AM$1:$CX$57,Points_MP!$C41,FALSE)=$N41,$AF41,IF(HLOOKUP(AQ$1,Monitoring_MP!$AM$1:$CX$57,Points_MP!$C41,FALSE)=$P41,$AG41,IF(HLOOKUP(AQ$1,Monitoring_MP!$AM$1:$CX$57,Points_MP!$C41,FALSE)=$R41,$AH41,IF(HLOOKUP(AQ$1,Monitoring_MP!$AM$1:$CX$57,Points_MP!$C41,FALSE)=$T41,$AI41,IF(HLOOKUP(AQ$1,Monitoring_MP!$AM$1:$CX$57,Points_MP!$C41,FALSE)=$V41,$AJ41,IF(HLOOKUP(AQ$1,Monitoring_MP!$AM$1:$CX$57,Points_MP!$C41,FALSE)=$X41,$AK41,"ERROR")))))))))</f>
        <v>1</v>
      </c>
      <c r="AR41" s="223">
        <f>IF(ISBLANK(HLOOKUP(AR$1,Monitoring_MP!$AM$1:$CX$57,Points_MP!$C41,FALSE)),"",IF(HLOOKUP(AR$1,Monitoring_MP!$AM$1:$CX$57,Points_MP!$C41,FALSE)=$J41,$AD41,IF(HLOOKUP(AR$1,Monitoring_MP!$AM$1:$CX$57,Points_MP!$C41,FALSE)=$L41,$AE41,IF(HLOOKUP(AR$1,Monitoring_MP!$AM$1:$CX$57,Points_MP!$C41,FALSE)=$N41,$AF41,IF(HLOOKUP(AR$1,Monitoring_MP!$AM$1:$CX$57,Points_MP!$C41,FALSE)=$P41,$AG41,IF(HLOOKUP(AR$1,Monitoring_MP!$AM$1:$CX$57,Points_MP!$C41,FALSE)=$R41,$AH41,IF(HLOOKUP(AR$1,Monitoring_MP!$AM$1:$CX$57,Points_MP!$C41,FALSE)=$T41,$AI41,IF(HLOOKUP(AR$1,Monitoring_MP!$AM$1:$CX$57,Points_MP!$C41,FALSE)=$V41,$AJ41,IF(HLOOKUP(AR$1,Monitoring_MP!$AM$1:$CX$57,Points_MP!$C41,FALSE)=$X41,$AK41,"ERROR")))))))))</f>
        <v>0</v>
      </c>
      <c r="AS41" s="223">
        <f>IF(ISBLANK(HLOOKUP(AS$1,Monitoring_MP!$AM$1:$CX$57,Points_MP!$C41,FALSE)),"",IF(HLOOKUP(AS$1,Monitoring_MP!$AM$1:$CX$57,Points_MP!$C41,FALSE)=$J41,$AD41,IF(HLOOKUP(AS$1,Monitoring_MP!$AM$1:$CX$57,Points_MP!$C41,FALSE)=$L41,$AE41,IF(HLOOKUP(AS$1,Monitoring_MP!$AM$1:$CX$57,Points_MP!$C41,FALSE)=$N41,$AF41,IF(HLOOKUP(AS$1,Monitoring_MP!$AM$1:$CX$57,Points_MP!$C41,FALSE)=$P41,$AG41,IF(HLOOKUP(AS$1,Monitoring_MP!$AM$1:$CX$57,Points_MP!$C41,FALSE)=$R41,$AH41,IF(HLOOKUP(AS$1,Monitoring_MP!$AM$1:$CX$57,Points_MP!$C41,FALSE)=$T41,$AI41,IF(HLOOKUP(AS$1,Monitoring_MP!$AM$1:$CX$57,Points_MP!$C41,FALSE)=$V41,$AJ41,IF(HLOOKUP(AS$1,Monitoring_MP!$AM$1:$CX$57,Points_MP!$C41,FALSE)=$X41,$AK41,"ERROR")))))))))</f>
        <v>1</v>
      </c>
      <c r="AT41" s="223">
        <f>IF(ISBLANK(HLOOKUP(AT$1,Monitoring_MP!$AM$1:$CX$57,Points_MP!$C41,FALSE)),"",IF(HLOOKUP(AT$1,Monitoring_MP!$AM$1:$CX$57,Points_MP!$C41,FALSE)=$J41,$AD41,IF(HLOOKUP(AT$1,Monitoring_MP!$AM$1:$CX$57,Points_MP!$C41,FALSE)=$L41,$AE41,IF(HLOOKUP(AT$1,Monitoring_MP!$AM$1:$CX$57,Points_MP!$C41,FALSE)=$N41,$AF41,IF(HLOOKUP(AT$1,Monitoring_MP!$AM$1:$CX$57,Points_MP!$C41,FALSE)=$P41,$AG41,IF(HLOOKUP(AT$1,Monitoring_MP!$AM$1:$CX$57,Points_MP!$C41,FALSE)=$R41,$AH41,IF(HLOOKUP(AT$1,Monitoring_MP!$AM$1:$CX$57,Points_MP!$C41,FALSE)=$T41,$AI41,IF(HLOOKUP(AT$1,Monitoring_MP!$AM$1:$CX$57,Points_MP!$C41,FALSE)=$V41,$AJ41,IF(HLOOKUP(AT$1,Monitoring_MP!$AM$1:$CX$57,Points_MP!$C41,FALSE)=$X41,$AK41,"ERROR")))))))))</f>
        <v>1</v>
      </c>
      <c r="AU41" s="223">
        <f>IF(ISBLANK(HLOOKUP(AU$1,Monitoring_MP!$AM$1:$CX$57,Points_MP!$C41,FALSE)),"",IF(HLOOKUP(AU$1,Monitoring_MP!$AM$1:$CX$57,Points_MP!$C41,FALSE)=$J41,$AD41,IF(HLOOKUP(AU$1,Monitoring_MP!$AM$1:$CX$57,Points_MP!$C41,FALSE)=$L41,$AE41,IF(HLOOKUP(AU$1,Monitoring_MP!$AM$1:$CX$57,Points_MP!$C41,FALSE)=$N41,$AF41,IF(HLOOKUP(AU$1,Monitoring_MP!$AM$1:$CX$57,Points_MP!$C41,FALSE)=$P41,$AG41,IF(HLOOKUP(AU$1,Monitoring_MP!$AM$1:$CX$57,Points_MP!$C41,FALSE)=$R41,$AH41,IF(HLOOKUP(AU$1,Monitoring_MP!$AM$1:$CX$57,Points_MP!$C41,FALSE)=$T41,$AI41,IF(HLOOKUP(AU$1,Monitoring_MP!$AM$1:$CX$57,Points_MP!$C41,FALSE)=$V41,$AJ41,IF(HLOOKUP(AU$1,Monitoring_MP!$AM$1:$CX$57,Points_MP!$C41,FALSE)=$X41,$AK41,"ERROR")))))))))</f>
        <v>0</v>
      </c>
      <c r="AV41" s="223">
        <f>IF(ISBLANK(HLOOKUP(AV$1,Monitoring_MP!$AM$1:$CX$57,Points_MP!$C41,FALSE)),"",IF(HLOOKUP(AV$1,Monitoring_MP!$AM$1:$CX$57,Points_MP!$C41,FALSE)=$J41,$AD41,IF(HLOOKUP(AV$1,Monitoring_MP!$AM$1:$CX$57,Points_MP!$C41,FALSE)=$L41,$AE41,IF(HLOOKUP(AV$1,Monitoring_MP!$AM$1:$CX$57,Points_MP!$C41,FALSE)=$N41,$AF41,IF(HLOOKUP(AV$1,Monitoring_MP!$AM$1:$CX$57,Points_MP!$C41,FALSE)=$P41,$AG41,IF(HLOOKUP(AV$1,Monitoring_MP!$AM$1:$CX$57,Points_MP!$C41,FALSE)=$R41,$AH41,IF(HLOOKUP(AV$1,Monitoring_MP!$AM$1:$CX$57,Points_MP!$C41,FALSE)=$T41,$AI41,IF(HLOOKUP(AV$1,Monitoring_MP!$AM$1:$CX$57,Points_MP!$C41,FALSE)=$V41,$AJ41,IF(HLOOKUP(AV$1,Monitoring_MP!$AM$1:$CX$57,Points_MP!$C41,FALSE)=$X41,$AK41,"ERROR")))))))))</f>
        <v>1</v>
      </c>
      <c r="AW41" s="223">
        <f>IF(ISBLANK(HLOOKUP(AW$1,Monitoring_MP!$AM$1:$CX$57,Points_MP!$C41,FALSE)),"",IF(HLOOKUP(AW$1,Monitoring_MP!$AM$1:$CX$57,Points_MP!$C41,FALSE)=$J41,$AD41,IF(HLOOKUP(AW$1,Monitoring_MP!$AM$1:$CX$57,Points_MP!$C41,FALSE)=$L41,$AE41,IF(HLOOKUP(AW$1,Monitoring_MP!$AM$1:$CX$57,Points_MP!$C41,FALSE)=$N41,$AF41,IF(HLOOKUP(AW$1,Monitoring_MP!$AM$1:$CX$57,Points_MP!$C41,FALSE)=$P41,$AG41,IF(HLOOKUP(AW$1,Monitoring_MP!$AM$1:$CX$57,Points_MP!$C41,FALSE)=$R41,$AH41,IF(HLOOKUP(AW$1,Monitoring_MP!$AM$1:$CX$57,Points_MP!$C41,FALSE)=$T41,$AI41,IF(HLOOKUP(AW$1,Monitoring_MP!$AM$1:$CX$57,Points_MP!$C41,FALSE)=$V41,$AJ41,IF(HLOOKUP(AW$1,Monitoring_MP!$AM$1:$CX$57,Points_MP!$C41,FALSE)=$X41,$AK41,"ERROR")))))))))</f>
        <v>0</v>
      </c>
      <c r="AX41" s="223">
        <f>IF(ISBLANK(HLOOKUP(AX$1,Monitoring_MP!$AM$1:$CX$57,Points_MP!$C41,FALSE)),"",IF(HLOOKUP(AX$1,Monitoring_MP!$AM$1:$CX$57,Points_MP!$C41,FALSE)=$J41,$AD41,IF(HLOOKUP(AX$1,Monitoring_MP!$AM$1:$CX$57,Points_MP!$C41,FALSE)=$L41,$AE41,IF(HLOOKUP(AX$1,Monitoring_MP!$AM$1:$CX$57,Points_MP!$C41,FALSE)=$N41,$AF41,IF(HLOOKUP(AX$1,Monitoring_MP!$AM$1:$CX$57,Points_MP!$C41,FALSE)=$P41,$AG41,IF(HLOOKUP(AX$1,Monitoring_MP!$AM$1:$CX$57,Points_MP!$C41,FALSE)=$R41,$AH41,IF(HLOOKUP(AX$1,Monitoring_MP!$AM$1:$CX$57,Points_MP!$C41,FALSE)=$T41,$AI41,IF(HLOOKUP(AX$1,Monitoring_MP!$AM$1:$CX$57,Points_MP!$C41,FALSE)=$V41,$AJ41,IF(HLOOKUP(AX$1,Monitoring_MP!$AM$1:$CX$57,Points_MP!$C41,FALSE)=$X41,$AK41,"ERROR")))))))))</f>
        <v>0.5</v>
      </c>
      <c r="AY41" s="223">
        <f>IF(ISBLANK(HLOOKUP(AY$1,Monitoring_MP!$AM$1:$CX$57,Points_MP!$C41,FALSE)),"",IF(HLOOKUP(AY$1,Monitoring_MP!$AM$1:$CX$57,Points_MP!$C41,FALSE)=$J41,$AD41,IF(HLOOKUP(AY$1,Monitoring_MP!$AM$1:$CX$57,Points_MP!$C41,FALSE)=$L41,$AE41,IF(HLOOKUP(AY$1,Monitoring_MP!$AM$1:$CX$57,Points_MP!$C41,FALSE)=$N41,$AF41,IF(HLOOKUP(AY$1,Monitoring_MP!$AM$1:$CX$57,Points_MP!$C41,FALSE)=$P41,$AG41,IF(HLOOKUP(AY$1,Monitoring_MP!$AM$1:$CX$57,Points_MP!$C41,FALSE)=$R41,$AH41,IF(HLOOKUP(AY$1,Monitoring_MP!$AM$1:$CX$57,Points_MP!$C41,FALSE)=$T41,$AI41,IF(HLOOKUP(AY$1,Monitoring_MP!$AM$1:$CX$57,Points_MP!$C41,FALSE)=$V41,$AJ41,IF(HLOOKUP(AY$1,Monitoring_MP!$AM$1:$CX$57,Points_MP!$C41,FALSE)=$X41,$AK41,"ERROR")))))))))</f>
        <v>0</v>
      </c>
      <c r="AZ41" s="223">
        <f>IF(ISBLANK(HLOOKUP(AZ$1,Monitoring_MP!$AM$1:$CX$57,Points_MP!$C41,FALSE)),"",IF(HLOOKUP(AZ$1,Monitoring_MP!$AM$1:$CX$57,Points_MP!$C41,FALSE)=$J41,$AD41,IF(HLOOKUP(AZ$1,Monitoring_MP!$AM$1:$CX$57,Points_MP!$C41,FALSE)=$L41,$AE41,IF(HLOOKUP(AZ$1,Monitoring_MP!$AM$1:$CX$57,Points_MP!$C41,FALSE)=$N41,$AF41,IF(HLOOKUP(AZ$1,Monitoring_MP!$AM$1:$CX$57,Points_MP!$C41,FALSE)=$P41,$AG41,IF(HLOOKUP(AZ$1,Monitoring_MP!$AM$1:$CX$57,Points_MP!$C41,FALSE)=$R41,$AH41,IF(HLOOKUP(AZ$1,Monitoring_MP!$AM$1:$CX$57,Points_MP!$C41,FALSE)=$T41,$AI41,IF(HLOOKUP(AZ$1,Monitoring_MP!$AM$1:$CX$57,Points_MP!$C41,FALSE)=$V41,$AJ41,IF(HLOOKUP(AZ$1,Monitoring_MP!$AM$1:$CX$57,Points_MP!$C41,FALSE)=$X41,$AK41,"ERROR")))))))))</f>
        <v>1</v>
      </c>
      <c r="BA41" s="223">
        <f>IF(ISBLANK(HLOOKUP(BA$1,Monitoring_MP!$AM$1:$CX$57,Points_MP!$C41,FALSE)),"",IF(HLOOKUP(BA$1,Monitoring_MP!$AM$1:$CX$57,Points_MP!$C41,FALSE)=$J41,$AD41,IF(HLOOKUP(BA$1,Monitoring_MP!$AM$1:$CX$57,Points_MP!$C41,FALSE)=$L41,$AE41,IF(HLOOKUP(BA$1,Monitoring_MP!$AM$1:$CX$57,Points_MP!$C41,FALSE)=$N41,$AF41,IF(HLOOKUP(BA$1,Monitoring_MP!$AM$1:$CX$57,Points_MP!$C41,FALSE)=$P41,$AG41,IF(HLOOKUP(BA$1,Monitoring_MP!$AM$1:$CX$57,Points_MP!$C41,FALSE)=$R41,$AH41,IF(HLOOKUP(BA$1,Monitoring_MP!$AM$1:$CX$57,Points_MP!$C41,FALSE)=$T41,$AI41,IF(HLOOKUP(BA$1,Monitoring_MP!$AM$1:$CX$57,Points_MP!$C41,FALSE)=$V41,$AJ41,IF(HLOOKUP(BA$1,Monitoring_MP!$AM$1:$CX$57,Points_MP!$C41,FALSE)=$X41,$AK41,"ERROR")))))))))</f>
        <v>0.5</v>
      </c>
      <c r="BB41" s="223">
        <f>IF(ISBLANK(HLOOKUP(BB$1,Monitoring_MP!$AM$1:$CX$57,Points_MP!$C41,FALSE)),"",IF(HLOOKUP(BB$1,Monitoring_MP!$AM$1:$CX$57,Points_MP!$C41,FALSE)=$J41,$AD41,IF(HLOOKUP(BB$1,Monitoring_MP!$AM$1:$CX$57,Points_MP!$C41,FALSE)=$L41,$AE41,IF(HLOOKUP(BB$1,Monitoring_MP!$AM$1:$CX$57,Points_MP!$C41,FALSE)=$N41,$AF41,IF(HLOOKUP(BB$1,Monitoring_MP!$AM$1:$CX$57,Points_MP!$C41,FALSE)=$P41,$AG41,IF(HLOOKUP(BB$1,Monitoring_MP!$AM$1:$CX$57,Points_MP!$C41,FALSE)=$R41,$AH41,IF(HLOOKUP(BB$1,Monitoring_MP!$AM$1:$CX$57,Points_MP!$C41,FALSE)=$T41,$AI41,IF(HLOOKUP(BB$1,Monitoring_MP!$AM$1:$CX$57,Points_MP!$C41,FALSE)=$V41,$AJ41,IF(HLOOKUP(BB$1,Monitoring_MP!$AM$1:$CX$57,Points_MP!$C41,FALSE)=$X41,$AK41,"ERROR")))))))))</f>
        <v>0.5</v>
      </c>
      <c r="BC41" s="223">
        <f>IF(ISBLANK(HLOOKUP(BC$1,Monitoring_MP!$AM$1:$CX$57,Points_MP!$C41,FALSE)),"",IF(HLOOKUP(BC$1,Monitoring_MP!$AM$1:$CX$57,Points_MP!$C41,FALSE)=$J41,$AD41,IF(HLOOKUP(BC$1,Monitoring_MP!$AM$1:$CX$57,Points_MP!$C41,FALSE)=$L41,$AE41,IF(HLOOKUP(BC$1,Monitoring_MP!$AM$1:$CX$57,Points_MP!$C41,FALSE)=$N41,$AF41,IF(HLOOKUP(BC$1,Monitoring_MP!$AM$1:$CX$57,Points_MP!$C41,FALSE)=$P41,$AG41,IF(HLOOKUP(BC$1,Monitoring_MP!$AM$1:$CX$57,Points_MP!$C41,FALSE)=$R41,$AH41,IF(HLOOKUP(BC$1,Monitoring_MP!$AM$1:$CX$57,Points_MP!$C41,FALSE)=$T41,$AI41,IF(HLOOKUP(BC$1,Monitoring_MP!$AM$1:$CX$57,Points_MP!$C41,FALSE)=$V41,$AJ41,IF(HLOOKUP(BC$1,Monitoring_MP!$AM$1:$CX$57,Points_MP!$C41,FALSE)=$X41,$AK41,"ERROR")))))))))</f>
        <v>0</v>
      </c>
      <c r="BD41" s="223">
        <f>IF(ISBLANK(HLOOKUP(BD$1,Monitoring_MP!$AM$1:$CX$57,Points_MP!$C41,FALSE)),"",IF(HLOOKUP(BD$1,Monitoring_MP!$AM$1:$CX$57,Points_MP!$C41,FALSE)=$J41,$AD41,IF(HLOOKUP(BD$1,Monitoring_MP!$AM$1:$CX$57,Points_MP!$C41,FALSE)=$L41,$AE41,IF(HLOOKUP(BD$1,Monitoring_MP!$AM$1:$CX$57,Points_MP!$C41,FALSE)=$N41,$AF41,IF(HLOOKUP(BD$1,Monitoring_MP!$AM$1:$CX$57,Points_MP!$C41,FALSE)=$P41,$AG41,IF(HLOOKUP(BD$1,Monitoring_MP!$AM$1:$CX$57,Points_MP!$C41,FALSE)=$R41,$AH41,IF(HLOOKUP(BD$1,Monitoring_MP!$AM$1:$CX$57,Points_MP!$C41,FALSE)=$T41,$AI41,IF(HLOOKUP(BD$1,Monitoring_MP!$AM$1:$CX$57,Points_MP!$C41,FALSE)=$V41,$AJ41,IF(HLOOKUP(BD$1,Monitoring_MP!$AM$1:$CX$57,Points_MP!$C41,FALSE)=$X41,$AK41,"ERROR")))))))))</f>
        <v>1</v>
      </c>
      <c r="BE41" s="223">
        <f>IF(ISBLANK(HLOOKUP(BE$1,Monitoring_MP!$AM$1:$CX$57,Points_MP!$C41,FALSE)),"",IF(HLOOKUP(BE$1,Monitoring_MP!$AM$1:$CX$57,Points_MP!$C41,FALSE)=$J41,$AD41,IF(HLOOKUP(BE$1,Monitoring_MP!$AM$1:$CX$57,Points_MP!$C41,FALSE)=$L41,$AE41,IF(HLOOKUP(BE$1,Monitoring_MP!$AM$1:$CX$57,Points_MP!$C41,FALSE)=$N41,$AF41,IF(HLOOKUP(BE$1,Monitoring_MP!$AM$1:$CX$57,Points_MP!$C41,FALSE)=$P41,$AG41,IF(HLOOKUP(BE$1,Monitoring_MP!$AM$1:$CX$57,Points_MP!$C41,FALSE)=$R41,$AH41,IF(HLOOKUP(BE$1,Monitoring_MP!$AM$1:$CX$57,Points_MP!$C41,FALSE)=$T41,$AI41,IF(HLOOKUP(BE$1,Monitoring_MP!$AM$1:$CX$57,Points_MP!$C41,FALSE)=$V41,$AJ41,IF(HLOOKUP(BE$1,Monitoring_MP!$AM$1:$CX$57,Points_MP!$C41,FALSE)=$X41,$AK41,"ERROR")))))))))</f>
        <v>0.5</v>
      </c>
      <c r="BF41" s="223">
        <f>IF(ISBLANK(HLOOKUP(BF$1,Monitoring_MP!$AM$1:$CX$57,Points_MP!$C41,FALSE)),"",IF(HLOOKUP(BF$1,Monitoring_MP!$AM$1:$CX$57,Points_MP!$C41,FALSE)=$J41,$AD41,IF(HLOOKUP(BF$1,Monitoring_MP!$AM$1:$CX$57,Points_MP!$C41,FALSE)=$L41,$AE41,IF(HLOOKUP(BF$1,Monitoring_MP!$AM$1:$CX$57,Points_MP!$C41,FALSE)=$N41,$AF41,IF(HLOOKUP(BF$1,Monitoring_MP!$AM$1:$CX$57,Points_MP!$C41,FALSE)=$P41,$AG41,IF(HLOOKUP(BF$1,Monitoring_MP!$AM$1:$CX$57,Points_MP!$C41,FALSE)=$R41,$AH41,IF(HLOOKUP(BF$1,Monitoring_MP!$AM$1:$CX$57,Points_MP!$C41,FALSE)=$T41,$AI41,IF(HLOOKUP(BF$1,Monitoring_MP!$AM$1:$CX$57,Points_MP!$C41,FALSE)=$V41,$AJ41,IF(HLOOKUP(BF$1,Monitoring_MP!$AM$1:$CX$57,Points_MP!$C41,FALSE)=$X41,$AK41,"ERROR")))))))))</f>
        <v>0</v>
      </c>
      <c r="BG41" s="223">
        <f>IF(ISBLANK(HLOOKUP(BG$1,Monitoring_MP!$AM$1:$CX$57,Points_MP!$C41,FALSE)),"",IF(HLOOKUP(BG$1,Monitoring_MP!$AM$1:$CX$57,Points_MP!$C41,FALSE)=$J41,$AD41,IF(HLOOKUP(BG$1,Monitoring_MP!$AM$1:$CX$57,Points_MP!$C41,FALSE)=$L41,$AE41,IF(HLOOKUP(BG$1,Monitoring_MP!$AM$1:$CX$57,Points_MP!$C41,FALSE)=$N41,$AF41,IF(HLOOKUP(BG$1,Monitoring_MP!$AM$1:$CX$57,Points_MP!$C41,FALSE)=$P41,$AG41,IF(HLOOKUP(BG$1,Monitoring_MP!$AM$1:$CX$57,Points_MP!$C41,FALSE)=$R41,$AH41,IF(HLOOKUP(BG$1,Monitoring_MP!$AM$1:$CX$57,Points_MP!$C41,FALSE)=$T41,$AI41,IF(HLOOKUP(BG$1,Monitoring_MP!$AM$1:$CX$57,Points_MP!$C41,FALSE)=$V41,$AJ41,IF(HLOOKUP(BG$1,Monitoring_MP!$AM$1:$CX$57,Points_MP!$C41,FALSE)=$X41,$AK41,"ERROR")))))))))</f>
        <v>0</v>
      </c>
      <c r="BH41" s="223">
        <f>IF(ISBLANK(HLOOKUP(BH$1,Monitoring_MP!$AM$1:$CX$57,Points_MP!$C41,FALSE)),"",IF(HLOOKUP(BH$1,Monitoring_MP!$AM$1:$CX$57,Points_MP!$C41,FALSE)=$J41,$AD41,IF(HLOOKUP(BH$1,Monitoring_MP!$AM$1:$CX$57,Points_MP!$C41,FALSE)=$L41,$AE41,IF(HLOOKUP(BH$1,Monitoring_MP!$AM$1:$CX$57,Points_MP!$C41,FALSE)=$N41,$AF41,IF(HLOOKUP(BH$1,Monitoring_MP!$AM$1:$CX$57,Points_MP!$C41,FALSE)=$P41,$AG41,IF(HLOOKUP(BH$1,Monitoring_MP!$AM$1:$CX$57,Points_MP!$C41,FALSE)=$R41,$AH41,IF(HLOOKUP(BH$1,Monitoring_MP!$AM$1:$CX$57,Points_MP!$C41,FALSE)=$T41,$AI41,IF(HLOOKUP(BH$1,Monitoring_MP!$AM$1:$CX$57,Points_MP!$C41,FALSE)=$V41,$AJ41,IF(HLOOKUP(BH$1,Monitoring_MP!$AM$1:$CX$57,Points_MP!$C41,FALSE)=$X41,$AK41,"ERROR")))))))))</f>
        <v>0</v>
      </c>
      <c r="BI41" s="223">
        <f>IF(ISBLANK(HLOOKUP(BI$1,Monitoring_MP!$AM$1:$CX$57,Points_MP!$C41,FALSE)),"",IF(HLOOKUP(BI$1,Monitoring_MP!$AM$1:$CX$57,Points_MP!$C41,FALSE)=$J41,$AD41,IF(HLOOKUP(BI$1,Monitoring_MP!$AM$1:$CX$57,Points_MP!$C41,FALSE)=$L41,$AE41,IF(HLOOKUP(BI$1,Monitoring_MP!$AM$1:$CX$57,Points_MP!$C41,FALSE)=$N41,$AF41,IF(HLOOKUP(BI$1,Monitoring_MP!$AM$1:$CX$57,Points_MP!$C41,FALSE)=$P41,$AG41,IF(HLOOKUP(BI$1,Monitoring_MP!$AM$1:$CX$57,Points_MP!$C41,FALSE)=$R41,$AH41,IF(HLOOKUP(BI$1,Monitoring_MP!$AM$1:$CX$57,Points_MP!$C41,FALSE)=$T41,$AI41,IF(HLOOKUP(BI$1,Monitoring_MP!$AM$1:$CX$57,Points_MP!$C41,FALSE)=$V41,$AJ41,IF(HLOOKUP(BI$1,Monitoring_MP!$AM$1:$CX$57,Points_MP!$C41,FALSE)=$X41,$AK41,"ERROR")))))))))</f>
        <v>1</v>
      </c>
      <c r="BJ41" s="223">
        <f>IF(ISBLANK(HLOOKUP(BJ$1,Monitoring_MP!$AM$1:$CX$57,Points_MP!$C41,FALSE)),"",IF(HLOOKUP(BJ$1,Monitoring_MP!$AM$1:$CX$57,Points_MP!$C41,FALSE)=$J41,$AD41,IF(HLOOKUP(BJ$1,Monitoring_MP!$AM$1:$CX$57,Points_MP!$C41,FALSE)=$L41,$AE41,IF(HLOOKUP(BJ$1,Monitoring_MP!$AM$1:$CX$57,Points_MP!$C41,FALSE)=$N41,$AF41,IF(HLOOKUP(BJ$1,Monitoring_MP!$AM$1:$CX$57,Points_MP!$C41,FALSE)=$P41,$AG41,IF(HLOOKUP(BJ$1,Monitoring_MP!$AM$1:$CX$57,Points_MP!$C41,FALSE)=$R41,$AH41,IF(HLOOKUP(BJ$1,Monitoring_MP!$AM$1:$CX$57,Points_MP!$C41,FALSE)=$T41,$AI41,IF(HLOOKUP(BJ$1,Monitoring_MP!$AM$1:$CX$57,Points_MP!$C41,FALSE)=$V41,$AJ41,IF(HLOOKUP(BJ$1,Monitoring_MP!$AM$1:$CX$57,Points_MP!$C41,FALSE)=$X41,$AK41,"ERROR")))))))))</f>
        <v>1</v>
      </c>
      <c r="BK41" s="223">
        <f>IF(ISBLANK(HLOOKUP(BK$1,Monitoring_MP!$AM$1:$CX$57,Points_MP!$C41,FALSE)),"",IF(HLOOKUP(BK$1,Monitoring_MP!$AM$1:$CX$57,Points_MP!$C41,FALSE)=$J41,$AD41,IF(HLOOKUP(BK$1,Monitoring_MP!$AM$1:$CX$57,Points_MP!$C41,FALSE)=$L41,$AE41,IF(HLOOKUP(BK$1,Monitoring_MP!$AM$1:$CX$57,Points_MP!$C41,FALSE)=$N41,$AF41,IF(HLOOKUP(BK$1,Monitoring_MP!$AM$1:$CX$57,Points_MP!$C41,FALSE)=$P41,$AG41,IF(HLOOKUP(BK$1,Monitoring_MP!$AM$1:$CX$57,Points_MP!$C41,FALSE)=$R41,$AH41,IF(HLOOKUP(BK$1,Monitoring_MP!$AM$1:$CX$57,Points_MP!$C41,FALSE)=$T41,$AI41,IF(HLOOKUP(BK$1,Monitoring_MP!$AM$1:$CX$57,Points_MP!$C41,FALSE)=$V41,$AJ41,IF(HLOOKUP(BK$1,Monitoring_MP!$AM$1:$CX$57,Points_MP!$C41,FALSE)=$X41,$AK41,"ERROR")))))))))</f>
        <v>0.5</v>
      </c>
      <c r="BL41" s="223">
        <f>IF(ISBLANK(HLOOKUP(BL$1,Monitoring_MP!$AM$1:$CX$57,Points_MP!$C41,FALSE)),"",IF(HLOOKUP(BL$1,Monitoring_MP!$AM$1:$CX$57,Points_MP!$C41,FALSE)=$J41,$AD41,IF(HLOOKUP(BL$1,Monitoring_MP!$AM$1:$CX$57,Points_MP!$C41,FALSE)=$L41,$AE41,IF(HLOOKUP(BL$1,Monitoring_MP!$AM$1:$CX$57,Points_MP!$C41,FALSE)=$N41,$AF41,IF(HLOOKUP(BL$1,Monitoring_MP!$AM$1:$CX$57,Points_MP!$C41,FALSE)=$P41,$AG41,IF(HLOOKUP(BL$1,Monitoring_MP!$AM$1:$CX$57,Points_MP!$C41,FALSE)=$R41,$AH41,IF(HLOOKUP(BL$1,Monitoring_MP!$AM$1:$CX$57,Points_MP!$C41,FALSE)=$T41,$AI41,IF(HLOOKUP(BL$1,Monitoring_MP!$AM$1:$CX$57,Points_MP!$C41,FALSE)=$V41,$AJ41,IF(HLOOKUP(BL$1,Monitoring_MP!$AM$1:$CX$57,Points_MP!$C41,FALSE)=$X41,$AK41,"ERROR")))))))))</f>
        <v>1</v>
      </c>
      <c r="BM41" s="223">
        <f>IF(ISBLANK(HLOOKUP(BM$1,Monitoring_MP!$AM$1:$CX$57,Points_MP!$C41,FALSE)),"",IF(HLOOKUP(BM$1,Monitoring_MP!$AM$1:$CX$57,Points_MP!$C41,FALSE)=$J41,$AD41,IF(HLOOKUP(BM$1,Monitoring_MP!$AM$1:$CX$57,Points_MP!$C41,FALSE)=$L41,$AE41,IF(HLOOKUP(BM$1,Monitoring_MP!$AM$1:$CX$57,Points_MP!$C41,FALSE)=$N41,$AF41,IF(HLOOKUP(BM$1,Monitoring_MP!$AM$1:$CX$57,Points_MP!$C41,FALSE)=$P41,$AG41,IF(HLOOKUP(BM$1,Monitoring_MP!$AM$1:$CX$57,Points_MP!$C41,FALSE)=$R41,$AH41,IF(HLOOKUP(BM$1,Monitoring_MP!$AM$1:$CX$57,Points_MP!$C41,FALSE)=$T41,$AI41,IF(HLOOKUP(BM$1,Monitoring_MP!$AM$1:$CX$57,Points_MP!$C41,FALSE)=$V41,$AJ41,IF(HLOOKUP(BM$1,Monitoring_MP!$AM$1:$CX$57,Points_MP!$C41,FALSE)=$X41,$AK41,"ERROR")))))))))</f>
        <v>1</v>
      </c>
      <c r="BN41" s="223">
        <f>IF(ISBLANK(HLOOKUP(BN$1,Monitoring_MP!$AM$1:$CX$57,Points_MP!$C41,FALSE)),"",IF(HLOOKUP(BN$1,Monitoring_MP!$AM$1:$CX$57,Points_MP!$C41,FALSE)=$J41,$AD41,IF(HLOOKUP(BN$1,Monitoring_MP!$AM$1:$CX$57,Points_MP!$C41,FALSE)=$L41,$AE41,IF(HLOOKUP(BN$1,Monitoring_MP!$AM$1:$CX$57,Points_MP!$C41,FALSE)=$N41,$AF41,IF(HLOOKUP(BN$1,Monitoring_MP!$AM$1:$CX$57,Points_MP!$C41,FALSE)=$P41,$AG41,IF(HLOOKUP(BN$1,Monitoring_MP!$AM$1:$CX$57,Points_MP!$C41,FALSE)=$R41,$AH41,IF(HLOOKUP(BN$1,Monitoring_MP!$AM$1:$CX$57,Points_MP!$C41,FALSE)=$T41,$AI41,IF(HLOOKUP(BN$1,Monitoring_MP!$AM$1:$CX$57,Points_MP!$C41,FALSE)=$V41,$AJ41,IF(HLOOKUP(BN$1,Monitoring_MP!$AM$1:$CX$57,Points_MP!$C41,FALSE)=$X41,$AK41,"ERROR")))))))))</f>
        <v>1</v>
      </c>
      <c r="BO41" s="223">
        <f>IF(ISBLANK(HLOOKUP(BO$1,Monitoring_MP!$AM$1:$CX$57,Points_MP!$C41,FALSE)),"",IF(HLOOKUP(BO$1,Monitoring_MP!$AM$1:$CX$57,Points_MP!$C41,FALSE)=$J41,$AD41,IF(HLOOKUP(BO$1,Monitoring_MP!$AM$1:$CX$57,Points_MP!$C41,FALSE)=$L41,$AE41,IF(HLOOKUP(BO$1,Monitoring_MP!$AM$1:$CX$57,Points_MP!$C41,FALSE)=$N41,$AF41,IF(HLOOKUP(BO$1,Monitoring_MP!$AM$1:$CX$57,Points_MP!$C41,FALSE)=$P41,$AG41,IF(HLOOKUP(BO$1,Monitoring_MP!$AM$1:$CX$57,Points_MP!$C41,FALSE)=$R41,$AH41,IF(HLOOKUP(BO$1,Monitoring_MP!$AM$1:$CX$57,Points_MP!$C41,FALSE)=$T41,$AI41,IF(HLOOKUP(BO$1,Monitoring_MP!$AM$1:$CX$57,Points_MP!$C41,FALSE)=$V41,$AJ41,IF(HLOOKUP(BO$1,Monitoring_MP!$AM$1:$CX$57,Points_MP!$C41,FALSE)=$X41,$AK41,"ERROR")))))))))</f>
        <v>1</v>
      </c>
      <c r="BP41" s="223">
        <f>IF(ISBLANK(HLOOKUP(BP$1,Monitoring_MP!$AM$1:$CX$57,Points_MP!$C41,FALSE)),"",IF(HLOOKUP(BP$1,Monitoring_MP!$AM$1:$CX$57,Points_MP!$C41,FALSE)=$J41,$AD41,IF(HLOOKUP(BP$1,Monitoring_MP!$AM$1:$CX$57,Points_MP!$C41,FALSE)=$L41,$AE41,IF(HLOOKUP(BP$1,Monitoring_MP!$AM$1:$CX$57,Points_MP!$C41,FALSE)=$N41,$AF41,IF(HLOOKUP(BP$1,Monitoring_MP!$AM$1:$CX$57,Points_MP!$C41,FALSE)=$P41,$AG41,IF(HLOOKUP(BP$1,Monitoring_MP!$AM$1:$CX$57,Points_MP!$C41,FALSE)=$R41,$AH41,IF(HLOOKUP(BP$1,Monitoring_MP!$AM$1:$CX$57,Points_MP!$C41,FALSE)=$T41,$AI41,IF(HLOOKUP(BP$1,Monitoring_MP!$AM$1:$CX$57,Points_MP!$C41,FALSE)=$V41,$AJ41,IF(HLOOKUP(BP$1,Monitoring_MP!$AM$1:$CX$57,Points_MP!$C41,FALSE)=$X41,$AK41,"ERROR")))))))))</f>
        <v>0</v>
      </c>
      <c r="BQ41" s="223">
        <f>IF(ISBLANK(HLOOKUP(BQ$1,Monitoring_MP!$AM$1:$CX$57,Points_MP!$C41,FALSE)),"",IF(HLOOKUP(BQ$1,Monitoring_MP!$AM$1:$CX$57,Points_MP!$C41,FALSE)=$J41,$AD41,IF(HLOOKUP(BQ$1,Monitoring_MP!$AM$1:$CX$57,Points_MP!$C41,FALSE)=$L41,$AE41,IF(HLOOKUP(BQ$1,Monitoring_MP!$AM$1:$CX$57,Points_MP!$C41,FALSE)=$N41,$AF41,IF(HLOOKUP(BQ$1,Monitoring_MP!$AM$1:$CX$57,Points_MP!$C41,FALSE)=$P41,$AG41,IF(HLOOKUP(BQ$1,Monitoring_MP!$AM$1:$CX$57,Points_MP!$C41,FALSE)=$R41,$AH41,IF(HLOOKUP(BQ$1,Monitoring_MP!$AM$1:$CX$57,Points_MP!$C41,FALSE)=$T41,$AI41,IF(HLOOKUP(BQ$1,Monitoring_MP!$AM$1:$CX$57,Points_MP!$C41,FALSE)=$V41,$AJ41,IF(HLOOKUP(BQ$1,Monitoring_MP!$AM$1:$CX$57,Points_MP!$C41,FALSE)=$X41,$AK41,"ERROR")))))))))</f>
        <v>0.5</v>
      </c>
      <c r="BR41" s="223">
        <f>IF(ISBLANK(HLOOKUP(BR$1,Monitoring_MP!$AM$1:$CX$57,Points_MP!$C41,FALSE)),"",IF(HLOOKUP(BR$1,Monitoring_MP!$AM$1:$CX$57,Points_MP!$C41,FALSE)=$J41,$AD41,IF(HLOOKUP(BR$1,Monitoring_MP!$AM$1:$CX$57,Points_MP!$C41,FALSE)=$L41,$AE41,IF(HLOOKUP(BR$1,Monitoring_MP!$AM$1:$CX$57,Points_MP!$C41,FALSE)=$N41,$AF41,IF(HLOOKUP(BR$1,Monitoring_MP!$AM$1:$CX$57,Points_MP!$C41,FALSE)=$P41,$AG41,IF(HLOOKUP(BR$1,Monitoring_MP!$AM$1:$CX$57,Points_MP!$C41,FALSE)=$R41,$AH41,IF(HLOOKUP(BR$1,Monitoring_MP!$AM$1:$CX$57,Points_MP!$C41,FALSE)=$T41,$AI41,IF(HLOOKUP(BR$1,Monitoring_MP!$AM$1:$CX$57,Points_MP!$C41,FALSE)=$V41,$AJ41,IF(HLOOKUP(BR$1,Monitoring_MP!$AM$1:$CX$57,Points_MP!$C41,FALSE)=$X41,$AK41,"ERROR")))))))))</f>
        <v>0.5</v>
      </c>
    </row>
    <row r="42" spans="1:70" ht="15" customHeight="1" x14ac:dyDescent="0.35">
      <c r="A42" s="79" t="str">
        <f>IF(ISBLANK(Monitoring_MP!A42),"",Monitoring_MP!A42)</f>
        <v>Q40</v>
      </c>
      <c r="B42" s="80" t="str">
        <f>IF(ISBLANK(Monitoring_MP!B42),"",Monitoring_MP!B42)</f>
        <v>R20040</v>
      </c>
      <c r="C42" s="177">
        <f>IF(ISBLANK(Monitoring_MP!C42),"",Monitoring_MP!C42)</f>
        <v>42</v>
      </c>
      <c r="D42" s="177" t="str">
        <f>IF(ISBLANK(Monitoring_MP!D42),"",Monitoring_MP!D42)</f>
        <v>Au fost comunicate public numărul şi numele candidaţilor ce au participat la concursurile de selecţie pentru posturile vacante în 2019 ?</v>
      </c>
      <c r="E42" s="177" t="str">
        <f>IF(ISBLANK(Monitoring_MP!E42),"",Monitoring_MP!E42)</f>
        <v>Were made public the number and names of the candidates who participated in the selection contests for vacancies in 2019?</v>
      </c>
      <c r="F42" s="81" t="str">
        <f>IF(ISBLANK(Monitoring_MP!F42),"",Monitoring_MP!F42)</f>
        <v>hr</v>
      </c>
      <c r="G42" s="81" t="str">
        <f>IF(ISBLANK(Monitoring_MP!G42),"",Monitoring_MP!G42)</f>
        <v>hr2</v>
      </c>
      <c r="H42" s="81" t="str">
        <f>IF(ISBLANK(Monitoring_MP!H42),"",Monitoring_MP!H42)</f>
        <v>hr2k</v>
      </c>
      <c r="I42" s="82">
        <f>IF(ISBLANK(Monitoring_MP!I42),"",Monitoring_MP!I42)</f>
        <v>1</v>
      </c>
      <c r="J42" s="81" t="str">
        <f>IF(ISBLANK(Monitoring_MP!J42),"",Monitoring_MP!J42)</f>
        <v>da</v>
      </c>
      <c r="K42" s="81" t="str">
        <f>IF(ISBLANK(Monitoring_MP!K42),"",Monitoring_MP!K42)</f>
        <v>yes</v>
      </c>
      <c r="L42" s="81" t="str">
        <f>IF(ISBLANK(Monitoring_MP!L42),"",Monitoring_MP!L42)</f>
        <v>nu</v>
      </c>
      <c r="M42" s="81" t="str">
        <f>IF(ISBLANK(Monitoring_MP!M42),"",Monitoring_MP!M42)</f>
        <v>no</v>
      </c>
      <c r="N42" s="81" t="str">
        <f>IF(ISBLANK(Monitoring_MP!N42),"",Monitoring_MP!N42)</f>
        <v>partial/panou informativ</v>
      </c>
      <c r="O42" s="81" t="str">
        <f>IF(ISBLANK(Monitoring_MP!O42),"",Monitoring_MP!O42)</f>
        <v>partially/bilboard</v>
      </c>
      <c r="P42" s="81" t="str">
        <f>IF(ISBLANK(Monitoring_MP!P42),"",Monitoring_MP!P42)</f>
        <v>---</v>
      </c>
      <c r="Q42" s="81" t="str">
        <f>IF(ISBLANK(Monitoring_MP!Q42),"",Monitoring_MP!Q42)</f>
        <v>---</v>
      </c>
      <c r="R42" s="81" t="str">
        <f>IF(ISBLANK(Monitoring_MP!R42),"",Monitoring_MP!R42)</f>
        <v>---</v>
      </c>
      <c r="S42" s="81" t="str">
        <f>IF(ISBLANK(Monitoring_MP!S42),"",Monitoring_MP!S42)</f>
        <v>---</v>
      </c>
      <c r="T42" s="81" t="str">
        <f>IF(ISBLANK(Monitoring_MP!T42),"",Monitoring_MP!T42)</f>
        <v>---</v>
      </c>
      <c r="U42" s="81" t="str">
        <f>IF(ISBLANK(Monitoring_MP!U42),"",Monitoring_MP!U42)</f>
        <v>---</v>
      </c>
      <c r="V42" s="81" t="str">
        <f>IF(ISBLANK(Monitoring_MP!V42),"",Monitoring_MP!V42)</f>
        <v>---</v>
      </c>
      <c r="W42" s="81" t="str">
        <f>IF(ISBLANK(Monitoring_MP!W42),"",Monitoring_MP!W42)</f>
        <v>---</v>
      </c>
      <c r="X42" s="131" t="str">
        <f>IF(ISBLANK(Monitoring_MP!X42),"",Monitoring_MP!X42)</f>
        <v>N/A</v>
      </c>
      <c r="Y42" s="131" t="str">
        <f>IF(ISBLANK(Monitoring_MP!Y42),"",Monitoring_MP!Y42)</f>
        <v>N/A</v>
      </c>
      <c r="Z42" s="81" t="str">
        <f>IF(ISBLANK(Monitoring_MP!Z42),"",Monitoring_MP!Z42)</f>
        <v>---</v>
      </c>
      <c r="AA42" s="81" t="str">
        <f>IF(ISBLANK(Monitoring_MP!AA42),"",Monitoring_MP!AA42)</f>
        <v>---</v>
      </c>
      <c r="AB42" s="81" t="str">
        <f>IF(ISBLANK(Monitoring_MP!AB42),"",Monitoring_MP!AB42)</f>
        <v>da</v>
      </c>
      <c r="AC42" s="81" t="str">
        <f>IF(ISBLANK(Monitoring_MP!AC42),"",Monitoring_MP!AC42)</f>
        <v>nu</v>
      </c>
      <c r="AD42" s="82">
        <f>IF(ISBLANK(Monitoring_MP!AD42),"",Monitoring_MP!AD42)</f>
        <v>1</v>
      </c>
      <c r="AE42" s="81">
        <f>IF(ISBLANK(Monitoring_MP!AE42),"",Monitoring_MP!AE42)</f>
        <v>0</v>
      </c>
      <c r="AF42" s="81">
        <f>IF(ISBLANK(Monitoring_MP!AF42),"",Monitoring_MP!AF42)</f>
        <v>0.5</v>
      </c>
      <c r="AG42" s="81" t="str">
        <f>IF(ISBLANK(Monitoring_MP!AG42),"",Monitoring_MP!AG42)</f>
        <v>---</v>
      </c>
      <c r="AH42" s="81" t="str">
        <f>IF(ISBLANK(Monitoring_MP!AH42),"",Monitoring_MP!AH42)</f>
        <v>---</v>
      </c>
      <c r="AI42" s="81" t="str">
        <f>IF(ISBLANK(Monitoring_MP!AI42),"",Monitoring_MP!AI42)</f>
        <v>---</v>
      </c>
      <c r="AJ42" s="81" t="str">
        <f>IF(ISBLANK(Monitoring_MP!AJ42),"",Monitoring_MP!AJ42)</f>
        <v>---</v>
      </c>
      <c r="AK42" s="131" t="str">
        <f>IF(ISBLANK(Monitoring_MP!AK42),"",Monitoring_MP!AK42)</f>
        <v>N/A</v>
      </c>
      <c r="AL42" s="157" t="str">
        <f>IF(ISBLANK(Monitoring_MP!AL42),"",Monitoring_MP!AL42)</f>
        <v>---</v>
      </c>
      <c r="AM42" s="223">
        <f>IF(ISBLANK(HLOOKUP(AM$1,Monitoring_MP!$AM$1:$CX$57,Points_MP!$C42,FALSE)),"",IF(HLOOKUP(AM$1,Monitoring_MP!$AM$1:$CX$57,Points_MP!$C42,FALSE)=$J42,$AD42,IF(HLOOKUP(AM$1,Monitoring_MP!$AM$1:$CX$57,Points_MP!$C42,FALSE)=$L42,$AE42,IF(HLOOKUP(AM$1,Monitoring_MP!$AM$1:$CX$57,Points_MP!$C42,FALSE)=$N42,$AF42,IF(HLOOKUP(AM$1,Monitoring_MP!$AM$1:$CX$57,Points_MP!$C42,FALSE)=$P42,$AG42,IF(HLOOKUP(AM$1,Monitoring_MP!$AM$1:$CX$57,Points_MP!$C42,FALSE)=$R42,$AH42,IF(HLOOKUP(AM$1,Monitoring_MP!$AM$1:$CX$57,Points_MP!$C42,FALSE)=$T42,$AI42,IF(HLOOKUP(AM$1,Monitoring_MP!$AM$1:$CX$57,Points_MP!$C42,FALSE)=$V42,$AJ42,IF(HLOOKUP(AM$1,Monitoring_MP!$AM$1:$CX$57,Points_MP!$C42,FALSE)=$X42,$AK42,"ERROR")))))))))</f>
        <v>0</v>
      </c>
      <c r="AN42" s="223">
        <f>IF(ISBLANK(HLOOKUP(AN$1,Monitoring_MP!$AM$1:$CX$57,Points_MP!$C42,FALSE)),"",IF(HLOOKUP(AN$1,Monitoring_MP!$AM$1:$CX$57,Points_MP!$C42,FALSE)=$J42,$AD42,IF(HLOOKUP(AN$1,Monitoring_MP!$AM$1:$CX$57,Points_MP!$C42,FALSE)=$L42,$AE42,IF(HLOOKUP(AN$1,Monitoring_MP!$AM$1:$CX$57,Points_MP!$C42,FALSE)=$N42,$AF42,IF(HLOOKUP(AN$1,Monitoring_MP!$AM$1:$CX$57,Points_MP!$C42,FALSE)=$P42,$AG42,IF(HLOOKUP(AN$1,Monitoring_MP!$AM$1:$CX$57,Points_MP!$C42,FALSE)=$R42,$AH42,IF(HLOOKUP(AN$1,Monitoring_MP!$AM$1:$CX$57,Points_MP!$C42,FALSE)=$T42,$AI42,IF(HLOOKUP(AN$1,Monitoring_MP!$AM$1:$CX$57,Points_MP!$C42,FALSE)=$V42,$AJ42,IF(HLOOKUP(AN$1,Monitoring_MP!$AM$1:$CX$57,Points_MP!$C42,FALSE)=$X42,$AK42,"ERROR")))))))))</f>
        <v>0</v>
      </c>
      <c r="AO42" s="223">
        <f>IF(ISBLANK(HLOOKUP(AO$1,Monitoring_MP!$AM$1:$CX$57,Points_MP!$C42,FALSE)),"",IF(HLOOKUP(AO$1,Monitoring_MP!$AM$1:$CX$57,Points_MP!$C42,FALSE)=$J42,$AD42,IF(HLOOKUP(AO$1,Monitoring_MP!$AM$1:$CX$57,Points_MP!$C42,FALSE)=$L42,$AE42,IF(HLOOKUP(AO$1,Monitoring_MP!$AM$1:$CX$57,Points_MP!$C42,FALSE)=$N42,$AF42,IF(HLOOKUP(AO$1,Monitoring_MP!$AM$1:$CX$57,Points_MP!$C42,FALSE)=$P42,$AG42,IF(HLOOKUP(AO$1,Monitoring_MP!$AM$1:$CX$57,Points_MP!$C42,FALSE)=$R42,$AH42,IF(HLOOKUP(AO$1,Monitoring_MP!$AM$1:$CX$57,Points_MP!$C42,FALSE)=$T42,$AI42,IF(HLOOKUP(AO$1,Monitoring_MP!$AM$1:$CX$57,Points_MP!$C42,FALSE)=$V42,$AJ42,IF(HLOOKUP(AO$1,Monitoring_MP!$AM$1:$CX$57,Points_MP!$C42,FALSE)=$X42,$AK42,"ERROR")))))))))</f>
        <v>0</v>
      </c>
      <c r="AP42" s="223">
        <f>IF(ISBLANK(HLOOKUP(AP$1,Monitoring_MP!$AM$1:$CX$57,Points_MP!$C42,FALSE)),"",IF(HLOOKUP(AP$1,Monitoring_MP!$AM$1:$CX$57,Points_MP!$C42,FALSE)=$J42,$AD42,IF(HLOOKUP(AP$1,Monitoring_MP!$AM$1:$CX$57,Points_MP!$C42,FALSE)=$L42,$AE42,IF(HLOOKUP(AP$1,Monitoring_MP!$AM$1:$CX$57,Points_MP!$C42,FALSE)=$N42,$AF42,IF(HLOOKUP(AP$1,Monitoring_MP!$AM$1:$CX$57,Points_MP!$C42,FALSE)=$P42,$AG42,IF(HLOOKUP(AP$1,Monitoring_MP!$AM$1:$CX$57,Points_MP!$C42,FALSE)=$R42,$AH42,IF(HLOOKUP(AP$1,Monitoring_MP!$AM$1:$CX$57,Points_MP!$C42,FALSE)=$T42,$AI42,IF(HLOOKUP(AP$1,Monitoring_MP!$AM$1:$CX$57,Points_MP!$C42,FALSE)=$V42,$AJ42,IF(HLOOKUP(AP$1,Monitoring_MP!$AM$1:$CX$57,Points_MP!$C42,FALSE)=$X42,$AK42,"ERROR")))))))))</f>
        <v>0.5</v>
      </c>
      <c r="AQ42" s="223">
        <f>IF(ISBLANK(HLOOKUP(AQ$1,Monitoring_MP!$AM$1:$CX$57,Points_MP!$C42,FALSE)),"",IF(HLOOKUP(AQ$1,Monitoring_MP!$AM$1:$CX$57,Points_MP!$C42,FALSE)=$J42,$AD42,IF(HLOOKUP(AQ$1,Monitoring_MP!$AM$1:$CX$57,Points_MP!$C42,FALSE)=$L42,$AE42,IF(HLOOKUP(AQ$1,Monitoring_MP!$AM$1:$CX$57,Points_MP!$C42,FALSE)=$N42,$AF42,IF(HLOOKUP(AQ$1,Monitoring_MP!$AM$1:$CX$57,Points_MP!$C42,FALSE)=$P42,$AG42,IF(HLOOKUP(AQ$1,Monitoring_MP!$AM$1:$CX$57,Points_MP!$C42,FALSE)=$R42,$AH42,IF(HLOOKUP(AQ$1,Monitoring_MP!$AM$1:$CX$57,Points_MP!$C42,FALSE)=$T42,$AI42,IF(HLOOKUP(AQ$1,Monitoring_MP!$AM$1:$CX$57,Points_MP!$C42,FALSE)=$V42,$AJ42,IF(HLOOKUP(AQ$1,Monitoring_MP!$AM$1:$CX$57,Points_MP!$C42,FALSE)=$X42,$AK42,"ERROR")))))))))</f>
        <v>0</v>
      </c>
      <c r="AR42" s="223">
        <f>IF(ISBLANK(HLOOKUP(AR$1,Monitoring_MP!$AM$1:$CX$57,Points_MP!$C42,FALSE)),"",IF(HLOOKUP(AR$1,Monitoring_MP!$AM$1:$CX$57,Points_MP!$C42,FALSE)=$J42,$AD42,IF(HLOOKUP(AR$1,Monitoring_MP!$AM$1:$CX$57,Points_MP!$C42,FALSE)=$L42,$AE42,IF(HLOOKUP(AR$1,Monitoring_MP!$AM$1:$CX$57,Points_MP!$C42,FALSE)=$N42,$AF42,IF(HLOOKUP(AR$1,Monitoring_MP!$AM$1:$CX$57,Points_MP!$C42,FALSE)=$P42,$AG42,IF(HLOOKUP(AR$1,Monitoring_MP!$AM$1:$CX$57,Points_MP!$C42,FALSE)=$R42,$AH42,IF(HLOOKUP(AR$1,Monitoring_MP!$AM$1:$CX$57,Points_MP!$C42,FALSE)=$T42,$AI42,IF(HLOOKUP(AR$1,Monitoring_MP!$AM$1:$CX$57,Points_MP!$C42,FALSE)=$V42,$AJ42,IF(HLOOKUP(AR$1,Monitoring_MP!$AM$1:$CX$57,Points_MP!$C42,FALSE)=$X42,$AK42,"ERROR")))))))))</f>
        <v>0.5</v>
      </c>
      <c r="AS42" s="223">
        <f>IF(ISBLANK(HLOOKUP(AS$1,Monitoring_MP!$AM$1:$CX$57,Points_MP!$C42,FALSE)),"",IF(HLOOKUP(AS$1,Monitoring_MP!$AM$1:$CX$57,Points_MP!$C42,FALSE)=$J42,$AD42,IF(HLOOKUP(AS$1,Monitoring_MP!$AM$1:$CX$57,Points_MP!$C42,FALSE)=$L42,$AE42,IF(HLOOKUP(AS$1,Monitoring_MP!$AM$1:$CX$57,Points_MP!$C42,FALSE)=$N42,$AF42,IF(HLOOKUP(AS$1,Monitoring_MP!$AM$1:$CX$57,Points_MP!$C42,FALSE)=$P42,$AG42,IF(HLOOKUP(AS$1,Monitoring_MP!$AM$1:$CX$57,Points_MP!$C42,FALSE)=$R42,$AH42,IF(HLOOKUP(AS$1,Monitoring_MP!$AM$1:$CX$57,Points_MP!$C42,FALSE)=$T42,$AI42,IF(HLOOKUP(AS$1,Monitoring_MP!$AM$1:$CX$57,Points_MP!$C42,FALSE)=$V42,$AJ42,IF(HLOOKUP(AS$1,Monitoring_MP!$AM$1:$CX$57,Points_MP!$C42,FALSE)=$X42,$AK42,"ERROR")))))))))</f>
        <v>0</v>
      </c>
      <c r="AT42" s="223">
        <f>IF(ISBLANK(HLOOKUP(AT$1,Monitoring_MP!$AM$1:$CX$57,Points_MP!$C42,FALSE)),"",IF(HLOOKUP(AT$1,Monitoring_MP!$AM$1:$CX$57,Points_MP!$C42,FALSE)=$J42,$AD42,IF(HLOOKUP(AT$1,Monitoring_MP!$AM$1:$CX$57,Points_MP!$C42,FALSE)=$L42,$AE42,IF(HLOOKUP(AT$1,Monitoring_MP!$AM$1:$CX$57,Points_MP!$C42,FALSE)=$N42,$AF42,IF(HLOOKUP(AT$1,Monitoring_MP!$AM$1:$CX$57,Points_MP!$C42,FALSE)=$P42,$AG42,IF(HLOOKUP(AT$1,Monitoring_MP!$AM$1:$CX$57,Points_MP!$C42,FALSE)=$R42,$AH42,IF(HLOOKUP(AT$1,Monitoring_MP!$AM$1:$CX$57,Points_MP!$C42,FALSE)=$T42,$AI42,IF(HLOOKUP(AT$1,Monitoring_MP!$AM$1:$CX$57,Points_MP!$C42,FALSE)=$V42,$AJ42,IF(HLOOKUP(AT$1,Monitoring_MP!$AM$1:$CX$57,Points_MP!$C42,FALSE)=$X42,$AK42,"ERROR")))))))))</f>
        <v>0.5</v>
      </c>
      <c r="AU42" s="223">
        <f>IF(ISBLANK(HLOOKUP(AU$1,Monitoring_MP!$AM$1:$CX$57,Points_MP!$C42,FALSE)),"",IF(HLOOKUP(AU$1,Monitoring_MP!$AM$1:$CX$57,Points_MP!$C42,FALSE)=$J42,$AD42,IF(HLOOKUP(AU$1,Monitoring_MP!$AM$1:$CX$57,Points_MP!$C42,FALSE)=$L42,$AE42,IF(HLOOKUP(AU$1,Monitoring_MP!$AM$1:$CX$57,Points_MP!$C42,FALSE)=$N42,$AF42,IF(HLOOKUP(AU$1,Monitoring_MP!$AM$1:$CX$57,Points_MP!$C42,FALSE)=$P42,$AG42,IF(HLOOKUP(AU$1,Monitoring_MP!$AM$1:$CX$57,Points_MP!$C42,FALSE)=$R42,$AH42,IF(HLOOKUP(AU$1,Monitoring_MP!$AM$1:$CX$57,Points_MP!$C42,FALSE)=$T42,$AI42,IF(HLOOKUP(AU$1,Monitoring_MP!$AM$1:$CX$57,Points_MP!$C42,FALSE)=$V42,$AJ42,IF(HLOOKUP(AU$1,Monitoring_MP!$AM$1:$CX$57,Points_MP!$C42,FALSE)=$X42,$AK42,"ERROR")))))))))</f>
        <v>0.5</v>
      </c>
      <c r="AV42" s="223">
        <f>IF(ISBLANK(HLOOKUP(AV$1,Monitoring_MP!$AM$1:$CX$57,Points_MP!$C42,FALSE)),"",IF(HLOOKUP(AV$1,Monitoring_MP!$AM$1:$CX$57,Points_MP!$C42,FALSE)=$J42,$AD42,IF(HLOOKUP(AV$1,Monitoring_MP!$AM$1:$CX$57,Points_MP!$C42,FALSE)=$L42,$AE42,IF(HLOOKUP(AV$1,Monitoring_MP!$AM$1:$CX$57,Points_MP!$C42,FALSE)=$N42,$AF42,IF(HLOOKUP(AV$1,Monitoring_MP!$AM$1:$CX$57,Points_MP!$C42,FALSE)=$P42,$AG42,IF(HLOOKUP(AV$1,Monitoring_MP!$AM$1:$CX$57,Points_MP!$C42,FALSE)=$R42,$AH42,IF(HLOOKUP(AV$1,Monitoring_MP!$AM$1:$CX$57,Points_MP!$C42,FALSE)=$T42,$AI42,IF(HLOOKUP(AV$1,Monitoring_MP!$AM$1:$CX$57,Points_MP!$C42,FALSE)=$V42,$AJ42,IF(HLOOKUP(AV$1,Monitoring_MP!$AM$1:$CX$57,Points_MP!$C42,FALSE)=$X42,$AK42,"ERROR")))))))))</f>
        <v>0.5</v>
      </c>
      <c r="AW42" s="223">
        <f>IF(ISBLANK(HLOOKUP(AW$1,Monitoring_MP!$AM$1:$CX$57,Points_MP!$C42,FALSE)),"",IF(HLOOKUP(AW$1,Monitoring_MP!$AM$1:$CX$57,Points_MP!$C42,FALSE)=$J42,$AD42,IF(HLOOKUP(AW$1,Monitoring_MP!$AM$1:$CX$57,Points_MP!$C42,FALSE)=$L42,$AE42,IF(HLOOKUP(AW$1,Monitoring_MP!$AM$1:$CX$57,Points_MP!$C42,FALSE)=$N42,$AF42,IF(HLOOKUP(AW$1,Monitoring_MP!$AM$1:$CX$57,Points_MP!$C42,FALSE)=$P42,$AG42,IF(HLOOKUP(AW$1,Monitoring_MP!$AM$1:$CX$57,Points_MP!$C42,FALSE)=$R42,$AH42,IF(HLOOKUP(AW$1,Monitoring_MP!$AM$1:$CX$57,Points_MP!$C42,FALSE)=$T42,$AI42,IF(HLOOKUP(AW$1,Monitoring_MP!$AM$1:$CX$57,Points_MP!$C42,FALSE)=$V42,$AJ42,IF(HLOOKUP(AW$1,Monitoring_MP!$AM$1:$CX$57,Points_MP!$C42,FALSE)=$X42,$AK42,"ERROR")))))))))</f>
        <v>0</v>
      </c>
      <c r="AX42" s="223">
        <f>IF(ISBLANK(HLOOKUP(AX$1,Monitoring_MP!$AM$1:$CX$57,Points_MP!$C42,FALSE)),"",IF(HLOOKUP(AX$1,Monitoring_MP!$AM$1:$CX$57,Points_MP!$C42,FALSE)=$J42,$AD42,IF(HLOOKUP(AX$1,Monitoring_MP!$AM$1:$CX$57,Points_MP!$C42,FALSE)=$L42,$AE42,IF(HLOOKUP(AX$1,Monitoring_MP!$AM$1:$CX$57,Points_MP!$C42,FALSE)=$N42,$AF42,IF(HLOOKUP(AX$1,Monitoring_MP!$AM$1:$CX$57,Points_MP!$C42,FALSE)=$P42,$AG42,IF(HLOOKUP(AX$1,Monitoring_MP!$AM$1:$CX$57,Points_MP!$C42,FALSE)=$R42,$AH42,IF(HLOOKUP(AX$1,Monitoring_MP!$AM$1:$CX$57,Points_MP!$C42,FALSE)=$T42,$AI42,IF(HLOOKUP(AX$1,Monitoring_MP!$AM$1:$CX$57,Points_MP!$C42,FALSE)=$V42,$AJ42,IF(HLOOKUP(AX$1,Monitoring_MP!$AM$1:$CX$57,Points_MP!$C42,FALSE)=$X42,$AK42,"ERROR")))))))))</f>
        <v>0.5</v>
      </c>
      <c r="AY42" s="223">
        <f>IF(ISBLANK(HLOOKUP(AY$1,Monitoring_MP!$AM$1:$CX$57,Points_MP!$C42,FALSE)),"",IF(HLOOKUP(AY$1,Monitoring_MP!$AM$1:$CX$57,Points_MP!$C42,FALSE)=$J42,$AD42,IF(HLOOKUP(AY$1,Monitoring_MP!$AM$1:$CX$57,Points_MP!$C42,FALSE)=$L42,$AE42,IF(HLOOKUP(AY$1,Monitoring_MP!$AM$1:$CX$57,Points_MP!$C42,FALSE)=$N42,$AF42,IF(HLOOKUP(AY$1,Monitoring_MP!$AM$1:$CX$57,Points_MP!$C42,FALSE)=$P42,$AG42,IF(HLOOKUP(AY$1,Monitoring_MP!$AM$1:$CX$57,Points_MP!$C42,FALSE)=$R42,$AH42,IF(HLOOKUP(AY$1,Monitoring_MP!$AM$1:$CX$57,Points_MP!$C42,FALSE)=$T42,$AI42,IF(HLOOKUP(AY$1,Monitoring_MP!$AM$1:$CX$57,Points_MP!$C42,FALSE)=$V42,$AJ42,IF(HLOOKUP(AY$1,Monitoring_MP!$AM$1:$CX$57,Points_MP!$C42,FALSE)=$X42,$AK42,"ERROR")))))))))</f>
        <v>0.5</v>
      </c>
      <c r="AZ42" s="223">
        <f>IF(ISBLANK(HLOOKUP(AZ$1,Monitoring_MP!$AM$1:$CX$57,Points_MP!$C42,FALSE)),"",IF(HLOOKUP(AZ$1,Monitoring_MP!$AM$1:$CX$57,Points_MP!$C42,FALSE)=$J42,$AD42,IF(HLOOKUP(AZ$1,Monitoring_MP!$AM$1:$CX$57,Points_MP!$C42,FALSE)=$L42,$AE42,IF(HLOOKUP(AZ$1,Monitoring_MP!$AM$1:$CX$57,Points_MP!$C42,FALSE)=$N42,$AF42,IF(HLOOKUP(AZ$1,Monitoring_MP!$AM$1:$CX$57,Points_MP!$C42,FALSE)=$P42,$AG42,IF(HLOOKUP(AZ$1,Monitoring_MP!$AM$1:$CX$57,Points_MP!$C42,FALSE)=$R42,$AH42,IF(HLOOKUP(AZ$1,Monitoring_MP!$AM$1:$CX$57,Points_MP!$C42,FALSE)=$T42,$AI42,IF(HLOOKUP(AZ$1,Monitoring_MP!$AM$1:$CX$57,Points_MP!$C42,FALSE)=$V42,$AJ42,IF(HLOOKUP(AZ$1,Monitoring_MP!$AM$1:$CX$57,Points_MP!$C42,FALSE)=$X42,$AK42,"ERROR")))))))))</f>
        <v>0.5</v>
      </c>
      <c r="BA42" s="223">
        <f>IF(ISBLANK(HLOOKUP(BA$1,Monitoring_MP!$AM$1:$CX$57,Points_MP!$C42,FALSE)),"",IF(HLOOKUP(BA$1,Monitoring_MP!$AM$1:$CX$57,Points_MP!$C42,FALSE)=$J42,$AD42,IF(HLOOKUP(BA$1,Monitoring_MP!$AM$1:$CX$57,Points_MP!$C42,FALSE)=$L42,$AE42,IF(HLOOKUP(BA$1,Monitoring_MP!$AM$1:$CX$57,Points_MP!$C42,FALSE)=$N42,$AF42,IF(HLOOKUP(BA$1,Monitoring_MP!$AM$1:$CX$57,Points_MP!$C42,FALSE)=$P42,$AG42,IF(HLOOKUP(BA$1,Monitoring_MP!$AM$1:$CX$57,Points_MP!$C42,FALSE)=$R42,$AH42,IF(HLOOKUP(BA$1,Monitoring_MP!$AM$1:$CX$57,Points_MP!$C42,FALSE)=$T42,$AI42,IF(HLOOKUP(BA$1,Monitoring_MP!$AM$1:$CX$57,Points_MP!$C42,FALSE)=$V42,$AJ42,IF(HLOOKUP(BA$1,Monitoring_MP!$AM$1:$CX$57,Points_MP!$C42,FALSE)=$X42,$AK42,"ERROR")))))))))</f>
        <v>0.5</v>
      </c>
      <c r="BB42" s="223">
        <f>IF(ISBLANK(HLOOKUP(BB$1,Monitoring_MP!$AM$1:$CX$57,Points_MP!$C42,FALSE)),"",IF(HLOOKUP(BB$1,Monitoring_MP!$AM$1:$CX$57,Points_MP!$C42,FALSE)=$J42,$AD42,IF(HLOOKUP(BB$1,Monitoring_MP!$AM$1:$CX$57,Points_MP!$C42,FALSE)=$L42,$AE42,IF(HLOOKUP(BB$1,Monitoring_MP!$AM$1:$CX$57,Points_MP!$C42,FALSE)=$N42,$AF42,IF(HLOOKUP(BB$1,Monitoring_MP!$AM$1:$CX$57,Points_MP!$C42,FALSE)=$P42,$AG42,IF(HLOOKUP(BB$1,Monitoring_MP!$AM$1:$CX$57,Points_MP!$C42,FALSE)=$R42,$AH42,IF(HLOOKUP(BB$1,Monitoring_MP!$AM$1:$CX$57,Points_MP!$C42,FALSE)=$T42,$AI42,IF(HLOOKUP(BB$1,Monitoring_MP!$AM$1:$CX$57,Points_MP!$C42,FALSE)=$V42,$AJ42,IF(HLOOKUP(BB$1,Monitoring_MP!$AM$1:$CX$57,Points_MP!$C42,FALSE)=$X42,$AK42,"ERROR")))))))))</f>
        <v>0</v>
      </c>
      <c r="BC42" s="223">
        <f>IF(ISBLANK(HLOOKUP(BC$1,Monitoring_MP!$AM$1:$CX$57,Points_MP!$C42,FALSE)),"",IF(HLOOKUP(BC$1,Monitoring_MP!$AM$1:$CX$57,Points_MP!$C42,FALSE)=$J42,$AD42,IF(HLOOKUP(BC$1,Monitoring_MP!$AM$1:$CX$57,Points_MP!$C42,FALSE)=$L42,$AE42,IF(HLOOKUP(BC$1,Monitoring_MP!$AM$1:$CX$57,Points_MP!$C42,FALSE)=$N42,$AF42,IF(HLOOKUP(BC$1,Monitoring_MP!$AM$1:$CX$57,Points_MP!$C42,FALSE)=$P42,$AG42,IF(HLOOKUP(BC$1,Monitoring_MP!$AM$1:$CX$57,Points_MP!$C42,FALSE)=$R42,$AH42,IF(HLOOKUP(BC$1,Monitoring_MP!$AM$1:$CX$57,Points_MP!$C42,FALSE)=$T42,$AI42,IF(HLOOKUP(BC$1,Monitoring_MP!$AM$1:$CX$57,Points_MP!$C42,FALSE)=$V42,$AJ42,IF(HLOOKUP(BC$1,Monitoring_MP!$AM$1:$CX$57,Points_MP!$C42,FALSE)=$X42,$AK42,"ERROR")))))))))</f>
        <v>0</v>
      </c>
      <c r="BD42" s="223">
        <f>IF(ISBLANK(HLOOKUP(BD$1,Monitoring_MP!$AM$1:$CX$57,Points_MP!$C42,FALSE)),"",IF(HLOOKUP(BD$1,Monitoring_MP!$AM$1:$CX$57,Points_MP!$C42,FALSE)=$J42,$AD42,IF(HLOOKUP(BD$1,Monitoring_MP!$AM$1:$CX$57,Points_MP!$C42,FALSE)=$L42,$AE42,IF(HLOOKUP(BD$1,Monitoring_MP!$AM$1:$CX$57,Points_MP!$C42,FALSE)=$N42,$AF42,IF(HLOOKUP(BD$1,Monitoring_MP!$AM$1:$CX$57,Points_MP!$C42,FALSE)=$P42,$AG42,IF(HLOOKUP(BD$1,Monitoring_MP!$AM$1:$CX$57,Points_MP!$C42,FALSE)=$R42,$AH42,IF(HLOOKUP(BD$1,Monitoring_MP!$AM$1:$CX$57,Points_MP!$C42,FALSE)=$T42,$AI42,IF(HLOOKUP(BD$1,Monitoring_MP!$AM$1:$CX$57,Points_MP!$C42,FALSE)=$V42,$AJ42,IF(HLOOKUP(BD$1,Monitoring_MP!$AM$1:$CX$57,Points_MP!$C42,FALSE)=$X42,$AK42,"ERROR")))))))))</f>
        <v>0</v>
      </c>
      <c r="BE42" s="223">
        <f>IF(ISBLANK(HLOOKUP(BE$1,Monitoring_MP!$AM$1:$CX$57,Points_MP!$C42,FALSE)),"",IF(HLOOKUP(BE$1,Monitoring_MP!$AM$1:$CX$57,Points_MP!$C42,FALSE)=$J42,$AD42,IF(HLOOKUP(BE$1,Monitoring_MP!$AM$1:$CX$57,Points_MP!$C42,FALSE)=$L42,$AE42,IF(HLOOKUP(BE$1,Monitoring_MP!$AM$1:$CX$57,Points_MP!$C42,FALSE)=$N42,$AF42,IF(HLOOKUP(BE$1,Monitoring_MP!$AM$1:$CX$57,Points_MP!$C42,FALSE)=$P42,$AG42,IF(HLOOKUP(BE$1,Monitoring_MP!$AM$1:$CX$57,Points_MP!$C42,FALSE)=$R42,$AH42,IF(HLOOKUP(BE$1,Monitoring_MP!$AM$1:$CX$57,Points_MP!$C42,FALSE)=$T42,$AI42,IF(HLOOKUP(BE$1,Monitoring_MP!$AM$1:$CX$57,Points_MP!$C42,FALSE)=$V42,$AJ42,IF(HLOOKUP(BE$1,Monitoring_MP!$AM$1:$CX$57,Points_MP!$C42,FALSE)=$X42,$AK42,"ERROR")))))))))</f>
        <v>0</v>
      </c>
      <c r="BF42" s="223">
        <f>IF(ISBLANK(HLOOKUP(BF$1,Monitoring_MP!$AM$1:$CX$57,Points_MP!$C42,FALSE)),"",IF(HLOOKUP(BF$1,Monitoring_MP!$AM$1:$CX$57,Points_MP!$C42,FALSE)=$J42,$AD42,IF(HLOOKUP(BF$1,Monitoring_MP!$AM$1:$CX$57,Points_MP!$C42,FALSE)=$L42,$AE42,IF(HLOOKUP(BF$1,Monitoring_MP!$AM$1:$CX$57,Points_MP!$C42,FALSE)=$N42,$AF42,IF(HLOOKUP(BF$1,Monitoring_MP!$AM$1:$CX$57,Points_MP!$C42,FALSE)=$P42,$AG42,IF(HLOOKUP(BF$1,Monitoring_MP!$AM$1:$CX$57,Points_MP!$C42,FALSE)=$R42,$AH42,IF(HLOOKUP(BF$1,Monitoring_MP!$AM$1:$CX$57,Points_MP!$C42,FALSE)=$T42,$AI42,IF(HLOOKUP(BF$1,Monitoring_MP!$AM$1:$CX$57,Points_MP!$C42,FALSE)=$V42,$AJ42,IF(HLOOKUP(BF$1,Monitoring_MP!$AM$1:$CX$57,Points_MP!$C42,FALSE)=$X42,$AK42,"ERROR")))))))))</f>
        <v>0</v>
      </c>
      <c r="BG42" s="223">
        <f>IF(ISBLANK(HLOOKUP(BG$1,Monitoring_MP!$AM$1:$CX$57,Points_MP!$C42,FALSE)),"",IF(HLOOKUP(BG$1,Monitoring_MP!$AM$1:$CX$57,Points_MP!$C42,FALSE)=$J42,$AD42,IF(HLOOKUP(BG$1,Monitoring_MP!$AM$1:$CX$57,Points_MP!$C42,FALSE)=$L42,$AE42,IF(HLOOKUP(BG$1,Monitoring_MP!$AM$1:$CX$57,Points_MP!$C42,FALSE)=$N42,$AF42,IF(HLOOKUP(BG$1,Monitoring_MP!$AM$1:$CX$57,Points_MP!$C42,FALSE)=$P42,$AG42,IF(HLOOKUP(BG$1,Monitoring_MP!$AM$1:$CX$57,Points_MP!$C42,FALSE)=$R42,$AH42,IF(HLOOKUP(BG$1,Monitoring_MP!$AM$1:$CX$57,Points_MP!$C42,FALSE)=$T42,$AI42,IF(HLOOKUP(BG$1,Monitoring_MP!$AM$1:$CX$57,Points_MP!$C42,FALSE)=$V42,$AJ42,IF(HLOOKUP(BG$1,Monitoring_MP!$AM$1:$CX$57,Points_MP!$C42,FALSE)=$X42,$AK42,"ERROR")))))))))</f>
        <v>0</v>
      </c>
      <c r="BH42" s="223">
        <f>IF(ISBLANK(HLOOKUP(BH$1,Monitoring_MP!$AM$1:$CX$57,Points_MP!$C42,FALSE)),"",IF(HLOOKUP(BH$1,Monitoring_MP!$AM$1:$CX$57,Points_MP!$C42,FALSE)=$J42,$AD42,IF(HLOOKUP(BH$1,Monitoring_MP!$AM$1:$CX$57,Points_MP!$C42,FALSE)=$L42,$AE42,IF(HLOOKUP(BH$1,Monitoring_MP!$AM$1:$CX$57,Points_MP!$C42,FALSE)=$N42,$AF42,IF(HLOOKUP(BH$1,Monitoring_MP!$AM$1:$CX$57,Points_MP!$C42,FALSE)=$P42,$AG42,IF(HLOOKUP(BH$1,Monitoring_MP!$AM$1:$CX$57,Points_MP!$C42,FALSE)=$R42,$AH42,IF(HLOOKUP(BH$1,Monitoring_MP!$AM$1:$CX$57,Points_MP!$C42,FALSE)=$T42,$AI42,IF(HLOOKUP(BH$1,Monitoring_MP!$AM$1:$CX$57,Points_MP!$C42,FALSE)=$V42,$AJ42,IF(HLOOKUP(BH$1,Monitoring_MP!$AM$1:$CX$57,Points_MP!$C42,FALSE)=$X42,$AK42,"ERROR")))))))))</f>
        <v>0</v>
      </c>
      <c r="BI42" s="223">
        <f>IF(ISBLANK(HLOOKUP(BI$1,Monitoring_MP!$AM$1:$CX$57,Points_MP!$C42,FALSE)),"",IF(HLOOKUP(BI$1,Monitoring_MP!$AM$1:$CX$57,Points_MP!$C42,FALSE)=$J42,$AD42,IF(HLOOKUP(BI$1,Monitoring_MP!$AM$1:$CX$57,Points_MP!$C42,FALSE)=$L42,$AE42,IF(HLOOKUP(BI$1,Monitoring_MP!$AM$1:$CX$57,Points_MP!$C42,FALSE)=$N42,$AF42,IF(HLOOKUP(BI$1,Monitoring_MP!$AM$1:$CX$57,Points_MP!$C42,FALSE)=$P42,$AG42,IF(HLOOKUP(BI$1,Monitoring_MP!$AM$1:$CX$57,Points_MP!$C42,FALSE)=$R42,$AH42,IF(HLOOKUP(BI$1,Monitoring_MP!$AM$1:$CX$57,Points_MP!$C42,FALSE)=$T42,$AI42,IF(HLOOKUP(BI$1,Monitoring_MP!$AM$1:$CX$57,Points_MP!$C42,FALSE)=$V42,$AJ42,IF(HLOOKUP(BI$1,Monitoring_MP!$AM$1:$CX$57,Points_MP!$C42,FALSE)=$X42,$AK42,"ERROR")))))))))</f>
        <v>0</v>
      </c>
      <c r="BJ42" s="223">
        <f>IF(ISBLANK(HLOOKUP(BJ$1,Monitoring_MP!$AM$1:$CX$57,Points_MP!$C42,FALSE)),"",IF(HLOOKUP(BJ$1,Monitoring_MP!$AM$1:$CX$57,Points_MP!$C42,FALSE)=$J42,$AD42,IF(HLOOKUP(BJ$1,Monitoring_MP!$AM$1:$CX$57,Points_MP!$C42,FALSE)=$L42,$AE42,IF(HLOOKUP(BJ$1,Monitoring_MP!$AM$1:$CX$57,Points_MP!$C42,FALSE)=$N42,$AF42,IF(HLOOKUP(BJ$1,Monitoring_MP!$AM$1:$CX$57,Points_MP!$C42,FALSE)=$P42,$AG42,IF(HLOOKUP(BJ$1,Monitoring_MP!$AM$1:$CX$57,Points_MP!$C42,FALSE)=$R42,$AH42,IF(HLOOKUP(BJ$1,Monitoring_MP!$AM$1:$CX$57,Points_MP!$C42,FALSE)=$T42,$AI42,IF(HLOOKUP(BJ$1,Monitoring_MP!$AM$1:$CX$57,Points_MP!$C42,FALSE)=$V42,$AJ42,IF(HLOOKUP(BJ$1,Monitoring_MP!$AM$1:$CX$57,Points_MP!$C42,FALSE)=$X42,$AK42,"ERROR")))))))))</f>
        <v>0</v>
      </c>
      <c r="BK42" s="223">
        <f>IF(ISBLANK(HLOOKUP(BK$1,Monitoring_MP!$AM$1:$CX$57,Points_MP!$C42,FALSE)),"",IF(HLOOKUP(BK$1,Monitoring_MP!$AM$1:$CX$57,Points_MP!$C42,FALSE)=$J42,$AD42,IF(HLOOKUP(BK$1,Monitoring_MP!$AM$1:$CX$57,Points_MP!$C42,FALSE)=$L42,$AE42,IF(HLOOKUP(BK$1,Monitoring_MP!$AM$1:$CX$57,Points_MP!$C42,FALSE)=$N42,$AF42,IF(HLOOKUP(BK$1,Monitoring_MP!$AM$1:$CX$57,Points_MP!$C42,FALSE)=$P42,$AG42,IF(HLOOKUP(BK$1,Monitoring_MP!$AM$1:$CX$57,Points_MP!$C42,FALSE)=$R42,$AH42,IF(HLOOKUP(BK$1,Monitoring_MP!$AM$1:$CX$57,Points_MP!$C42,FALSE)=$T42,$AI42,IF(HLOOKUP(BK$1,Monitoring_MP!$AM$1:$CX$57,Points_MP!$C42,FALSE)=$V42,$AJ42,IF(HLOOKUP(BK$1,Monitoring_MP!$AM$1:$CX$57,Points_MP!$C42,FALSE)=$X42,$AK42,"ERROR")))))))))</f>
        <v>0</v>
      </c>
      <c r="BL42" s="223">
        <f>IF(ISBLANK(HLOOKUP(BL$1,Monitoring_MP!$AM$1:$CX$57,Points_MP!$C42,FALSE)),"",IF(HLOOKUP(BL$1,Monitoring_MP!$AM$1:$CX$57,Points_MP!$C42,FALSE)=$J42,$AD42,IF(HLOOKUP(BL$1,Monitoring_MP!$AM$1:$CX$57,Points_MP!$C42,FALSE)=$L42,$AE42,IF(HLOOKUP(BL$1,Monitoring_MP!$AM$1:$CX$57,Points_MP!$C42,FALSE)=$N42,$AF42,IF(HLOOKUP(BL$1,Monitoring_MP!$AM$1:$CX$57,Points_MP!$C42,FALSE)=$P42,$AG42,IF(HLOOKUP(BL$1,Monitoring_MP!$AM$1:$CX$57,Points_MP!$C42,FALSE)=$R42,$AH42,IF(HLOOKUP(BL$1,Monitoring_MP!$AM$1:$CX$57,Points_MP!$C42,FALSE)=$T42,$AI42,IF(HLOOKUP(BL$1,Monitoring_MP!$AM$1:$CX$57,Points_MP!$C42,FALSE)=$V42,$AJ42,IF(HLOOKUP(BL$1,Monitoring_MP!$AM$1:$CX$57,Points_MP!$C42,FALSE)=$X42,$AK42,"ERROR")))))))))</f>
        <v>0.5</v>
      </c>
      <c r="BM42" s="223">
        <f>IF(ISBLANK(HLOOKUP(BM$1,Monitoring_MP!$AM$1:$CX$57,Points_MP!$C42,FALSE)),"",IF(HLOOKUP(BM$1,Monitoring_MP!$AM$1:$CX$57,Points_MP!$C42,FALSE)=$J42,$AD42,IF(HLOOKUP(BM$1,Monitoring_MP!$AM$1:$CX$57,Points_MP!$C42,FALSE)=$L42,$AE42,IF(HLOOKUP(BM$1,Monitoring_MP!$AM$1:$CX$57,Points_MP!$C42,FALSE)=$N42,$AF42,IF(HLOOKUP(BM$1,Monitoring_MP!$AM$1:$CX$57,Points_MP!$C42,FALSE)=$P42,$AG42,IF(HLOOKUP(BM$1,Monitoring_MP!$AM$1:$CX$57,Points_MP!$C42,FALSE)=$R42,$AH42,IF(HLOOKUP(BM$1,Monitoring_MP!$AM$1:$CX$57,Points_MP!$C42,FALSE)=$T42,$AI42,IF(HLOOKUP(BM$1,Monitoring_MP!$AM$1:$CX$57,Points_MP!$C42,FALSE)=$V42,$AJ42,IF(HLOOKUP(BM$1,Monitoring_MP!$AM$1:$CX$57,Points_MP!$C42,FALSE)=$X42,$AK42,"ERROR")))))))))</f>
        <v>0.5</v>
      </c>
      <c r="BN42" s="223">
        <f>IF(ISBLANK(HLOOKUP(BN$1,Monitoring_MP!$AM$1:$CX$57,Points_MP!$C42,FALSE)),"",IF(HLOOKUP(BN$1,Monitoring_MP!$AM$1:$CX$57,Points_MP!$C42,FALSE)=$J42,$AD42,IF(HLOOKUP(BN$1,Monitoring_MP!$AM$1:$CX$57,Points_MP!$C42,FALSE)=$L42,$AE42,IF(HLOOKUP(BN$1,Monitoring_MP!$AM$1:$CX$57,Points_MP!$C42,FALSE)=$N42,$AF42,IF(HLOOKUP(BN$1,Monitoring_MP!$AM$1:$CX$57,Points_MP!$C42,FALSE)=$P42,$AG42,IF(HLOOKUP(BN$1,Monitoring_MP!$AM$1:$CX$57,Points_MP!$C42,FALSE)=$R42,$AH42,IF(HLOOKUP(BN$1,Monitoring_MP!$AM$1:$CX$57,Points_MP!$C42,FALSE)=$T42,$AI42,IF(HLOOKUP(BN$1,Monitoring_MP!$AM$1:$CX$57,Points_MP!$C42,FALSE)=$V42,$AJ42,IF(HLOOKUP(BN$1,Monitoring_MP!$AM$1:$CX$57,Points_MP!$C42,FALSE)=$X42,$AK42,"ERROR")))))))))</f>
        <v>0</v>
      </c>
      <c r="BO42" s="223">
        <f>IF(ISBLANK(HLOOKUP(BO$1,Monitoring_MP!$AM$1:$CX$57,Points_MP!$C42,FALSE)),"",IF(HLOOKUP(BO$1,Monitoring_MP!$AM$1:$CX$57,Points_MP!$C42,FALSE)=$J42,$AD42,IF(HLOOKUP(BO$1,Monitoring_MP!$AM$1:$CX$57,Points_MP!$C42,FALSE)=$L42,$AE42,IF(HLOOKUP(BO$1,Monitoring_MP!$AM$1:$CX$57,Points_MP!$C42,FALSE)=$N42,$AF42,IF(HLOOKUP(BO$1,Monitoring_MP!$AM$1:$CX$57,Points_MP!$C42,FALSE)=$P42,$AG42,IF(HLOOKUP(BO$1,Monitoring_MP!$AM$1:$CX$57,Points_MP!$C42,FALSE)=$R42,$AH42,IF(HLOOKUP(BO$1,Monitoring_MP!$AM$1:$CX$57,Points_MP!$C42,FALSE)=$T42,$AI42,IF(HLOOKUP(BO$1,Monitoring_MP!$AM$1:$CX$57,Points_MP!$C42,FALSE)=$V42,$AJ42,IF(HLOOKUP(BO$1,Monitoring_MP!$AM$1:$CX$57,Points_MP!$C42,FALSE)=$X42,$AK42,"ERROR")))))))))</f>
        <v>1</v>
      </c>
      <c r="BP42" s="223">
        <f>IF(ISBLANK(HLOOKUP(BP$1,Monitoring_MP!$AM$1:$CX$57,Points_MP!$C42,FALSE)),"",IF(HLOOKUP(BP$1,Monitoring_MP!$AM$1:$CX$57,Points_MP!$C42,FALSE)=$J42,$AD42,IF(HLOOKUP(BP$1,Monitoring_MP!$AM$1:$CX$57,Points_MP!$C42,FALSE)=$L42,$AE42,IF(HLOOKUP(BP$1,Monitoring_MP!$AM$1:$CX$57,Points_MP!$C42,FALSE)=$N42,$AF42,IF(HLOOKUP(BP$1,Monitoring_MP!$AM$1:$CX$57,Points_MP!$C42,FALSE)=$P42,$AG42,IF(HLOOKUP(BP$1,Monitoring_MP!$AM$1:$CX$57,Points_MP!$C42,FALSE)=$R42,$AH42,IF(HLOOKUP(BP$1,Monitoring_MP!$AM$1:$CX$57,Points_MP!$C42,FALSE)=$T42,$AI42,IF(HLOOKUP(BP$1,Monitoring_MP!$AM$1:$CX$57,Points_MP!$C42,FALSE)=$V42,$AJ42,IF(HLOOKUP(BP$1,Monitoring_MP!$AM$1:$CX$57,Points_MP!$C42,FALSE)=$X42,$AK42,"ERROR")))))))))</f>
        <v>0</v>
      </c>
      <c r="BQ42" s="223">
        <f>IF(ISBLANK(HLOOKUP(BQ$1,Monitoring_MP!$AM$1:$CX$57,Points_MP!$C42,FALSE)),"",IF(HLOOKUP(BQ$1,Monitoring_MP!$AM$1:$CX$57,Points_MP!$C42,FALSE)=$J42,$AD42,IF(HLOOKUP(BQ$1,Monitoring_MP!$AM$1:$CX$57,Points_MP!$C42,FALSE)=$L42,$AE42,IF(HLOOKUP(BQ$1,Monitoring_MP!$AM$1:$CX$57,Points_MP!$C42,FALSE)=$N42,$AF42,IF(HLOOKUP(BQ$1,Monitoring_MP!$AM$1:$CX$57,Points_MP!$C42,FALSE)=$P42,$AG42,IF(HLOOKUP(BQ$1,Monitoring_MP!$AM$1:$CX$57,Points_MP!$C42,FALSE)=$R42,$AH42,IF(HLOOKUP(BQ$1,Monitoring_MP!$AM$1:$CX$57,Points_MP!$C42,FALSE)=$T42,$AI42,IF(HLOOKUP(BQ$1,Monitoring_MP!$AM$1:$CX$57,Points_MP!$C42,FALSE)=$V42,$AJ42,IF(HLOOKUP(BQ$1,Monitoring_MP!$AM$1:$CX$57,Points_MP!$C42,FALSE)=$X42,$AK42,"ERROR")))))))))</f>
        <v>0</v>
      </c>
      <c r="BR42" s="223">
        <f>IF(ISBLANK(HLOOKUP(BR$1,Monitoring_MP!$AM$1:$CX$57,Points_MP!$C42,FALSE)),"",IF(HLOOKUP(BR$1,Monitoring_MP!$AM$1:$CX$57,Points_MP!$C42,FALSE)=$J42,$AD42,IF(HLOOKUP(BR$1,Monitoring_MP!$AM$1:$CX$57,Points_MP!$C42,FALSE)=$L42,$AE42,IF(HLOOKUP(BR$1,Monitoring_MP!$AM$1:$CX$57,Points_MP!$C42,FALSE)=$N42,$AF42,IF(HLOOKUP(BR$1,Monitoring_MP!$AM$1:$CX$57,Points_MP!$C42,FALSE)=$P42,$AG42,IF(HLOOKUP(BR$1,Monitoring_MP!$AM$1:$CX$57,Points_MP!$C42,FALSE)=$R42,$AH42,IF(HLOOKUP(BR$1,Monitoring_MP!$AM$1:$CX$57,Points_MP!$C42,FALSE)=$T42,$AI42,IF(HLOOKUP(BR$1,Monitoring_MP!$AM$1:$CX$57,Points_MP!$C42,FALSE)=$V42,$AJ42,IF(HLOOKUP(BR$1,Monitoring_MP!$AM$1:$CX$57,Points_MP!$C42,FALSE)=$X42,$AK42,"ERROR")))))))))</f>
        <v>0.5</v>
      </c>
    </row>
    <row r="43" spans="1:70" ht="15" customHeight="1" x14ac:dyDescent="0.35">
      <c r="A43" s="79" t="str">
        <f>IF(ISBLANK(Monitoring_MP!A43),"",Monitoring_MP!A43)</f>
        <v>Q41</v>
      </c>
      <c r="B43" s="80" t="str">
        <f>IF(ISBLANK(Monitoring_MP!B43),"",Monitoring_MP!B43)</f>
        <v>R20041</v>
      </c>
      <c r="C43" s="177">
        <f>IF(ISBLANK(Monitoring_MP!C43),"",Monitoring_MP!C43)</f>
        <v>43</v>
      </c>
      <c r="D43" s="177" t="str">
        <f>IF(ISBLANK(Monitoring_MP!D43),"",Monitoring_MP!D43)</f>
        <v>Au fost comunicate public rezultatele proceselor - verbale ale comisiei de selectare a candidaţilor pentru funcţia vacantă, incluzând evaluarea comisiei şi clasamentul solicitanţilor?</v>
      </c>
      <c r="E43" s="177" t="str">
        <f>IF(ISBLANK(Monitoring_MP!E43),"",Monitoring_MP!E43)</f>
        <v>Were made public the the  results of the Minutes of committee for selection of candidates for the vacancy, including the assessment of the committee and the ranking of applicants?</v>
      </c>
      <c r="F43" s="81" t="str">
        <f>IF(ISBLANK(Monitoring_MP!F43),"",Monitoring_MP!F43)</f>
        <v>hr</v>
      </c>
      <c r="G43" s="81" t="str">
        <f>IF(ISBLANK(Monitoring_MP!G43),"",Monitoring_MP!G43)</f>
        <v>hr3</v>
      </c>
      <c r="H43" s="81" t="str">
        <f>IF(ISBLANK(Monitoring_MP!H43),"",Monitoring_MP!H43)</f>
        <v>hr3k</v>
      </c>
      <c r="I43" s="82">
        <f>IF(ISBLANK(Monitoring_MP!I43),"",Monitoring_MP!I43)</f>
        <v>2</v>
      </c>
      <c r="J43" s="81" t="str">
        <f>IF(ISBLANK(Monitoring_MP!J43),"",Monitoring_MP!J43)</f>
        <v>da</v>
      </c>
      <c r="K43" s="81" t="str">
        <f>IF(ISBLANK(Monitoring_MP!K43),"",Monitoring_MP!K43)</f>
        <v>yes</v>
      </c>
      <c r="L43" s="81" t="str">
        <f>IF(ISBLANK(Monitoring_MP!L43),"",Monitoring_MP!L43)</f>
        <v>nu</v>
      </c>
      <c r="M43" s="81" t="str">
        <f>IF(ISBLANK(Monitoring_MP!M43),"",Monitoring_MP!M43)</f>
        <v xml:space="preserve">no </v>
      </c>
      <c r="N43" s="81" t="str">
        <f>IF(ISBLANK(Monitoring_MP!N43),"",Monitoring_MP!N43)</f>
        <v>partial/panou informativ</v>
      </c>
      <c r="O43" s="81" t="str">
        <f>IF(ISBLANK(Monitoring_MP!O43),"",Monitoring_MP!O43)</f>
        <v>partially/bilboard</v>
      </c>
      <c r="P43" s="81" t="str">
        <f>IF(ISBLANK(Monitoring_MP!P43),"",Monitoring_MP!P43)</f>
        <v>---</v>
      </c>
      <c r="Q43" s="81" t="str">
        <f>IF(ISBLANK(Monitoring_MP!Q43),"",Monitoring_MP!Q43)</f>
        <v>---</v>
      </c>
      <c r="R43" s="81" t="str">
        <f>IF(ISBLANK(Monitoring_MP!R43),"",Monitoring_MP!R43)</f>
        <v>---</v>
      </c>
      <c r="S43" s="81" t="str">
        <f>IF(ISBLANK(Monitoring_MP!S43),"",Monitoring_MP!S43)</f>
        <v>---</v>
      </c>
      <c r="T43" s="81" t="str">
        <f>IF(ISBLANK(Monitoring_MP!T43),"",Monitoring_MP!T43)</f>
        <v>---</v>
      </c>
      <c r="U43" s="81" t="str">
        <f>IF(ISBLANK(Monitoring_MP!U43),"",Monitoring_MP!U43)</f>
        <v>---</v>
      </c>
      <c r="V43" s="81" t="str">
        <f>IF(ISBLANK(Monitoring_MP!V43),"",Monitoring_MP!V43)</f>
        <v>---</v>
      </c>
      <c r="W43" s="81" t="str">
        <f>IF(ISBLANK(Monitoring_MP!W43),"",Monitoring_MP!W43)</f>
        <v>---</v>
      </c>
      <c r="X43" s="131" t="str">
        <f>IF(ISBLANK(Monitoring_MP!X43),"",Monitoring_MP!X43)</f>
        <v>N/A</v>
      </c>
      <c r="Y43" s="131" t="str">
        <f>IF(ISBLANK(Monitoring_MP!Y43),"",Monitoring_MP!Y43)</f>
        <v>N/A</v>
      </c>
      <c r="Z43" s="81" t="str">
        <f>IF(ISBLANK(Monitoring_MP!Z43),"",Monitoring_MP!Z43)</f>
        <v>---</v>
      </c>
      <c r="AA43" s="81" t="str">
        <f>IF(ISBLANK(Monitoring_MP!AA43),"",Monitoring_MP!AA43)</f>
        <v>---</v>
      </c>
      <c r="AB43" s="81" t="str">
        <f>IF(ISBLANK(Monitoring_MP!AB43),"",Monitoring_MP!AB43)</f>
        <v>da</v>
      </c>
      <c r="AC43" s="81" t="str">
        <f>IF(ISBLANK(Monitoring_MP!AC43),"",Monitoring_MP!AC43)</f>
        <v>nu</v>
      </c>
      <c r="AD43" s="82">
        <f>IF(ISBLANK(Monitoring_MP!AD43),"",Monitoring_MP!AD43)</f>
        <v>2</v>
      </c>
      <c r="AE43" s="81">
        <f>IF(ISBLANK(Monitoring_MP!AE43),"",Monitoring_MP!AE43)</f>
        <v>0</v>
      </c>
      <c r="AF43" s="81">
        <f>IF(ISBLANK(Monitoring_MP!AF43),"",Monitoring_MP!AF43)</f>
        <v>1</v>
      </c>
      <c r="AG43" s="81" t="str">
        <f>IF(ISBLANK(Monitoring_MP!AG43),"",Monitoring_MP!AG43)</f>
        <v>---</v>
      </c>
      <c r="AH43" s="81" t="str">
        <f>IF(ISBLANK(Monitoring_MP!AH43),"",Monitoring_MP!AH43)</f>
        <v>---</v>
      </c>
      <c r="AI43" s="81" t="str">
        <f>IF(ISBLANK(Monitoring_MP!AI43),"",Monitoring_MP!AI43)</f>
        <v>---</v>
      </c>
      <c r="AJ43" s="131" t="str">
        <f>IF(ISBLANK(Monitoring_MP!AJ43),"",Monitoring_MP!AJ43)</f>
        <v>---</v>
      </c>
      <c r="AK43" s="131" t="str">
        <f>IF(ISBLANK(Monitoring_MP!AK43),"",Monitoring_MP!AK43)</f>
        <v>N/A</v>
      </c>
      <c r="AL43" s="157" t="str">
        <f>IF(ISBLANK(Monitoring_MP!AL43),"",Monitoring_MP!AL43)</f>
        <v>---</v>
      </c>
      <c r="AM43" s="223">
        <f>IF(ISBLANK(HLOOKUP(AM$1,Monitoring_MP!$AM$1:$CX$57,Points_MP!$C43,FALSE)),"",IF(HLOOKUP(AM$1,Monitoring_MP!$AM$1:$CX$57,Points_MP!$C43,FALSE)=$J43,$AD43,IF(HLOOKUP(AM$1,Monitoring_MP!$AM$1:$CX$57,Points_MP!$C43,FALSE)=$L43,$AE43,IF(HLOOKUP(AM$1,Monitoring_MP!$AM$1:$CX$57,Points_MP!$C43,FALSE)=$N43,$AF43,IF(HLOOKUP(AM$1,Monitoring_MP!$AM$1:$CX$57,Points_MP!$C43,FALSE)=$P43,$AG43,IF(HLOOKUP(AM$1,Monitoring_MP!$AM$1:$CX$57,Points_MP!$C43,FALSE)=$R43,$AH43,IF(HLOOKUP(AM$1,Monitoring_MP!$AM$1:$CX$57,Points_MP!$C43,FALSE)=$T43,$AI43,IF(HLOOKUP(AM$1,Monitoring_MP!$AM$1:$CX$57,Points_MP!$C43,FALSE)=$V43,$AJ43,IF(HLOOKUP(AM$1,Monitoring_MP!$AM$1:$CX$57,Points_MP!$C43,FALSE)=$X43,$AK43,"ERROR")))))))))</f>
        <v>0</v>
      </c>
      <c r="AN43" s="223">
        <f>IF(ISBLANK(HLOOKUP(AN$1,Monitoring_MP!$AM$1:$CX$57,Points_MP!$C43,FALSE)),"",IF(HLOOKUP(AN$1,Monitoring_MP!$AM$1:$CX$57,Points_MP!$C43,FALSE)=$J43,$AD43,IF(HLOOKUP(AN$1,Monitoring_MP!$AM$1:$CX$57,Points_MP!$C43,FALSE)=$L43,$AE43,IF(HLOOKUP(AN$1,Monitoring_MP!$AM$1:$CX$57,Points_MP!$C43,FALSE)=$N43,$AF43,IF(HLOOKUP(AN$1,Monitoring_MP!$AM$1:$CX$57,Points_MP!$C43,FALSE)=$P43,$AG43,IF(HLOOKUP(AN$1,Monitoring_MP!$AM$1:$CX$57,Points_MP!$C43,FALSE)=$R43,$AH43,IF(HLOOKUP(AN$1,Monitoring_MP!$AM$1:$CX$57,Points_MP!$C43,FALSE)=$T43,$AI43,IF(HLOOKUP(AN$1,Monitoring_MP!$AM$1:$CX$57,Points_MP!$C43,FALSE)=$V43,$AJ43,IF(HLOOKUP(AN$1,Monitoring_MP!$AM$1:$CX$57,Points_MP!$C43,FALSE)=$X43,$AK43,"ERROR")))))))))</f>
        <v>0</v>
      </c>
      <c r="AO43" s="223">
        <f>IF(ISBLANK(HLOOKUP(AO$1,Monitoring_MP!$AM$1:$CX$57,Points_MP!$C43,FALSE)),"",IF(HLOOKUP(AO$1,Monitoring_MP!$AM$1:$CX$57,Points_MP!$C43,FALSE)=$J43,$AD43,IF(HLOOKUP(AO$1,Monitoring_MP!$AM$1:$CX$57,Points_MP!$C43,FALSE)=$L43,$AE43,IF(HLOOKUP(AO$1,Monitoring_MP!$AM$1:$CX$57,Points_MP!$C43,FALSE)=$N43,$AF43,IF(HLOOKUP(AO$1,Monitoring_MP!$AM$1:$CX$57,Points_MP!$C43,FALSE)=$P43,$AG43,IF(HLOOKUP(AO$1,Monitoring_MP!$AM$1:$CX$57,Points_MP!$C43,FALSE)=$R43,$AH43,IF(HLOOKUP(AO$1,Monitoring_MP!$AM$1:$CX$57,Points_MP!$C43,FALSE)=$T43,$AI43,IF(HLOOKUP(AO$1,Monitoring_MP!$AM$1:$CX$57,Points_MP!$C43,FALSE)=$V43,$AJ43,IF(HLOOKUP(AO$1,Monitoring_MP!$AM$1:$CX$57,Points_MP!$C43,FALSE)=$X43,$AK43,"ERROR")))))))))</f>
        <v>0</v>
      </c>
      <c r="AP43" s="223">
        <f>IF(ISBLANK(HLOOKUP(AP$1,Monitoring_MP!$AM$1:$CX$57,Points_MP!$C43,FALSE)),"",IF(HLOOKUP(AP$1,Monitoring_MP!$AM$1:$CX$57,Points_MP!$C43,FALSE)=$J43,$AD43,IF(HLOOKUP(AP$1,Monitoring_MP!$AM$1:$CX$57,Points_MP!$C43,FALSE)=$L43,$AE43,IF(HLOOKUP(AP$1,Monitoring_MP!$AM$1:$CX$57,Points_MP!$C43,FALSE)=$N43,$AF43,IF(HLOOKUP(AP$1,Monitoring_MP!$AM$1:$CX$57,Points_MP!$C43,FALSE)=$P43,$AG43,IF(HLOOKUP(AP$1,Monitoring_MP!$AM$1:$CX$57,Points_MP!$C43,FALSE)=$R43,$AH43,IF(HLOOKUP(AP$1,Monitoring_MP!$AM$1:$CX$57,Points_MP!$C43,FALSE)=$T43,$AI43,IF(HLOOKUP(AP$1,Monitoring_MP!$AM$1:$CX$57,Points_MP!$C43,FALSE)=$V43,$AJ43,IF(HLOOKUP(AP$1,Monitoring_MP!$AM$1:$CX$57,Points_MP!$C43,FALSE)=$X43,$AK43,"ERROR")))))))))</f>
        <v>1</v>
      </c>
      <c r="AQ43" s="223">
        <f>IF(ISBLANK(HLOOKUP(AQ$1,Monitoring_MP!$AM$1:$CX$57,Points_MP!$C43,FALSE)),"",IF(HLOOKUP(AQ$1,Monitoring_MP!$AM$1:$CX$57,Points_MP!$C43,FALSE)=$J43,$AD43,IF(HLOOKUP(AQ$1,Monitoring_MP!$AM$1:$CX$57,Points_MP!$C43,FALSE)=$L43,$AE43,IF(HLOOKUP(AQ$1,Monitoring_MP!$AM$1:$CX$57,Points_MP!$C43,FALSE)=$N43,$AF43,IF(HLOOKUP(AQ$1,Monitoring_MP!$AM$1:$CX$57,Points_MP!$C43,FALSE)=$P43,$AG43,IF(HLOOKUP(AQ$1,Monitoring_MP!$AM$1:$CX$57,Points_MP!$C43,FALSE)=$R43,$AH43,IF(HLOOKUP(AQ$1,Monitoring_MP!$AM$1:$CX$57,Points_MP!$C43,FALSE)=$T43,$AI43,IF(HLOOKUP(AQ$1,Monitoring_MP!$AM$1:$CX$57,Points_MP!$C43,FALSE)=$V43,$AJ43,IF(HLOOKUP(AQ$1,Monitoring_MP!$AM$1:$CX$57,Points_MP!$C43,FALSE)=$X43,$AK43,"ERROR")))))))))</f>
        <v>0</v>
      </c>
      <c r="AR43" s="223">
        <f>IF(ISBLANK(HLOOKUP(AR$1,Monitoring_MP!$AM$1:$CX$57,Points_MP!$C43,FALSE)),"",IF(HLOOKUP(AR$1,Monitoring_MP!$AM$1:$CX$57,Points_MP!$C43,FALSE)=$J43,$AD43,IF(HLOOKUP(AR$1,Monitoring_MP!$AM$1:$CX$57,Points_MP!$C43,FALSE)=$L43,$AE43,IF(HLOOKUP(AR$1,Monitoring_MP!$AM$1:$CX$57,Points_MP!$C43,FALSE)=$N43,$AF43,IF(HLOOKUP(AR$1,Monitoring_MP!$AM$1:$CX$57,Points_MP!$C43,FALSE)=$P43,$AG43,IF(HLOOKUP(AR$1,Monitoring_MP!$AM$1:$CX$57,Points_MP!$C43,FALSE)=$R43,$AH43,IF(HLOOKUP(AR$1,Monitoring_MP!$AM$1:$CX$57,Points_MP!$C43,FALSE)=$T43,$AI43,IF(HLOOKUP(AR$1,Monitoring_MP!$AM$1:$CX$57,Points_MP!$C43,FALSE)=$V43,$AJ43,IF(HLOOKUP(AR$1,Monitoring_MP!$AM$1:$CX$57,Points_MP!$C43,FALSE)=$X43,$AK43,"ERROR")))))))))</f>
        <v>1</v>
      </c>
      <c r="AS43" s="223">
        <f>IF(ISBLANK(HLOOKUP(AS$1,Monitoring_MP!$AM$1:$CX$57,Points_MP!$C43,FALSE)),"",IF(HLOOKUP(AS$1,Monitoring_MP!$AM$1:$CX$57,Points_MP!$C43,FALSE)=$J43,$AD43,IF(HLOOKUP(AS$1,Monitoring_MP!$AM$1:$CX$57,Points_MP!$C43,FALSE)=$L43,$AE43,IF(HLOOKUP(AS$1,Monitoring_MP!$AM$1:$CX$57,Points_MP!$C43,FALSE)=$N43,$AF43,IF(HLOOKUP(AS$1,Monitoring_MP!$AM$1:$CX$57,Points_MP!$C43,FALSE)=$P43,$AG43,IF(HLOOKUP(AS$1,Monitoring_MP!$AM$1:$CX$57,Points_MP!$C43,FALSE)=$R43,$AH43,IF(HLOOKUP(AS$1,Monitoring_MP!$AM$1:$CX$57,Points_MP!$C43,FALSE)=$T43,$AI43,IF(HLOOKUP(AS$1,Monitoring_MP!$AM$1:$CX$57,Points_MP!$C43,FALSE)=$V43,$AJ43,IF(HLOOKUP(AS$1,Monitoring_MP!$AM$1:$CX$57,Points_MP!$C43,FALSE)=$X43,$AK43,"ERROR")))))))))</f>
        <v>0</v>
      </c>
      <c r="AT43" s="223">
        <f>IF(ISBLANK(HLOOKUP(AT$1,Monitoring_MP!$AM$1:$CX$57,Points_MP!$C43,FALSE)),"",IF(HLOOKUP(AT$1,Monitoring_MP!$AM$1:$CX$57,Points_MP!$C43,FALSE)=$J43,$AD43,IF(HLOOKUP(AT$1,Monitoring_MP!$AM$1:$CX$57,Points_MP!$C43,FALSE)=$L43,$AE43,IF(HLOOKUP(AT$1,Monitoring_MP!$AM$1:$CX$57,Points_MP!$C43,FALSE)=$N43,$AF43,IF(HLOOKUP(AT$1,Monitoring_MP!$AM$1:$CX$57,Points_MP!$C43,FALSE)=$P43,$AG43,IF(HLOOKUP(AT$1,Monitoring_MP!$AM$1:$CX$57,Points_MP!$C43,FALSE)=$R43,$AH43,IF(HLOOKUP(AT$1,Monitoring_MP!$AM$1:$CX$57,Points_MP!$C43,FALSE)=$T43,$AI43,IF(HLOOKUP(AT$1,Monitoring_MP!$AM$1:$CX$57,Points_MP!$C43,FALSE)=$V43,$AJ43,IF(HLOOKUP(AT$1,Monitoring_MP!$AM$1:$CX$57,Points_MP!$C43,FALSE)=$X43,$AK43,"ERROR")))))))))</f>
        <v>1</v>
      </c>
      <c r="AU43" s="223">
        <f>IF(ISBLANK(HLOOKUP(AU$1,Monitoring_MP!$AM$1:$CX$57,Points_MP!$C43,FALSE)),"",IF(HLOOKUP(AU$1,Monitoring_MP!$AM$1:$CX$57,Points_MP!$C43,FALSE)=$J43,$AD43,IF(HLOOKUP(AU$1,Monitoring_MP!$AM$1:$CX$57,Points_MP!$C43,FALSE)=$L43,$AE43,IF(HLOOKUP(AU$1,Monitoring_MP!$AM$1:$CX$57,Points_MP!$C43,FALSE)=$N43,$AF43,IF(HLOOKUP(AU$1,Monitoring_MP!$AM$1:$CX$57,Points_MP!$C43,FALSE)=$P43,$AG43,IF(HLOOKUP(AU$1,Monitoring_MP!$AM$1:$CX$57,Points_MP!$C43,FALSE)=$R43,$AH43,IF(HLOOKUP(AU$1,Monitoring_MP!$AM$1:$CX$57,Points_MP!$C43,FALSE)=$T43,$AI43,IF(HLOOKUP(AU$1,Monitoring_MP!$AM$1:$CX$57,Points_MP!$C43,FALSE)=$V43,$AJ43,IF(HLOOKUP(AU$1,Monitoring_MP!$AM$1:$CX$57,Points_MP!$C43,FALSE)=$X43,$AK43,"ERROR")))))))))</f>
        <v>1</v>
      </c>
      <c r="AV43" s="223">
        <f>IF(ISBLANK(HLOOKUP(AV$1,Monitoring_MP!$AM$1:$CX$57,Points_MP!$C43,FALSE)),"",IF(HLOOKUP(AV$1,Monitoring_MP!$AM$1:$CX$57,Points_MP!$C43,FALSE)=$J43,$AD43,IF(HLOOKUP(AV$1,Monitoring_MP!$AM$1:$CX$57,Points_MP!$C43,FALSE)=$L43,$AE43,IF(HLOOKUP(AV$1,Monitoring_MP!$AM$1:$CX$57,Points_MP!$C43,FALSE)=$N43,$AF43,IF(HLOOKUP(AV$1,Monitoring_MP!$AM$1:$CX$57,Points_MP!$C43,FALSE)=$P43,$AG43,IF(HLOOKUP(AV$1,Monitoring_MP!$AM$1:$CX$57,Points_MP!$C43,FALSE)=$R43,$AH43,IF(HLOOKUP(AV$1,Monitoring_MP!$AM$1:$CX$57,Points_MP!$C43,FALSE)=$T43,$AI43,IF(HLOOKUP(AV$1,Monitoring_MP!$AM$1:$CX$57,Points_MP!$C43,FALSE)=$V43,$AJ43,IF(HLOOKUP(AV$1,Monitoring_MP!$AM$1:$CX$57,Points_MP!$C43,FALSE)=$X43,$AK43,"ERROR")))))))))</f>
        <v>1</v>
      </c>
      <c r="AW43" s="223">
        <f>IF(ISBLANK(HLOOKUP(AW$1,Monitoring_MP!$AM$1:$CX$57,Points_MP!$C43,FALSE)),"",IF(HLOOKUP(AW$1,Monitoring_MP!$AM$1:$CX$57,Points_MP!$C43,FALSE)=$J43,$AD43,IF(HLOOKUP(AW$1,Monitoring_MP!$AM$1:$CX$57,Points_MP!$C43,FALSE)=$L43,$AE43,IF(HLOOKUP(AW$1,Monitoring_MP!$AM$1:$CX$57,Points_MP!$C43,FALSE)=$N43,$AF43,IF(HLOOKUP(AW$1,Monitoring_MP!$AM$1:$CX$57,Points_MP!$C43,FALSE)=$P43,$AG43,IF(HLOOKUP(AW$1,Monitoring_MP!$AM$1:$CX$57,Points_MP!$C43,FALSE)=$R43,$AH43,IF(HLOOKUP(AW$1,Monitoring_MP!$AM$1:$CX$57,Points_MP!$C43,FALSE)=$T43,$AI43,IF(HLOOKUP(AW$1,Monitoring_MP!$AM$1:$CX$57,Points_MP!$C43,FALSE)=$V43,$AJ43,IF(HLOOKUP(AW$1,Monitoring_MP!$AM$1:$CX$57,Points_MP!$C43,FALSE)=$X43,$AK43,"ERROR")))))))))</f>
        <v>0</v>
      </c>
      <c r="AX43" s="223">
        <f>IF(ISBLANK(HLOOKUP(AX$1,Monitoring_MP!$AM$1:$CX$57,Points_MP!$C43,FALSE)),"",IF(HLOOKUP(AX$1,Monitoring_MP!$AM$1:$CX$57,Points_MP!$C43,FALSE)=$J43,$AD43,IF(HLOOKUP(AX$1,Monitoring_MP!$AM$1:$CX$57,Points_MP!$C43,FALSE)=$L43,$AE43,IF(HLOOKUP(AX$1,Monitoring_MP!$AM$1:$CX$57,Points_MP!$C43,FALSE)=$N43,$AF43,IF(HLOOKUP(AX$1,Monitoring_MP!$AM$1:$CX$57,Points_MP!$C43,FALSE)=$P43,$AG43,IF(HLOOKUP(AX$1,Monitoring_MP!$AM$1:$CX$57,Points_MP!$C43,FALSE)=$R43,$AH43,IF(HLOOKUP(AX$1,Monitoring_MP!$AM$1:$CX$57,Points_MP!$C43,FALSE)=$T43,$AI43,IF(HLOOKUP(AX$1,Monitoring_MP!$AM$1:$CX$57,Points_MP!$C43,FALSE)=$V43,$AJ43,IF(HLOOKUP(AX$1,Monitoring_MP!$AM$1:$CX$57,Points_MP!$C43,FALSE)=$X43,$AK43,"ERROR")))))))))</f>
        <v>0</v>
      </c>
      <c r="AY43" s="223">
        <f>IF(ISBLANK(HLOOKUP(AY$1,Monitoring_MP!$AM$1:$CX$57,Points_MP!$C43,FALSE)),"",IF(HLOOKUP(AY$1,Monitoring_MP!$AM$1:$CX$57,Points_MP!$C43,FALSE)=$J43,$AD43,IF(HLOOKUP(AY$1,Monitoring_MP!$AM$1:$CX$57,Points_MP!$C43,FALSE)=$L43,$AE43,IF(HLOOKUP(AY$1,Monitoring_MP!$AM$1:$CX$57,Points_MP!$C43,FALSE)=$N43,$AF43,IF(HLOOKUP(AY$1,Monitoring_MP!$AM$1:$CX$57,Points_MP!$C43,FALSE)=$P43,$AG43,IF(HLOOKUP(AY$1,Monitoring_MP!$AM$1:$CX$57,Points_MP!$C43,FALSE)=$R43,$AH43,IF(HLOOKUP(AY$1,Monitoring_MP!$AM$1:$CX$57,Points_MP!$C43,FALSE)=$T43,$AI43,IF(HLOOKUP(AY$1,Monitoring_MP!$AM$1:$CX$57,Points_MP!$C43,FALSE)=$V43,$AJ43,IF(HLOOKUP(AY$1,Monitoring_MP!$AM$1:$CX$57,Points_MP!$C43,FALSE)=$X43,$AK43,"ERROR")))))))))</f>
        <v>0</v>
      </c>
      <c r="AZ43" s="223">
        <f>IF(ISBLANK(HLOOKUP(AZ$1,Monitoring_MP!$AM$1:$CX$57,Points_MP!$C43,FALSE)),"",IF(HLOOKUP(AZ$1,Monitoring_MP!$AM$1:$CX$57,Points_MP!$C43,FALSE)=$J43,$AD43,IF(HLOOKUP(AZ$1,Monitoring_MP!$AM$1:$CX$57,Points_MP!$C43,FALSE)=$L43,$AE43,IF(HLOOKUP(AZ$1,Monitoring_MP!$AM$1:$CX$57,Points_MP!$C43,FALSE)=$N43,$AF43,IF(HLOOKUP(AZ$1,Monitoring_MP!$AM$1:$CX$57,Points_MP!$C43,FALSE)=$P43,$AG43,IF(HLOOKUP(AZ$1,Monitoring_MP!$AM$1:$CX$57,Points_MP!$C43,FALSE)=$R43,$AH43,IF(HLOOKUP(AZ$1,Monitoring_MP!$AM$1:$CX$57,Points_MP!$C43,FALSE)=$T43,$AI43,IF(HLOOKUP(AZ$1,Monitoring_MP!$AM$1:$CX$57,Points_MP!$C43,FALSE)=$V43,$AJ43,IF(HLOOKUP(AZ$1,Monitoring_MP!$AM$1:$CX$57,Points_MP!$C43,FALSE)=$X43,$AK43,"ERROR")))))))))</f>
        <v>1</v>
      </c>
      <c r="BA43" s="223">
        <f>IF(ISBLANK(HLOOKUP(BA$1,Monitoring_MP!$AM$1:$CX$57,Points_MP!$C43,FALSE)),"",IF(HLOOKUP(BA$1,Monitoring_MP!$AM$1:$CX$57,Points_MP!$C43,FALSE)=$J43,$AD43,IF(HLOOKUP(BA$1,Monitoring_MP!$AM$1:$CX$57,Points_MP!$C43,FALSE)=$L43,$AE43,IF(HLOOKUP(BA$1,Monitoring_MP!$AM$1:$CX$57,Points_MP!$C43,FALSE)=$N43,$AF43,IF(HLOOKUP(BA$1,Monitoring_MP!$AM$1:$CX$57,Points_MP!$C43,FALSE)=$P43,$AG43,IF(HLOOKUP(BA$1,Monitoring_MP!$AM$1:$CX$57,Points_MP!$C43,FALSE)=$R43,$AH43,IF(HLOOKUP(BA$1,Monitoring_MP!$AM$1:$CX$57,Points_MP!$C43,FALSE)=$T43,$AI43,IF(HLOOKUP(BA$1,Monitoring_MP!$AM$1:$CX$57,Points_MP!$C43,FALSE)=$V43,$AJ43,IF(HLOOKUP(BA$1,Monitoring_MP!$AM$1:$CX$57,Points_MP!$C43,FALSE)=$X43,$AK43,"ERROR")))))))))</f>
        <v>0</v>
      </c>
      <c r="BB43" s="223">
        <f>IF(ISBLANK(HLOOKUP(BB$1,Monitoring_MP!$AM$1:$CX$57,Points_MP!$C43,FALSE)),"",IF(HLOOKUP(BB$1,Monitoring_MP!$AM$1:$CX$57,Points_MP!$C43,FALSE)=$J43,$AD43,IF(HLOOKUP(BB$1,Monitoring_MP!$AM$1:$CX$57,Points_MP!$C43,FALSE)=$L43,$AE43,IF(HLOOKUP(BB$1,Monitoring_MP!$AM$1:$CX$57,Points_MP!$C43,FALSE)=$N43,$AF43,IF(HLOOKUP(BB$1,Monitoring_MP!$AM$1:$CX$57,Points_MP!$C43,FALSE)=$P43,$AG43,IF(HLOOKUP(BB$1,Monitoring_MP!$AM$1:$CX$57,Points_MP!$C43,FALSE)=$R43,$AH43,IF(HLOOKUP(BB$1,Monitoring_MP!$AM$1:$CX$57,Points_MP!$C43,FALSE)=$T43,$AI43,IF(HLOOKUP(BB$1,Monitoring_MP!$AM$1:$CX$57,Points_MP!$C43,FALSE)=$V43,$AJ43,IF(HLOOKUP(BB$1,Monitoring_MP!$AM$1:$CX$57,Points_MP!$C43,FALSE)=$X43,$AK43,"ERROR")))))))))</f>
        <v>0</v>
      </c>
      <c r="BC43" s="223">
        <f>IF(ISBLANK(HLOOKUP(BC$1,Monitoring_MP!$AM$1:$CX$57,Points_MP!$C43,FALSE)),"",IF(HLOOKUP(BC$1,Monitoring_MP!$AM$1:$CX$57,Points_MP!$C43,FALSE)=$J43,$AD43,IF(HLOOKUP(BC$1,Monitoring_MP!$AM$1:$CX$57,Points_MP!$C43,FALSE)=$L43,$AE43,IF(HLOOKUP(BC$1,Monitoring_MP!$AM$1:$CX$57,Points_MP!$C43,FALSE)=$N43,$AF43,IF(HLOOKUP(BC$1,Monitoring_MP!$AM$1:$CX$57,Points_MP!$C43,FALSE)=$P43,$AG43,IF(HLOOKUP(BC$1,Monitoring_MP!$AM$1:$CX$57,Points_MP!$C43,FALSE)=$R43,$AH43,IF(HLOOKUP(BC$1,Monitoring_MP!$AM$1:$CX$57,Points_MP!$C43,FALSE)=$T43,$AI43,IF(HLOOKUP(BC$1,Monitoring_MP!$AM$1:$CX$57,Points_MP!$C43,FALSE)=$V43,$AJ43,IF(HLOOKUP(BC$1,Monitoring_MP!$AM$1:$CX$57,Points_MP!$C43,FALSE)=$X43,$AK43,"ERROR")))))))))</f>
        <v>0</v>
      </c>
      <c r="BD43" s="223">
        <f>IF(ISBLANK(HLOOKUP(BD$1,Monitoring_MP!$AM$1:$CX$57,Points_MP!$C43,FALSE)),"",IF(HLOOKUP(BD$1,Monitoring_MP!$AM$1:$CX$57,Points_MP!$C43,FALSE)=$J43,$AD43,IF(HLOOKUP(BD$1,Monitoring_MP!$AM$1:$CX$57,Points_MP!$C43,FALSE)=$L43,$AE43,IF(HLOOKUP(BD$1,Monitoring_MP!$AM$1:$CX$57,Points_MP!$C43,FALSE)=$N43,$AF43,IF(HLOOKUP(BD$1,Monitoring_MP!$AM$1:$CX$57,Points_MP!$C43,FALSE)=$P43,$AG43,IF(HLOOKUP(BD$1,Monitoring_MP!$AM$1:$CX$57,Points_MP!$C43,FALSE)=$R43,$AH43,IF(HLOOKUP(BD$1,Monitoring_MP!$AM$1:$CX$57,Points_MP!$C43,FALSE)=$T43,$AI43,IF(HLOOKUP(BD$1,Monitoring_MP!$AM$1:$CX$57,Points_MP!$C43,FALSE)=$V43,$AJ43,IF(HLOOKUP(BD$1,Monitoring_MP!$AM$1:$CX$57,Points_MP!$C43,FALSE)=$X43,$AK43,"ERROR")))))))))</f>
        <v>0</v>
      </c>
      <c r="BE43" s="223">
        <f>IF(ISBLANK(HLOOKUP(BE$1,Monitoring_MP!$AM$1:$CX$57,Points_MP!$C43,FALSE)),"",IF(HLOOKUP(BE$1,Monitoring_MP!$AM$1:$CX$57,Points_MP!$C43,FALSE)=$J43,$AD43,IF(HLOOKUP(BE$1,Monitoring_MP!$AM$1:$CX$57,Points_MP!$C43,FALSE)=$L43,$AE43,IF(HLOOKUP(BE$1,Monitoring_MP!$AM$1:$CX$57,Points_MP!$C43,FALSE)=$N43,$AF43,IF(HLOOKUP(BE$1,Monitoring_MP!$AM$1:$CX$57,Points_MP!$C43,FALSE)=$P43,$AG43,IF(HLOOKUP(BE$1,Monitoring_MP!$AM$1:$CX$57,Points_MP!$C43,FALSE)=$R43,$AH43,IF(HLOOKUP(BE$1,Monitoring_MP!$AM$1:$CX$57,Points_MP!$C43,FALSE)=$T43,$AI43,IF(HLOOKUP(BE$1,Monitoring_MP!$AM$1:$CX$57,Points_MP!$C43,FALSE)=$V43,$AJ43,IF(HLOOKUP(BE$1,Monitoring_MP!$AM$1:$CX$57,Points_MP!$C43,FALSE)=$X43,$AK43,"ERROR")))))))))</f>
        <v>0</v>
      </c>
      <c r="BF43" s="223">
        <f>IF(ISBLANK(HLOOKUP(BF$1,Monitoring_MP!$AM$1:$CX$57,Points_MP!$C43,FALSE)),"",IF(HLOOKUP(BF$1,Monitoring_MP!$AM$1:$CX$57,Points_MP!$C43,FALSE)=$J43,$AD43,IF(HLOOKUP(BF$1,Monitoring_MP!$AM$1:$CX$57,Points_MP!$C43,FALSE)=$L43,$AE43,IF(HLOOKUP(BF$1,Monitoring_MP!$AM$1:$CX$57,Points_MP!$C43,FALSE)=$N43,$AF43,IF(HLOOKUP(BF$1,Monitoring_MP!$AM$1:$CX$57,Points_MP!$C43,FALSE)=$P43,$AG43,IF(HLOOKUP(BF$1,Monitoring_MP!$AM$1:$CX$57,Points_MP!$C43,FALSE)=$R43,$AH43,IF(HLOOKUP(BF$1,Monitoring_MP!$AM$1:$CX$57,Points_MP!$C43,FALSE)=$T43,$AI43,IF(HLOOKUP(BF$1,Monitoring_MP!$AM$1:$CX$57,Points_MP!$C43,FALSE)=$V43,$AJ43,IF(HLOOKUP(BF$1,Monitoring_MP!$AM$1:$CX$57,Points_MP!$C43,FALSE)=$X43,$AK43,"ERROR")))))))))</f>
        <v>0</v>
      </c>
      <c r="BG43" s="223">
        <f>IF(ISBLANK(HLOOKUP(BG$1,Monitoring_MP!$AM$1:$CX$57,Points_MP!$C43,FALSE)),"",IF(HLOOKUP(BG$1,Monitoring_MP!$AM$1:$CX$57,Points_MP!$C43,FALSE)=$J43,$AD43,IF(HLOOKUP(BG$1,Monitoring_MP!$AM$1:$CX$57,Points_MP!$C43,FALSE)=$L43,$AE43,IF(HLOOKUP(BG$1,Monitoring_MP!$AM$1:$CX$57,Points_MP!$C43,FALSE)=$N43,$AF43,IF(HLOOKUP(BG$1,Monitoring_MP!$AM$1:$CX$57,Points_MP!$C43,FALSE)=$P43,$AG43,IF(HLOOKUP(BG$1,Monitoring_MP!$AM$1:$CX$57,Points_MP!$C43,FALSE)=$R43,$AH43,IF(HLOOKUP(BG$1,Monitoring_MP!$AM$1:$CX$57,Points_MP!$C43,FALSE)=$T43,$AI43,IF(HLOOKUP(BG$1,Monitoring_MP!$AM$1:$CX$57,Points_MP!$C43,FALSE)=$V43,$AJ43,IF(HLOOKUP(BG$1,Monitoring_MP!$AM$1:$CX$57,Points_MP!$C43,FALSE)=$X43,$AK43,"ERROR")))))))))</f>
        <v>0</v>
      </c>
      <c r="BH43" s="223">
        <f>IF(ISBLANK(HLOOKUP(BH$1,Monitoring_MP!$AM$1:$CX$57,Points_MP!$C43,FALSE)),"",IF(HLOOKUP(BH$1,Monitoring_MP!$AM$1:$CX$57,Points_MP!$C43,FALSE)=$J43,$AD43,IF(HLOOKUP(BH$1,Monitoring_MP!$AM$1:$CX$57,Points_MP!$C43,FALSE)=$L43,$AE43,IF(HLOOKUP(BH$1,Monitoring_MP!$AM$1:$CX$57,Points_MP!$C43,FALSE)=$N43,$AF43,IF(HLOOKUP(BH$1,Monitoring_MP!$AM$1:$CX$57,Points_MP!$C43,FALSE)=$P43,$AG43,IF(HLOOKUP(BH$1,Monitoring_MP!$AM$1:$CX$57,Points_MP!$C43,FALSE)=$R43,$AH43,IF(HLOOKUP(BH$1,Monitoring_MP!$AM$1:$CX$57,Points_MP!$C43,FALSE)=$T43,$AI43,IF(HLOOKUP(BH$1,Monitoring_MP!$AM$1:$CX$57,Points_MP!$C43,FALSE)=$V43,$AJ43,IF(HLOOKUP(BH$1,Monitoring_MP!$AM$1:$CX$57,Points_MP!$C43,FALSE)=$X43,$AK43,"ERROR")))))))))</f>
        <v>0</v>
      </c>
      <c r="BI43" s="223">
        <f>IF(ISBLANK(HLOOKUP(BI$1,Monitoring_MP!$AM$1:$CX$57,Points_MP!$C43,FALSE)),"",IF(HLOOKUP(BI$1,Monitoring_MP!$AM$1:$CX$57,Points_MP!$C43,FALSE)=$J43,$AD43,IF(HLOOKUP(BI$1,Monitoring_MP!$AM$1:$CX$57,Points_MP!$C43,FALSE)=$L43,$AE43,IF(HLOOKUP(BI$1,Monitoring_MP!$AM$1:$CX$57,Points_MP!$C43,FALSE)=$N43,$AF43,IF(HLOOKUP(BI$1,Monitoring_MP!$AM$1:$CX$57,Points_MP!$C43,FALSE)=$P43,$AG43,IF(HLOOKUP(BI$1,Monitoring_MP!$AM$1:$CX$57,Points_MP!$C43,FALSE)=$R43,$AH43,IF(HLOOKUP(BI$1,Monitoring_MP!$AM$1:$CX$57,Points_MP!$C43,FALSE)=$T43,$AI43,IF(HLOOKUP(BI$1,Monitoring_MP!$AM$1:$CX$57,Points_MP!$C43,FALSE)=$V43,$AJ43,IF(HLOOKUP(BI$1,Monitoring_MP!$AM$1:$CX$57,Points_MP!$C43,FALSE)=$X43,$AK43,"ERROR")))))))))</f>
        <v>0</v>
      </c>
      <c r="BJ43" s="223">
        <f>IF(ISBLANK(HLOOKUP(BJ$1,Monitoring_MP!$AM$1:$CX$57,Points_MP!$C43,FALSE)),"",IF(HLOOKUP(BJ$1,Monitoring_MP!$AM$1:$CX$57,Points_MP!$C43,FALSE)=$J43,$AD43,IF(HLOOKUP(BJ$1,Monitoring_MP!$AM$1:$CX$57,Points_MP!$C43,FALSE)=$L43,$AE43,IF(HLOOKUP(BJ$1,Monitoring_MP!$AM$1:$CX$57,Points_MP!$C43,FALSE)=$N43,$AF43,IF(HLOOKUP(BJ$1,Monitoring_MP!$AM$1:$CX$57,Points_MP!$C43,FALSE)=$P43,$AG43,IF(HLOOKUP(BJ$1,Monitoring_MP!$AM$1:$CX$57,Points_MP!$C43,FALSE)=$R43,$AH43,IF(HLOOKUP(BJ$1,Monitoring_MP!$AM$1:$CX$57,Points_MP!$C43,FALSE)=$T43,$AI43,IF(HLOOKUP(BJ$1,Monitoring_MP!$AM$1:$CX$57,Points_MP!$C43,FALSE)=$V43,$AJ43,IF(HLOOKUP(BJ$1,Monitoring_MP!$AM$1:$CX$57,Points_MP!$C43,FALSE)=$X43,$AK43,"ERROR")))))))))</f>
        <v>0</v>
      </c>
      <c r="BK43" s="223">
        <f>IF(ISBLANK(HLOOKUP(BK$1,Monitoring_MP!$AM$1:$CX$57,Points_MP!$C43,FALSE)),"",IF(HLOOKUP(BK$1,Monitoring_MP!$AM$1:$CX$57,Points_MP!$C43,FALSE)=$J43,$AD43,IF(HLOOKUP(BK$1,Monitoring_MP!$AM$1:$CX$57,Points_MP!$C43,FALSE)=$L43,$AE43,IF(HLOOKUP(BK$1,Monitoring_MP!$AM$1:$CX$57,Points_MP!$C43,FALSE)=$N43,$AF43,IF(HLOOKUP(BK$1,Monitoring_MP!$AM$1:$CX$57,Points_MP!$C43,FALSE)=$P43,$AG43,IF(HLOOKUP(BK$1,Monitoring_MP!$AM$1:$CX$57,Points_MP!$C43,FALSE)=$R43,$AH43,IF(HLOOKUP(BK$1,Monitoring_MP!$AM$1:$CX$57,Points_MP!$C43,FALSE)=$T43,$AI43,IF(HLOOKUP(BK$1,Monitoring_MP!$AM$1:$CX$57,Points_MP!$C43,FALSE)=$V43,$AJ43,IF(HLOOKUP(BK$1,Monitoring_MP!$AM$1:$CX$57,Points_MP!$C43,FALSE)=$X43,$AK43,"ERROR")))))))))</f>
        <v>0</v>
      </c>
      <c r="BL43" s="223">
        <f>IF(ISBLANK(HLOOKUP(BL$1,Monitoring_MP!$AM$1:$CX$57,Points_MP!$C43,FALSE)),"",IF(HLOOKUP(BL$1,Monitoring_MP!$AM$1:$CX$57,Points_MP!$C43,FALSE)=$J43,$AD43,IF(HLOOKUP(BL$1,Monitoring_MP!$AM$1:$CX$57,Points_MP!$C43,FALSE)=$L43,$AE43,IF(HLOOKUP(BL$1,Monitoring_MP!$AM$1:$CX$57,Points_MP!$C43,FALSE)=$N43,$AF43,IF(HLOOKUP(BL$1,Monitoring_MP!$AM$1:$CX$57,Points_MP!$C43,FALSE)=$P43,$AG43,IF(HLOOKUP(BL$1,Monitoring_MP!$AM$1:$CX$57,Points_MP!$C43,FALSE)=$R43,$AH43,IF(HLOOKUP(BL$1,Monitoring_MP!$AM$1:$CX$57,Points_MP!$C43,FALSE)=$T43,$AI43,IF(HLOOKUP(BL$1,Monitoring_MP!$AM$1:$CX$57,Points_MP!$C43,FALSE)=$V43,$AJ43,IF(HLOOKUP(BL$1,Monitoring_MP!$AM$1:$CX$57,Points_MP!$C43,FALSE)=$X43,$AK43,"ERROR")))))))))</f>
        <v>0</v>
      </c>
      <c r="BM43" s="223">
        <f>IF(ISBLANK(HLOOKUP(BM$1,Monitoring_MP!$AM$1:$CX$57,Points_MP!$C43,FALSE)),"",IF(HLOOKUP(BM$1,Monitoring_MP!$AM$1:$CX$57,Points_MP!$C43,FALSE)=$J43,$AD43,IF(HLOOKUP(BM$1,Monitoring_MP!$AM$1:$CX$57,Points_MP!$C43,FALSE)=$L43,$AE43,IF(HLOOKUP(BM$1,Monitoring_MP!$AM$1:$CX$57,Points_MP!$C43,FALSE)=$N43,$AF43,IF(HLOOKUP(BM$1,Monitoring_MP!$AM$1:$CX$57,Points_MP!$C43,FALSE)=$P43,$AG43,IF(HLOOKUP(BM$1,Monitoring_MP!$AM$1:$CX$57,Points_MP!$C43,FALSE)=$R43,$AH43,IF(HLOOKUP(BM$1,Monitoring_MP!$AM$1:$CX$57,Points_MP!$C43,FALSE)=$T43,$AI43,IF(HLOOKUP(BM$1,Monitoring_MP!$AM$1:$CX$57,Points_MP!$C43,FALSE)=$V43,$AJ43,IF(HLOOKUP(BM$1,Monitoring_MP!$AM$1:$CX$57,Points_MP!$C43,FALSE)=$X43,$AK43,"ERROR")))))))))</f>
        <v>1</v>
      </c>
      <c r="BN43" s="223">
        <f>IF(ISBLANK(HLOOKUP(BN$1,Monitoring_MP!$AM$1:$CX$57,Points_MP!$C43,FALSE)),"",IF(HLOOKUP(BN$1,Monitoring_MP!$AM$1:$CX$57,Points_MP!$C43,FALSE)=$J43,$AD43,IF(HLOOKUP(BN$1,Monitoring_MP!$AM$1:$CX$57,Points_MP!$C43,FALSE)=$L43,$AE43,IF(HLOOKUP(BN$1,Monitoring_MP!$AM$1:$CX$57,Points_MP!$C43,FALSE)=$N43,$AF43,IF(HLOOKUP(BN$1,Monitoring_MP!$AM$1:$CX$57,Points_MP!$C43,FALSE)=$P43,$AG43,IF(HLOOKUP(BN$1,Monitoring_MP!$AM$1:$CX$57,Points_MP!$C43,FALSE)=$R43,$AH43,IF(HLOOKUP(BN$1,Monitoring_MP!$AM$1:$CX$57,Points_MP!$C43,FALSE)=$T43,$AI43,IF(HLOOKUP(BN$1,Monitoring_MP!$AM$1:$CX$57,Points_MP!$C43,FALSE)=$V43,$AJ43,IF(HLOOKUP(BN$1,Monitoring_MP!$AM$1:$CX$57,Points_MP!$C43,FALSE)=$X43,$AK43,"ERROR")))))))))</f>
        <v>0</v>
      </c>
      <c r="BO43" s="223">
        <f>IF(ISBLANK(HLOOKUP(BO$1,Monitoring_MP!$AM$1:$CX$57,Points_MP!$C43,FALSE)),"",IF(HLOOKUP(BO$1,Monitoring_MP!$AM$1:$CX$57,Points_MP!$C43,FALSE)=$J43,$AD43,IF(HLOOKUP(BO$1,Monitoring_MP!$AM$1:$CX$57,Points_MP!$C43,FALSE)=$L43,$AE43,IF(HLOOKUP(BO$1,Monitoring_MP!$AM$1:$CX$57,Points_MP!$C43,FALSE)=$N43,$AF43,IF(HLOOKUP(BO$1,Monitoring_MP!$AM$1:$CX$57,Points_MP!$C43,FALSE)=$P43,$AG43,IF(HLOOKUP(BO$1,Monitoring_MP!$AM$1:$CX$57,Points_MP!$C43,FALSE)=$R43,$AH43,IF(HLOOKUP(BO$1,Monitoring_MP!$AM$1:$CX$57,Points_MP!$C43,FALSE)=$T43,$AI43,IF(HLOOKUP(BO$1,Monitoring_MP!$AM$1:$CX$57,Points_MP!$C43,FALSE)=$V43,$AJ43,IF(HLOOKUP(BO$1,Monitoring_MP!$AM$1:$CX$57,Points_MP!$C43,FALSE)=$X43,$AK43,"ERROR")))))))))</f>
        <v>2</v>
      </c>
      <c r="BP43" s="223">
        <f>IF(ISBLANK(HLOOKUP(BP$1,Monitoring_MP!$AM$1:$CX$57,Points_MP!$C43,FALSE)),"",IF(HLOOKUP(BP$1,Monitoring_MP!$AM$1:$CX$57,Points_MP!$C43,FALSE)=$J43,$AD43,IF(HLOOKUP(BP$1,Monitoring_MP!$AM$1:$CX$57,Points_MP!$C43,FALSE)=$L43,$AE43,IF(HLOOKUP(BP$1,Monitoring_MP!$AM$1:$CX$57,Points_MP!$C43,FALSE)=$N43,$AF43,IF(HLOOKUP(BP$1,Monitoring_MP!$AM$1:$CX$57,Points_MP!$C43,FALSE)=$P43,$AG43,IF(HLOOKUP(BP$1,Monitoring_MP!$AM$1:$CX$57,Points_MP!$C43,FALSE)=$R43,$AH43,IF(HLOOKUP(BP$1,Monitoring_MP!$AM$1:$CX$57,Points_MP!$C43,FALSE)=$T43,$AI43,IF(HLOOKUP(BP$1,Monitoring_MP!$AM$1:$CX$57,Points_MP!$C43,FALSE)=$V43,$AJ43,IF(HLOOKUP(BP$1,Monitoring_MP!$AM$1:$CX$57,Points_MP!$C43,FALSE)=$X43,$AK43,"ERROR")))))))))</f>
        <v>0</v>
      </c>
      <c r="BQ43" s="223">
        <f>IF(ISBLANK(HLOOKUP(BQ$1,Monitoring_MP!$AM$1:$CX$57,Points_MP!$C43,FALSE)),"",IF(HLOOKUP(BQ$1,Monitoring_MP!$AM$1:$CX$57,Points_MP!$C43,FALSE)=$J43,$AD43,IF(HLOOKUP(BQ$1,Monitoring_MP!$AM$1:$CX$57,Points_MP!$C43,FALSE)=$L43,$AE43,IF(HLOOKUP(BQ$1,Monitoring_MP!$AM$1:$CX$57,Points_MP!$C43,FALSE)=$N43,$AF43,IF(HLOOKUP(BQ$1,Monitoring_MP!$AM$1:$CX$57,Points_MP!$C43,FALSE)=$P43,$AG43,IF(HLOOKUP(BQ$1,Monitoring_MP!$AM$1:$CX$57,Points_MP!$C43,FALSE)=$R43,$AH43,IF(HLOOKUP(BQ$1,Monitoring_MP!$AM$1:$CX$57,Points_MP!$C43,FALSE)=$T43,$AI43,IF(HLOOKUP(BQ$1,Monitoring_MP!$AM$1:$CX$57,Points_MP!$C43,FALSE)=$V43,$AJ43,IF(HLOOKUP(BQ$1,Monitoring_MP!$AM$1:$CX$57,Points_MP!$C43,FALSE)=$X43,$AK43,"ERROR")))))))))</f>
        <v>0</v>
      </c>
      <c r="BR43" s="223">
        <f>IF(ISBLANK(HLOOKUP(BR$1,Monitoring_MP!$AM$1:$CX$57,Points_MP!$C43,FALSE)),"",IF(HLOOKUP(BR$1,Monitoring_MP!$AM$1:$CX$57,Points_MP!$C43,FALSE)=$J43,$AD43,IF(HLOOKUP(BR$1,Monitoring_MP!$AM$1:$CX$57,Points_MP!$C43,FALSE)=$L43,$AE43,IF(HLOOKUP(BR$1,Monitoring_MP!$AM$1:$CX$57,Points_MP!$C43,FALSE)=$N43,$AF43,IF(HLOOKUP(BR$1,Monitoring_MP!$AM$1:$CX$57,Points_MP!$C43,FALSE)=$P43,$AG43,IF(HLOOKUP(BR$1,Monitoring_MP!$AM$1:$CX$57,Points_MP!$C43,FALSE)=$R43,$AH43,IF(HLOOKUP(BR$1,Monitoring_MP!$AM$1:$CX$57,Points_MP!$C43,FALSE)=$T43,$AI43,IF(HLOOKUP(BR$1,Monitoring_MP!$AM$1:$CX$57,Points_MP!$C43,FALSE)=$V43,$AJ43,IF(HLOOKUP(BR$1,Monitoring_MP!$AM$1:$CX$57,Points_MP!$C43,FALSE)=$X43,$AK43,"ERROR")))))))))</f>
        <v>0</v>
      </c>
    </row>
    <row r="44" spans="1:70" ht="15" customHeight="1" x14ac:dyDescent="0.35">
      <c r="A44" s="79" t="str">
        <f>IF(ISBLANK(Monitoring_MP!A44),"",Monitoring_MP!A44)</f>
        <v>Q42</v>
      </c>
      <c r="B44" s="80" t="str">
        <f>IF(ISBLANK(Monitoring_MP!B44),"",Monitoring_MP!B44)</f>
        <v>R20042</v>
      </c>
      <c r="C44" s="177">
        <f>IF(ISBLANK(Monitoring_MP!C44),"",Monitoring_MP!C44)</f>
        <v>44</v>
      </c>
      <c r="D44" s="177" t="str">
        <f>IF(ISBLANK(Monitoring_MP!D44),"",Monitoring_MP!D44)</f>
        <v>Este disponibilă pe web arhiva proceselor - verbale ale procedurilor de selecţie a candidaţilor la funcţiile vacante din cel puţin ultimii 3 ani?</v>
      </c>
      <c r="E44" s="177" t="str">
        <f>IF(ISBLANK(Monitoring_MP!E44),"",Monitoring_MP!E44)</f>
        <v>Is the archive of the the  results of the minutes of the selection procedures for the candidates for the vacant positions from at least the last 3 years available on the web?</v>
      </c>
      <c r="F44" s="81" t="str">
        <f>IF(ISBLANK(Monitoring_MP!F44),"",Monitoring_MP!F44)</f>
        <v>hr</v>
      </c>
      <c r="G44" s="81" t="str">
        <f>IF(ISBLANK(Monitoring_MP!G44),"",Monitoring_MP!G44)</f>
        <v>hr4</v>
      </c>
      <c r="H44" s="81" t="str">
        <f>IF(ISBLANK(Monitoring_MP!H44),"",Monitoring_MP!H44)</f>
        <v>hr4k</v>
      </c>
      <c r="I44" s="82">
        <f>IF(ISBLANK(Monitoring_MP!I44),"",Monitoring_MP!I44)</f>
        <v>1</v>
      </c>
      <c r="J44" s="81" t="str">
        <f>IF(ISBLANK(Monitoring_MP!J44),"",Monitoring_MP!J44)</f>
        <v>da</v>
      </c>
      <c r="K44" s="81" t="str">
        <f>IF(ISBLANK(Monitoring_MP!K44),"",Monitoring_MP!K44)</f>
        <v>yes</v>
      </c>
      <c r="L44" s="81" t="str">
        <f>IF(ISBLANK(Monitoring_MP!L44),"",Monitoring_MP!L44)</f>
        <v>nu</v>
      </c>
      <c r="M44" s="81" t="str">
        <f>IF(ISBLANK(Monitoring_MP!M44),"",Monitoring_MP!M44)</f>
        <v>no</v>
      </c>
      <c r="N44" s="81" t="str">
        <f>IF(ISBLANK(Monitoring_MP!N44),"",Monitoring_MP!N44)</f>
        <v>partial</v>
      </c>
      <c r="O44" s="81" t="str">
        <f>IF(ISBLANK(Monitoring_MP!O44),"",Monitoring_MP!O44)</f>
        <v>partially</v>
      </c>
      <c r="P44" s="81" t="str">
        <f>IF(ISBLANK(Monitoring_MP!P44),"",Monitoring_MP!P44)</f>
        <v>---</v>
      </c>
      <c r="Q44" s="81" t="str">
        <f>IF(ISBLANK(Monitoring_MP!Q44),"",Monitoring_MP!Q44)</f>
        <v>---</v>
      </c>
      <c r="R44" s="81" t="str">
        <f>IF(ISBLANK(Monitoring_MP!R44),"",Monitoring_MP!R44)</f>
        <v>---</v>
      </c>
      <c r="S44" s="81" t="str">
        <f>IF(ISBLANK(Monitoring_MP!S44),"",Monitoring_MP!S44)</f>
        <v>---</v>
      </c>
      <c r="T44" s="81" t="str">
        <f>IF(ISBLANK(Monitoring_MP!T44),"",Monitoring_MP!T44)</f>
        <v>---</v>
      </c>
      <c r="U44" s="81" t="str">
        <f>IF(ISBLANK(Monitoring_MP!U44),"",Monitoring_MP!U44)</f>
        <v>---</v>
      </c>
      <c r="V44" s="81" t="str">
        <f>IF(ISBLANK(Monitoring_MP!V44),"",Monitoring_MP!V44)</f>
        <v>---</v>
      </c>
      <c r="W44" s="81" t="str">
        <f>IF(ISBLANK(Monitoring_MP!W44),"",Monitoring_MP!W44)</f>
        <v>---</v>
      </c>
      <c r="X44" s="131" t="str">
        <f>IF(ISBLANK(Monitoring_MP!X44),"",Monitoring_MP!X44)</f>
        <v>N/A</v>
      </c>
      <c r="Y44" s="131" t="str">
        <f>IF(ISBLANK(Monitoring_MP!Y44),"",Monitoring_MP!Y44)</f>
        <v>N/A</v>
      </c>
      <c r="Z44" s="81" t="str">
        <f>IF(ISBLANK(Monitoring_MP!Z44),"",Monitoring_MP!Z44)</f>
        <v>---</v>
      </c>
      <c r="AA44" s="81" t="str">
        <f>IF(ISBLANK(Monitoring_MP!AA44),"",Monitoring_MP!AA44)</f>
        <v>---</v>
      </c>
      <c r="AB44" s="81" t="str">
        <f>IF(ISBLANK(Monitoring_MP!AB44),"",Monitoring_MP!AB44)</f>
        <v>da</v>
      </c>
      <c r="AC44" s="81" t="str">
        <f>IF(ISBLANK(Monitoring_MP!AC44),"",Monitoring_MP!AC44)</f>
        <v>nu</v>
      </c>
      <c r="AD44" s="82">
        <f>IF(ISBLANK(Monitoring_MP!AD44),"",Monitoring_MP!AD44)</f>
        <v>1</v>
      </c>
      <c r="AE44" s="81">
        <f>IF(ISBLANK(Monitoring_MP!AE44),"",Monitoring_MP!AE44)</f>
        <v>0</v>
      </c>
      <c r="AF44" s="81">
        <f>IF(ISBLANK(Monitoring_MP!AF44),"",Monitoring_MP!AF44)</f>
        <v>0.5</v>
      </c>
      <c r="AG44" s="81" t="str">
        <f>IF(ISBLANK(Monitoring_MP!AG44),"",Monitoring_MP!AG44)</f>
        <v>---</v>
      </c>
      <c r="AH44" s="81" t="str">
        <f>IF(ISBLANK(Monitoring_MP!AH44),"",Monitoring_MP!AH44)</f>
        <v>---</v>
      </c>
      <c r="AI44" s="81" t="str">
        <f>IF(ISBLANK(Monitoring_MP!AI44),"",Monitoring_MP!AI44)</f>
        <v>---</v>
      </c>
      <c r="AJ44" s="131" t="str">
        <f>IF(ISBLANK(Monitoring_MP!AJ44),"",Monitoring_MP!AJ44)</f>
        <v>---</v>
      </c>
      <c r="AK44" s="131" t="str">
        <f>IF(ISBLANK(Monitoring_MP!AK44),"",Monitoring_MP!AK44)</f>
        <v>N/A</v>
      </c>
      <c r="AL44" s="157" t="str">
        <f>IF(ISBLANK(Monitoring_MP!AL44),"",Monitoring_MP!AL44)</f>
        <v>---</v>
      </c>
      <c r="AM44" s="223">
        <f>IF(ISBLANK(HLOOKUP(AM$1,Monitoring_MP!$AM$1:$CX$57,Points_MP!$C44,FALSE)),"",IF(HLOOKUP(AM$1,Monitoring_MP!$AM$1:$CX$57,Points_MP!$C44,FALSE)=$J44,$AD44,IF(HLOOKUP(AM$1,Monitoring_MP!$AM$1:$CX$57,Points_MP!$C44,FALSE)=$L44,$AE44,IF(HLOOKUP(AM$1,Monitoring_MP!$AM$1:$CX$57,Points_MP!$C44,FALSE)=$N44,$AF44,IF(HLOOKUP(AM$1,Monitoring_MP!$AM$1:$CX$57,Points_MP!$C44,FALSE)=$P44,$AG44,IF(HLOOKUP(AM$1,Monitoring_MP!$AM$1:$CX$57,Points_MP!$C44,FALSE)=$R44,$AH44,IF(HLOOKUP(AM$1,Monitoring_MP!$AM$1:$CX$57,Points_MP!$C44,FALSE)=$T44,$AI44,IF(HLOOKUP(AM$1,Monitoring_MP!$AM$1:$CX$57,Points_MP!$C44,FALSE)=$V44,$AJ44,IF(HLOOKUP(AM$1,Monitoring_MP!$AM$1:$CX$57,Points_MP!$C44,FALSE)=$X44,$AK44,"ERROR")))))))))</f>
        <v>0</v>
      </c>
      <c r="AN44" s="223">
        <f>IF(ISBLANK(HLOOKUP(AN$1,Monitoring_MP!$AM$1:$CX$57,Points_MP!$C44,FALSE)),"",IF(HLOOKUP(AN$1,Monitoring_MP!$AM$1:$CX$57,Points_MP!$C44,FALSE)=$J44,$AD44,IF(HLOOKUP(AN$1,Monitoring_MP!$AM$1:$CX$57,Points_MP!$C44,FALSE)=$L44,$AE44,IF(HLOOKUP(AN$1,Monitoring_MP!$AM$1:$CX$57,Points_MP!$C44,FALSE)=$N44,$AF44,IF(HLOOKUP(AN$1,Monitoring_MP!$AM$1:$CX$57,Points_MP!$C44,FALSE)=$P44,$AG44,IF(HLOOKUP(AN$1,Monitoring_MP!$AM$1:$CX$57,Points_MP!$C44,FALSE)=$R44,$AH44,IF(HLOOKUP(AN$1,Monitoring_MP!$AM$1:$CX$57,Points_MP!$C44,FALSE)=$T44,$AI44,IF(HLOOKUP(AN$1,Monitoring_MP!$AM$1:$CX$57,Points_MP!$C44,FALSE)=$V44,$AJ44,IF(HLOOKUP(AN$1,Monitoring_MP!$AM$1:$CX$57,Points_MP!$C44,FALSE)=$X44,$AK44,"ERROR")))))))))</f>
        <v>0</v>
      </c>
      <c r="AO44" s="223">
        <f>IF(ISBLANK(HLOOKUP(AO$1,Monitoring_MP!$AM$1:$CX$57,Points_MP!$C44,FALSE)),"",IF(HLOOKUP(AO$1,Monitoring_MP!$AM$1:$CX$57,Points_MP!$C44,FALSE)=$J44,$AD44,IF(HLOOKUP(AO$1,Monitoring_MP!$AM$1:$CX$57,Points_MP!$C44,FALSE)=$L44,$AE44,IF(HLOOKUP(AO$1,Monitoring_MP!$AM$1:$CX$57,Points_MP!$C44,FALSE)=$N44,$AF44,IF(HLOOKUP(AO$1,Monitoring_MP!$AM$1:$CX$57,Points_MP!$C44,FALSE)=$P44,$AG44,IF(HLOOKUP(AO$1,Monitoring_MP!$AM$1:$CX$57,Points_MP!$C44,FALSE)=$R44,$AH44,IF(HLOOKUP(AO$1,Monitoring_MP!$AM$1:$CX$57,Points_MP!$C44,FALSE)=$T44,$AI44,IF(HLOOKUP(AO$1,Monitoring_MP!$AM$1:$CX$57,Points_MP!$C44,FALSE)=$V44,$AJ44,IF(HLOOKUP(AO$1,Monitoring_MP!$AM$1:$CX$57,Points_MP!$C44,FALSE)=$X44,$AK44,"ERROR")))))))))</f>
        <v>0</v>
      </c>
      <c r="AP44" s="223">
        <f>IF(ISBLANK(HLOOKUP(AP$1,Monitoring_MP!$AM$1:$CX$57,Points_MP!$C44,FALSE)),"",IF(HLOOKUP(AP$1,Monitoring_MP!$AM$1:$CX$57,Points_MP!$C44,FALSE)=$J44,$AD44,IF(HLOOKUP(AP$1,Monitoring_MP!$AM$1:$CX$57,Points_MP!$C44,FALSE)=$L44,$AE44,IF(HLOOKUP(AP$1,Monitoring_MP!$AM$1:$CX$57,Points_MP!$C44,FALSE)=$N44,$AF44,IF(HLOOKUP(AP$1,Monitoring_MP!$AM$1:$CX$57,Points_MP!$C44,FALSE)=$P44,$AG44,IF(HLOOKUP(AP$1,Monitoring_MP!$AM$1:$CX$57,Points_MP!$C44,FALSE)=$R44,$AH44,IF(HLOOKUP(AP$1,Monitoring_MP!$AM$1:$CX$57,Points_MP!$C44,FALSE)=$T44,$AI44,IF(HLOOKUP(AP$1,Monitoring_MP!$AM$1:$CX$57,Points_MP!$C44,FALSE)=$V44,$AJ44,IF(HLOOKUP(AP$1,Monitoring_MP!$AM$1:$CX$57,Points_MP!$C44,FALSE)=$X44,$AK44,"ERROR")))))))))</f>
        <v>0</v>
      </c>
      <c r="AQ44" s="223">
        <f>IF(ISBLANK(HLOOKUP(AQ$1,Monitoring_MP!$AM$1:$CX$57,Points_MP!$C44,FALSE)),"",IF(HLOOKUP(AQ$1,Monitoring_MP!$AM$1:$CX$57,Points_MP!$C44,FALSE)=$J44,$AD44,IF(HLOOKUP(AQ$1,Monitoring_MP!$AM$1:$CX$57,Points_MP!$C44,FALSE)=$L44,$AE44,IF(HLOOKUP(AQ$1,Monitoring_MP!$AM$1:$CX$57,Points_MP!$C44,FALSE)=$N44,$AF44,IF(HLOOKUP(AQ$1,Monitoring_MP!$AM$1:$CX$57,Points_MP!$C44,FALSE)=$P44,$AG44,IF(HLOOKUP(AQ$1,Monitoring_MP!$AM$1:$CX$57,Points_MP!$C44,FALSE)=$R44,$AH44,IF(HLOOKUP(AQ$1,Monitoring_MP!$AM$1:$CX$57,Points_MP!$C44,FALSE)=$T44,$AI44,IF(HLOOKUP(AQ$1,Monitoring_MP!$AM$1:$CX$57,Points_MP!$C44,FALSE)=$V44,$AJ44,IF(HLOOKUP(AQ$1,Monitoring_MP!$AM$1:$CX$57,Points_MP!$C44,FALSE)=$X44,$AK44,"ERROR")))))))))</f>
        <v>0</v>
      </c>
      <c r="AR44" s="223">
        <f>IF(ISBLANK(HLOOKUP(AR$1,Monitoring_MP!$AM$1:$CX$57,Points_MP!$C44,FALSE)),"",IF(HLOOKUP(AR$1,Monitoring_MP!$AM$1:$CX$57,Points_MP!$C44,FALSE)=$J44,$AD44,IF(HLOOKUP(AR$1,Monitoring_MP!$AM$1:$CX$57,Points_MP!$C44,FALSE)=$L44,$AE44,IF(HLOOKUP(AR$1,Monitoring_MP!$AM$1:$CX$57,Points_MP!$C44,FALSE)=$N44,$AF44,IF(HLOOKUP(AR$1,Monitoring_MP!$AM$1:$CX$57,Points_MP!$C44,FALSE)=$P44,$AG44,IF(HLOOKUP(AR$1,Monitoring_MP!$AM$1:$CX$57,Points_MP!$C44,FALSE)=$R44,$AH44,IF(HLOOKUP(AR$1,Monitoring_MP!$AM$1:$CX$57,Points_MP!$C44,FALSE)=$T44,$AI44,IF(HLOOKUP(AR$1,Monitoring_MP!$AM$1:$CX$57,Points_MP!$C44,FALSE)=$V44,$AJ44,IF(HLOOKUP(AR$1,Monitoring_MP!$AM$1:$CX$57,Points_MP!$C44,FALSE)=$X44,$AK44,"ERROR")))))))))</f>
        <v>0</v>
      </c>
      <c r="AS44" s="223">
        <f>IF(ISBLANK(HLOOKUP(AS$1,Monitoring_MP!$AM$1:$CX$57,Points_MP!$C44,FALSE)),"",IF(HLOOKUP(AS$1,Monitoring_MP!$AM$1:$CX$57,Points_MP!$C44,FALSE)=$J44,$AD44,IF(HLOOKUP(AS$1,Monitoring_MP!$AM$1:$CX$57,Points_MP!$C44,FALSE)=$L44,$AE44,IF(HLOOKUP(AS$1,Monitoring_MP!$AM$1:$CX$57,Points_MP!$C44,FALSE)=$N44,$AF44,IF(HLOOKUP(AS$1,Monitoring_MP!$AM$1:$CX$57,Points_MP!$C44,FALSE)=$P44,$AG44,IF(HLOOKUP(AS$1,Monitoring_MP!$AM$1:$CX$57,Points_MP!$C44,FALSE)=$R44,$AH44,IF(HLOOKUP(AS$1,Monitoring_MP!$AM$1:$CX$57,Points_MP!$C44,FALSE)=$T44,$AI44,IF(HLOOKUP(AS$1,Monitoring_MP!$AM$1:$CX$57,Points_MP!$C44,FALSE)=$V44,$AJ44,IF(HLOOKUP(AS$1,Monitoring_MP!$AM$1:$CX$57,Points_MP!$C44,FALSE)=$X44,$AK44,"ERROR")))))))))</f>
        <v>0</v>
      </c>
      <c r="AT44" s="223">
        <f>IF(ISBLANK(HLOOKUP(AT$1,Monitoring_MP!$AM$1:$CX$57,Points_MP!$C44,FALSE)),"",IF(HLOOKUP(AT$1,Monitoring_MP!$AM$1:$CX$57,Points_MP!$C44,FALSE)=$J44,$AD44,IF(HLOOKUP(AT$1,Monitoring_MP!$AM$1:$CX$57,Points_MP!$C44,FALSE)=$L44,$AE44,IF(HLOOKUP(AT$1,Monitoring_MP!$AM$1:$CX$57,Points_MP!$C44,FALSE)=$N44,$AF44,IF(HLOOKUP(AT$1,Monitoring_MP!$AM$1:$CX$57,Points_MP!$C44,FALSE)=$P44,$AG44,IF(HLOOKUP(AT$1,Monitoring_MP!$AM$1:$CX$57,Points_MP!$C44,FALSE)=$R44,$AH44,IF(HLOOKUP(AT$1,Monitoring_MP!$AM$1:$CX$57,Points_MP!$C44,FALSE)=$T44,$AI44,IF(HLOOKUP(AT$1,Monitoring_MP!$AM$1:$CX$57,Points_MP!$C44,FALSE)=$V44,$AJ44,IF(HLOOKUP(AT$1,Monitoring_MP!$AM$1:$CX$57,Points_MP!$C44,FALSE)=$X44,$AK44,"ERROR")))))))))</f>
        <v>0</v>
      </c>
      <c r="AU44" s="223">
        <f>IF(ISBLANK(HLOOKUP(AU$1,Monitoring_MP!$AM$1:$CX$57,Points_MP!$C44,FALSE)),"",IF(HLOOKUP(AU$1,Monitoring_MP!$AM$1:$CX$57,Points_MP!$C44,FALSE)=$J44,$AD44,IF(HLOOKUP(AU$1,Monitoring_MP!$AM$1:$CX$57,Points_MP!$C44,FALSE)=$L44,$AE44,IF(HLOOKUP(AU$1,Monitoring_MP!$AM$1:$CX$57,Points_MP!$C44,FALSE)=$N44,$AF44,IF(HLOOKUP(AU$1,Monitoring_MP!$AM$1:$CX$57,Points_MP!$C44,FALSE)=$P44,$AG44,IF(HLOOKUP(AU$1,Monitoring_MP!$AM$1:$CX$57,Points_MP!$C44,FALSE)=$R44,$AH44,IF(HLOOKUP(AU$1,Monitoring_MP!$AM$1:$CX$57,Points_MP!$C44,FALSE)=$T44,$AI44,IF(HLOOKUP(AU$1,Monitoring_MP!$AM$1:$CX$57,Points_MP!$C44,FALSE)=$V44,$AJ44,IF(HLOOKUP(AU$1,Monitoring_MP!$AM$1:$CX$57,Points_MP!$C44,FALSE)=$X44,$AK44,"ERROR")))))))))</f>
        <v>0</v>
      </c>
      <c r="AV44" s="223">
        <f>IF(ISBLANK(HLOOKUP(AV$1,Monitoring_MP!$AM$1:$CX$57,Points_MP!$C44,FALSE)),"",IF(HLOOKUP(AV$1,Monitoring_MP!$AM$1:$CX$57,Points_MP!$C44,FALSE)=$J44,$AD44,IF(HLOOKUP(AV$1,Monitoring_MP!$AM$1:$CX$57,Points_MP!$C44,FALSE)=$L44,$AE44,IF(HLOOKUP(AV$1,Monitoring_MP!$AM$1:$CX$57,Points_MP!$C44,FALSE)=$N44,$AF44,IF(HLOOKUP(AV$1,Monitoring_MP!$AM$1:$CX$57,Points_MP!$C44,FALSE)=$P44,$AG44,IF(HLOOKUP(AV$1,Monitoring_MP!$AM$1:$CX$57,Points_MP!$C44,FALSE)=$R44,$AH44,IF(HLOOKUP(AV$1,Monitoring_MP!$AM$1:$CX$57,Points_MP!$C44,FALSE)=$T44,$AI44,IF(HLOOKUP(AV$1,Monitoring_MP!$AM$1:$CX$57,Points_MP!$C44,FALSE)=$V44,$AJ44,IF(HLOOKUP(AV$1,Monitoring_MP!$AM$1:$CX$57,Points_MP!$C44,FALSE)=$X44,$AK44,"ERROR")))))))))</f>
        <v>0</v>
      </c>
      <c r="AW44" s="223">
        <f>IF(ISBLANK(HLOOKUP(AW$1,Monitoring_MP!$AM$1:$CX$57,Points_MP!$C44,FALSE)),"",IF(HLOOKUP(AW$1,Monitoring_MP!$AM$1:$CX$57,Points_MP!$C44,FALSE)=$J44,$AD44,IF(HLOOKUP(AW$1,Monitoring_MP!$AM$1:$CX$57,Points_MP!$C44,FALSE)=$L44,$AE44,IF(HLOOKUP(AW$1,Monitoring_MP!$AM$1:$CX$57,Points_MP!$C44,FALSE)=$N44,$AF44,IF(HLOOKUP(AW$1,Monitoring_MP!$AM$1:$CX$57,Points_MP!$C44,FALSE)=$P44,$AG44,IF(HLOOKUP(AW$1,Monitoring_MP!$AM$1:$CX$57,Points_MP!$C44,FALSE)=$R44,$AH44,IF(HLOOKUP(AW$1,Monitoring_MP!$AM$1:$CX$57,Points_MP!$C44,FALSE)=$T44,$AI44,IF(HLOOKUP(AW$1,Monitoring_MP!$AM$1:$CX$57,Points_MP!$C44,FALSE)=$V44,$AJ44,IF(HLOOKUP(AW$1,Monitoring_MP!$AM$1:$CX$57,Points_MP!$C44,FALSE)=$X44,$AK44,"ERROR")))))))))</f>
        <v>0</v>
      </c>
      <c r="AX44" s="223">
        <f>IF(ISBLANK(HLOOKUP(AX$1,Monitoring_MP!$AM$1:$CX$57,Points_MP!$C44,FALSE)),"",IF(HLOOKUP(AX$1,Monitoring_MP!$AM$1:$CX$57,Points_MP!$C44,FALSE)=$J44,$AD44,IF(HLOOKUP(AX$1,Monitoring_MP!$AM$1:$CX$57,Points_MP!$C44,FALSE)=$L44,$AE44,IF(HLOOKUP(AX$1,Monitoring_MP!$AM$1:$CX$57,Points_MP!$C44,FALSE)=$N44,$AF44,IF(HLOOKUP(AX$1,Monitoring_MP!$AM$1:$CX$57,Points_MP!$C44,FALSE)=$P44,$AG44,IF(HLOOKUP(AX$1,Monitoring_MP!$AM$1:$CX$57,Points_MP!$C44,FALSE)=$R44,$AH44,IF(HLOOKUP(AX$1,Monitoring_MP!$AM$1:$CX$57,Points_MP!$C44,FALSE)=$T44,$AI44,IF(HLOOKUP(AX$1,Monitoring_MP!$AM$1:$CX$57,Points_MP!$C44,FALSE)=$V44,$AJ44,IF(HLOOKUP(AX$1,Monitoring_MP!$AM$1:$CX$57,Points_MP!$C44,FALSE)=$X44,$AK44,"ERROR")))))))))</f>
        <v>0</v>
      </c>
      <c r="AY44" s="223">
        <f>IF(ISBLANK(HLOOKUP(AY$1,Monitoring_MP!$AM$1:$CX$57,Points_MP!$C44,FALSE)),"",IF(HLOOKUP(AY$1,Monitoring_MP!$AM$1:$CX$57,Points_MP!$C44,FALSE)=$J44,$AD44,IF(HLOOKUP(AY$1,Monitoring_MP!$AM$1:$CX$57,Points_MP!$C44,FALSE)=$L44,$AE44,IF(HLOOKUP(AY$1,Monitoring_MP!$AM$1:$CX$57,Points_MP!$C44,FALSE)=$N44,$AF44,IF(HLOOKUP(AY$1,Monitoring_MP!$AM$1:$CX$57,Points_MP!$C44,FALSE)=$P44,$AG44,IF(HLOOKUP(AY$1,Monitoring_MP!$AM$1:$CX$57,Points_MP!$C44,FALSE)=$R44,$AH44,IF(HLOOKUP(AY$1,Monitoring_MP!$AM$1:$CX$57,Points_MP!$C44,FALSE)=$T44,$AI44,IF(HLOOKUP(AY$1,Monitoring_MP!$AM$1:$CX$57,Points_MP!$C44,FALSE)=$V44,$AJ44,IF(HLOOKUP(AY$1,Monitoring_MP!$AM$1:$CX$57,Points_MP!$C44,FALSE)=$X44,$AK44,"ERROR")))))))))</f>
        <v>0</v>
      </c>
      <c r="AZ44" s="223">
        <f>IF(ISBLANK(HLOOKUP(AZ$1,Monitoring_MP!$AM$1:$CX$57,Points_MP!$C44,FALSE)),"",IF(HLOOKUP(AZ$1,Monitoring_MP!$AM$1:$CX$57,Points_MP!$C44,FALSE)=$J44,$AD44,IF(HLOOKUP(AZ$1,Monitoring_MP!$AM$1:$CX$57,Points_MP!$C44,FALSE)=$L44,$AE44,IF(HLOOKUP(AZ$1,Monitoring_MP!$AM$1:$CX$57,Points_MP!$C44,FALSE)=$N44,$AF44,IF(HLOOKUP(AZ$1,Monitoring_MP!$AM$1:$CX$57,Points_MP!$C44,FALSE)=$P44,$AG44,IF(HLOOKUP(AZ$1,Monitoring_MP!$AM$1:$CX$57,Points_MP!$C44,FALSE)=$R44,$AH44,IF(HLOOKUP(AZ$1,Monitoring_MP!$AM$1:$CX$57,Points_MP!$C44,FALSE)=$T44,$AI44,IF(HLOOKUP(AZ$1,Monitoring_MP!$AM$1:$CX$57,Points_MP!$C44,FALSE)=$V44,$AJ44,IF(HLOOKUP(AZ$1,Monitoring_MP!$AM$1:$CX$57,Points_MP!$C44,FALSE)=$X44,$AK44,"ERROR")))))))))</f>
        <v>0.5</v>
      </c>
      <c r="BA44" s="223">
        <f>IF(ISBLANK(HLOOKUP(BA$1,Monitoring_MP!$AM$1:$CX$57,Points_MP!$C44,FALSE)),"",IF(HLOOKUP(BA$1,Monitoring_MP!$AM$1:$CX$57,Points_MP!$C44,FALSE)=$J44,$AD44,IF(HLOOKUP(BA$1,Monitoring_MP!$AM$1:$CX$57,Points_MP!$C44,FALSE)=$L44,$AE44,IF(HLOOKUP(BA$1,Monitoring_MP!$AM$1:$CX$57,Points_MP!$C44,FALSE)=$N44,$AF44,IF(HLOOKUP(BA$1,Monitoring_MP!$AM$1:$CX$57,Points_MP!$C44,FALSE)=$P44,$AG44,IF(HLOOKUP(BA$1,Monitoring_MP!$AM$1:$CX$57,Points_MP!$C44,FALSE)=$R44,$AH44,IF(HLOOKUP(BA$1,Monitoring_MP!$AM$1:$CX$57,Points_MP!$C44,FALSE)=$T44,$AI44,IF(HLOOKUP(BA$1,Monitoring_MP!$AM$1:$CX$57,Points_MP!$C44,FALSE)=$V44,$AJ44,IF(HLOOKUP(BA$1,Monitoring_MP!$AM$1:$CX$57,Points_MP!$C44,FALSE)=$X44,$AK44,"ERROR")))))))))</f>
        <v>0</v>
      </c>
      <c r="BB44" s="223">
        <f>IF(ISBLANK(HLOOKUP(BB$1,Monitoring_MP!$AM$1:$CX$57,Points_MP!$C44,FALSE)),"",IF(HLOOKUP(BB$1,Monitoring_MP!$AM$1:$CX$57,Points_MP!$C44,FALSE)=$J44,$AD44,IF(HLOOKUP(BB$1,Monitoring_MP!$AM$1:$CX$57,Points_MP!$C44,FALSE)=$L44,$AE44,IF(HLOOKUP(BB$1,Monitoring_MP!$AM$1:$CX$57,Points_MP!$C44,FALSE)=$N44,$AF44,IF(HLOOKUP(BB$1,Monitoring_MP!$AM$1:$CX$57,Points_MP!$C44,FALSE)=$P44,$AG44,IF(HLOOKUP(BB$1,Monitoring_MP!$AM$1:$CX$57,Points_MP!$C44,FALSE)=$R44,$AH44,IF(HLOOKUP(BB$1,Monitoring_MP!$AM$1:$CX$57,Points_MP!$C44,FALSE)=$T44,$AI44,IF(HLOOKUP(BB$1,Monitoring_MP!$AM$1:$CX$57,Points_MP!$C44,FALSE)=$V44,$AJ44,IF(HLOOKUP(BB$1,Monitoring_MP!$AM$1:$CX$57,Points_MP!$C44,FALSE)=$X44,$AK44,"ERROR")))))))))</f>
        <v>0</v>
      </c>
      <c r="BC44" s="223">
        <f>IF(ISBLANK(HLOOKUP(BC$1,Monitoring_MP!$AM$1:$CX$57,Points_MP!$C44,FALSE)),"",IF(HLOOKUP(BC$1,Monitoring_MP!$AM$1:$CX$57,Points_MP!$C44,FALSE)=$J44,$AD44,IF(HLOOKUP(BC$1,Monitoring_MP!$AM$1:$CX$57,Points_MP!$C44,FALSE)=$L44,$AE44,IF(HLOOKUP(BC$1,Monitoring_MP!$AM$1:$CX$57,Points_MP!$C44,FALSE)=$N44,$AF44,IF(HLOOKUP(BC$1,Monitoring_MP!$AM$1:$CX$57,Points_MP!$C44,FALSE)=$P44,$AG44,IF(HLOOKUP(BC$1,Monitoring_MP!$AM$1:$CX$57,Points_MP!$C44,FALSE)=$R44,$AH44,IF(HLOOKUP(BC$1,Monitoring_MP!$AM$1:$CX$57,Points_MP!$C44,FALSE)=$T44,$AI44,IF(HLOOKUP(BC$1,Monitoring_MP!$AM$1:$CX$57,Points_MP!$C44,FALSE)=$V44,$AJ44,IF(HLOOKUP(BC$1,Monitoring_MP!$AM$1:$CX$57,Points_MP!$C44,FALSE)=$X44,$AK44,"ERROR")))))))))</f>
        <v>0</v>
      </c>
      <c r="BD44" s="223">
        <f>IF(ISBLANK(HLOOKUP(BD$1,Monitoring_MP!$AM$1:$CX$57,Points_MP!$C44,FALSE)),"",IF(HLOOKUP(BD$1,Monitoring_MP!$AM$1:$CX$57,Points_MP!$C44,FALSE)=$J44,$AD44,IF(HLOOKUP(BD$1,Monitoring_MP!$AM$1:$CX$57,Points_MP!$C44,FALSE)=$L44,$AE44,IF(HLOOKUP(BD$1,Monitoring_MP!$AM$1:$CX$57,Points_MP!$C44,FALSE)=$N44,$AF44,IF(HLOOKUP(BD$1,Monitoring_MP!$AM$1:$CX$57,Points_MP!$C44,FALSE)=$P44,$AG44,IF(HLOOKUP(BD$1,Monitoring_MP!$AM$1:$CX$57,Points_MP!$C44,FALSE)=$R44,$AH44,IF(HLOOKUP(BD$1,Monitoring_MP!$AM$1:$CX$57,Points_MP!$C44,FALSE)=$T44,$AI44,IF(HLOOKUP(BD$1,Monitoring_MP!$AM$1:$CX$57,Points_MP!$C44,FALSE)=$V44,$AJ44,IF(HLOOKUP(BD$1,Monitoring_MP!$AM$1:$CX$57,Points_MP!$C44,FALSE)=$X44,$AK44,"ERROR")))))))))</f>
        <v>0</v>
      </c>
      <c r="BE44" s="223">
        <f>IF(ISBLANK(HLOOKUP(BE$1,Monitoring_MP!$AM$1:$CX$57,Points_MP!$C44,FALSE)),"",IF(HLOOKUP(BE$1,Monitoring_MP!$AM$1:$CX$57,Points_MP!$C44,FALSE)=$J44,$AD44,IF(HLOOKUP(BE$1,Monitoring_MP!$AM$1:$CX$57,Points_MP!$C44,FALSE)=$L44,$AE44,IF(HLOOKUP(BE$1,Monitoring_MP!$AM$1:$CX$57,Points_MP!$C44,FALSE)=$N44,$AF44,IF(HLOOKUP(BE$1,Monitoring_MP!$AM$1:$CX$57,Points_MP!$C44,FALSE)=$P44,$AG44,IF(HLOOKUP(BE$1,Monitoring_MP!$AM$1:$CX$57,Points_MP!$C44,FALSE)=$R44,$AH44,IF(HLOOKUP(BE$1,Monitoring_MP!$AM$1:$CX$57,Points_MP!$C44,FALSE)=$T44,$AI44,IF(HLOOKUP(BE$1,Monitoring_MP!$AM$1:$CX$57,Points_MP!$C44,FALSE)=$V44,$AJ44,IF(HLOOKUP(BE$1,Monitoring_MP!$AM$1:$CX$57,Points_MP!$C44,FALSE)=$X44,$AK44,"ERROR")))))))))</f>
        <v>0</v>
      </c>
      <c r="BF44" s="223">
        <f>IF(ISBLANK(HLOOKUP(BF$1,Monitoring_MP!$AM$1:$CX$57,Points_MP!$C44,FALSE)),"",IF(HLOOKUP(BF$1,Monitoring_MP!$AM$1:$CX$57,Points_MP!$C44,FALSE)=$J44,$AD44,IF(HLOOKUP(BF$1,Monitoring_MP!$AM$1:$CX$57,Points_MP!$C44,FALSE)=$L44,$AE44,IF(HLOOKUP(BF$1,Monitoring_MP!$AM$1:$CX$57,Points_MP!$C44,FALSE)=$N44,$AF44,IF(HLOOKUP(BF$1,Monitoring_MP!$AM$1:$CX$57,Points_MP!$C44,FALSE)=$P44,$AG44,IF(HLOOKUP(BF$1,Monitoring_MP!$AM$1:$CX$57,Points_MP!$C44,FALSE)=$R44,$AH44,IF(HLOOKUP(BF$1,Monitoring_MP!$AM$1:$CX$57,Points_MP!$C44,FALSE)=$T44,$AI44,IF(HLOOKUP(BF$1,Monitoring_MP!$AM$1:$CX$57,Points_MP!$C44,FALSE)=$V44,$AJ44,IF(HLOOKUP(BF$1,Monitoring_MP!$AM$1:$CX$57,Points_MP!$C44,FALSE)=$X44,$AK44,"ERROR")))))))))</f>
        <v>0</v>
      </c>
      <c r="BG44" s="223">
        <f>IF(ISBLANK(HLOOKUP(BG$1,Monitoring_MP!$AM$1:$CX$57,Points_MP!$C44,FALSE)),"",IF(HLOOKUP(BG$1,Monitoring_MP!$AM$1:$CX$57,Points_MP!$C44,FALSE)=$J44,$AD44,IF(HLOOKUP(BG$1,Monitoring_MP!$AM$1:$CX$57,Points_MP!$C44,FALSE)=$L44,$AE44,IF(HLOOKUP(BG$1,Monitoring_MP!$AM$1:$CX$57,Points_MP!$C44,FALSE)=$N44,$AF44,IF(HLOOKUP(BG$1,Monitoring_MP!$AM$1:$CX$57,Points_MP!$C44,FALSE)=$P44,$AG44,IF(HLOOKUP(BG$1,Monitoring_MP!$AM$1:$CX$57,Points_MP!$C44,FALSE)=$R44,$AH44,IF(HLOOKUP(BG$1,Monitoring_MP!$AM$1:$CX$57,Points_MP!$C44,FALSE)=$T44,$AI44,IF(HLOOKUP(BG$1,Monitoring_MP!$AM$1:$CX$57,Points_MP!$C44,FALSE)=$V44,$AJ44,IF(HLOOKUP(BG$1,Monitoring_MP!$AM$1:$CX$57,Points_MP!$C44,FALSE)=$X44,$AK44,"ERROR")))))))))</f>
        <v>0</v>
      </c>
      <c r="BH44" s="223">
        <f>IF(ISBLANK(HLOOKUP(BH$1,Monitoring_MP!$AM$1:$CX$57,Points_MP!$C44,FALSE)),"",IF(HLOOKUP(BH$1,Monitoring_MP!$AM$1:$CX$57,Points_MP!$C44,FALSE)=$J44,$AD44,IF(HLOOKUP(BH$1,Monitoring_MP!$AM$1:$CX$57,Points_MP!$C44,FALSE)=$L44,$AE44,IF(HLOOKUP(BH$1,Monitoring_MP!$AM$1:$CX$57,Points_MP!$C44,FALSE)=$N44,$AF44,IF(HLOOKUP(BH$1,Monitoring_MP!$AM$1:$CX$57,Points_MP!$C44,FALSE)=$P44,$AG44,IF(HLOOKUP(BH$1,Monitoring_MP!$AM$1:$CX$57,Points_MP!$C44,FALSE)=$R44,$AH44,IF(HLOOKUP(BH$1,Monitoring_MP!$AM$1:$CX$57,Points_MP!$C44,FALSE)=$T44,$AI44,IF(HLOOKUP(BH$1,Monitoring_MP!$AM$1:$CX$57,Points_MP!$C44,FALSE)=$V44,$AJ44,IF(HLOOKUP(BH$1,Monitoring_MP!$AM$1:$CX$57,Points_MP!$C44,FALSE)=$X44,$AK44,"ERROR")))))))))</f>
        <v>0</v>
      </c>
      <c r="BI44" s="223">
        <f>IF(ISBLANK(HLOOKUP(BI$1,Monitoring_MP!$AM$1:$CX$57,Points_MP!$C44,FALSE)),"",IF(HLOOKUP(BI$1,Monitoring_MP!$AM$1:$CX$57,Points_MP!$C44,FALSE)=$J44,$AD44,IF(HLOOKUP(BI$1,Monitoring_MP!$AM$1:$CX$57,Points_MP!$C44,FALSE)=$L44,$AE44,IF(HLOOKUP(BI$1,Monitoring_MP!$AM$1:$CX$57,Points_MP!$C44,FALSE)=$N44,$AF44,IF(HLOOKUP(BI$1,Monitoring_MP!$AM$1:$CX$57,Points_MP!$C44,FALSE)=$P44,$AG44,IF(HLOOKUP(BI$1,Monitoring_MP!$AM$1:$CX$57,Points_MP!$C44,FALSE)=$R44,$AH44,IF(HLOOKUP(BI$1,Monitoring_MP!$AM$1:$CX$57,Points_MP!$C44,FALSE)=$T44,$AI44,IF(HLOOKUP(BI$1,Monitoring_MP!$AM$1:$CX$57,Points_MP!$C44,FALSE)=$V44,$AJ44,IF(HLOOKUP(BI$1,Monitoring_MP!$AM$1:$CX$57,Points_MP!$C44,FALSE)=$X44,$AK44,"ERROR")))))))))</f>
        <v>0</v>
      </c>
      <c r="BJ44" s="223">
        <f>IF(ISBLANK(HLOOKUP(BJ$1,Monitoring_MP!$AM$1:$CX$57,Points_MP!$C44,FALSE)),"",IF(HLOOKUP(BJ$1,Monitoring_MP!$AM$1:$CX$57,Points_MP!$C44,FALSE)=$J44,$AD44,IF(HLOOKUP(BJ$1,Monitoring_MP!$AM$1:$CX$57,Points_MP!$C44,FALSE)=$L44,$AE44,IF(HLOOKUP(BJ$1,Monitoring_MP!$AM$1:$CX$57,Points_MP!$C44,FALSE)=$N44,$AF44,IF(HLOOKUP(BJ$1,Monitoring_MP!$AM$1:$CX$57,Points_MP!$C44,FALSE)=$P44,$AG44,IF(HLOOKUP(BJ$1,Monitoring_MP!$AM$1:$CX$57,Points_MP!$C44,FALSE)=$R44,$AH44,IF(HLOOKUP(BJ$1,Monitoring_MP!$AM$1:$CX$57,Points_MP!$C44,FALSE)=$T44,$AI44,IF(HLOOKUP(BJ$1,Monitoring_MP!$AM$1:$CX$57,Points_MP!$C44,FALSE)=$V44,$AJ44,IF(HLOOKUP(BJ$1,Monitoring_MP!$AM$1:$CX$57,Points_MP!$C44,FALSE)=$X44,$AK44,"ERROR")))))))))</f>
        <v>0</v>
      </c>
      <c r="BK44" s="223">
        <f>IF(ISBLANK(HLOOKUP(BK$1,Monitoring_MP!$AM$1:$CX$57,Points_MP!$C44,FALSE)),"",IF(HLOOKUP(BK$1,Monitoring_MP!$AM$1:$CX$57,Points_MP!$C44,FALSE)=$J44,$AD44,IF(HLOOKUP(BK$1,Monitoring_MP!$AM$1:$CX$57,Points_MP!$C44,FALSE)=$L44,$AE44,IF(HLOOKUP(BK$1,Monitoring_MP!$AM$1:$CX$57,Points_MP!$C44,FALSE)=$N44,$AF44,IF(HLOOKUP(BK$1,Monitoring_MP!$AM$1:$CX$57,Points_MP!$C44,FALSE)=$P44,$AG44,IF(HLOOKUP(BK$1,Monitoring_MP!$AM$1:$CX$57,Points_MP!$C44,FALSE)=$R44,$AH44,IF(HLOOKUP(BK$1,Monitoring_MP!$AM$1:$CX$57,Points_MP!$C44,FALSE)=$T44,$AI44,IF(HLOOKUP(BK$1,Monitoring_MP!$AM$1:$CX$57,Points_MP!$C44,FALSE)=$V44,$AJ44,IF(HLOOKUP(BK$1,Monitoring_MP!$AM$1:$CX$57,Points_MP!$C44,FALSE)=$X44,$AK44,"ERROR")))))))))</f>
        <v>0</v>
      </c>
      <c r="BL44" s="223">
        <f>IF(ISBLANK(HLOOKUP(BL$1,Monitoring_MP!$AM$1:$CX$57,Points_MP!$C44,FALSE)),"",IF(HLOOKUP(BL$1,Monitoring_MP!$AM$1:$CX$57,Points_MP!$C44,FALSE)=$J44,$AD44,IF(HLOOKUP(BL$1,Monitoring_MP!$AM$1:$CX$57,Points_MP!$C44,FALSE)=$L44,$AE44,IF(HLOOKUP(BL$1,Monitoring_MP!$AM$1:$CX$57,Points_MP!$C44,FALSE)=$N44,$AF44,IF(HLOOKUP(BL$1,Monitoring_MP!$AM$1:$CX$57,Points_MP!$C44,FALSE)=$P44,$AG44,IF(HLOOKUP(BL$1,Monitoring_MP!$AM$1:$CX$57,Points_MP!$C44,FALSE)=$R44,$AH44,IF(HLOOKUP(BL$1,Monitoring_MP!$AM$1:$CX$57,Points_MP!$C44,FALSE)=$T44,$AI44,IF(HLOOKUP(BL$1,Monitoring_MP!$AM$1:$CX$57,Points_MP!$C44,FALSE)=$V44,$AJ44,IF(HLOOKUP(BL$1,Monitoring_MP!$AM$1:$CX$57,Points_MP!$C44,FALSE)=$X44,$AK44,"ERROR")))))))))</f>
        <v>0</v>
      </c>
      <c r="BM44" s="223">
        <f>IF(ISBLANK(HLOOKUP(BM$1,Monitoring_MP!$AM$1:$CX$57,Points_MP!$C44,FALSE)),"",IF(HLOOKUP(BM$1,Monitoring_MP!$AM$1:$CX$57,Points_MP!$C44,FALSE)=$J44,$AD44,IF(HLOOKUP(BM$1,Monitoring_MP!$AM$1:$CX$57,Points_MP!$C44,FALSE)=$L44,$AE44,IF(HLOOKUP(BM$1,Monitoring_MP!$AM$1:$CX$57,Points_MP!$C44,FALSE)=$N44,$AF44,IF(HLOOKUP(BM$1,Monitoring_MP!$AM$1:$CX$57,Points_MP!$C44,FALSE)=$P44,$AG44,IF(HLOOKUP(BM$1,Monitoring_MP!$AM$1:$CX$57,Points_MP!$C44,FALSE)=$R44,$AH44,IF(HLOOKUP(BM$1,Monitoring_MP!$AM$1:$CX$57,Points_MP!$C44,FALSE)=$T44,$AI44,IF(HLOOKUP(BM$1,Monitoring_MP!$AM$1:$CX$57,Points_MP!$C44,FALSE)=$V44,$AJ44,IF(HLOOKUP(BM$1,Monitoring_MP!$AM$1:$CX$57,Points_MP!$C44,FALSE)=$X44,$AK44,"ERROR")))))))))</f>
        <v>0</v>
      </c>
      <c r="BN44" s="223">
        <f>IF(ISBLANK(HLOOKUP(BN$1,Monitoring_MP!$AM$1:$CX$57,Points_MP!$C44,FALSE)),"",IF(HLOOKUP(BN$1,Monitoring_MP!$AM$1:$CX$57,Points_MP!$C44,FALSE)=$J44,$AD44,IF(HLOOKUP(BN$1,Monitoring_MP!$AM$1:$CX$57,Points_MP!$C44,FALSE)=$L44,$AE44,IF(HLOOKUP(BN$1,Monitoring_MP!$AM$1:$CX$57,Points_MP!$C44,FALSE)=$N44,$AF44,IF(HLOOKUP(BN$1,Monitoring_MP!$AM$1:$CX$57,Points_MP!$C44,FALSE)=$P44,$AG44,IF(HLOOKUP(BN$1,Monitoring_MP!$AM$1:$CX$57,Points_MP!$C44,FALSE)=$R44,$AH44,IF(HLOOKUP(BN$1,Monitoring_MP!$AM$1:$CX$57,Points_MP!$C44,FALSE)=$T44,$AI44,IF(HLOOKUP(BN$1,Monitoring_MP!$AM$1:$CX$57,Points_MP!$C44,FALSE)=$V44,$AJ44,IF(HLOOKUP(BN$1,Monitoring_MP!$AM$1:$CX$57,Points_MP!$C44,FALSE)=$X44,$AK44,"ERROR")))))))))</f>
        <v>0</v>
      </c>
      <c r="BO44" s="223">
        <f>IF(ISBLANK(HLOOKUP(BO$1,Monitoring_MP!$AM$1:$CX$57,Points_MP!$C44,FALSE)),"",IF(HLOOKUP(BO$1,Monitoring_MP!$AM$1:$CX$57,Points_MP!$C44,FALSE)=$J44,$AD44,IF(HLOOKUP(BO$1,Monitoring_MP!$AM$1:$CX$57,Points_MP!$C44,FALSE)=$L44,$AE44,IF(HLOOKUP(BO$1,Monitoring_MP!$AM$1:$CX$57,Points_MP!$C44,FALSE)=$N44,$AF44,IF(HLOOKUP(BO$1,Monitoring_MP!$AM$1:$CX$57,Points_MP!$C44,FALSE)=$P44,$AG44,IF(HLOOKUP(BO$1,Monitoring_MP!$AM$1:$CX$57,Points_MP!$C44,FALSE)=$R44,$AH44,IF(HLOOKUP(BO$1,Monitoring_MP!$AM$1:$CX$57,Points_MP!$C44,FALSE)=$T44,$AI44,IF(HLOOKUP(BO$1,Monitoring_MP!$AM$1:$CX$57,Points_MP!$C44,FALSE)=$V44,$AJ44,IF(HLOOKUP(BO$1,Monitoring_MP!$AM$1:$CX$57,Points_MP!$C44,FALSE)=$X44,$AK44,"ERROR")))))))))</f>
        <v>1</v>
      </c>
      <c r="BP44" s="223">
        <f>IF(ISBLANK(HLOOKUP(BP$1,Monitoring_MP!$AM$1:$CX$57,Points_MP!$C44,FALSE)),"",IF(HLOOKUP(BP$1,Monitoring_MP!$AM$1:$CX$57,Points_MP!$C44,FALSE)=$J44,$AD44,IF(HLOOKUP(BP$1,Monitoring_MP!$AM$1:$CX$57,Points_MP!$C44,FALSE)=$L44,$AE44,IF(HLOOKUP(BP$1,Monitoring_MP!$AM$1:$CX$57,Points_MP!$C44,FALSE)=$N44,$AF44,IF(HLOOKUP(BP$1,Monitoring_MP!$AM$1:$CX$57,Points_MP!$C44,FALSE)=$P44,$AG44,IF(HLOOKUP(BP$1,Monitoring_MP!$AM$1:$CX$57,Points_MP!$C44,FALSE)=$R44,$AH44,IF(HLOOKUP(BP$1,Monitoring_MP!$AM$1:$CX$57,Points_MP!$C44,FALSE)=$T44,$AI44,IF(HLOOKUP(BP$1,Monitoring_MP!$AM$1:$CX$57,Points_MP!$C44,FALSE)=$V44,$AJ44,IF(HLOOKUP(BP$1,Monitoring_MP!$AM$1:$CX$57,Points_MP!$C44,FALSE)=$X44,$AK44,"ERROR")))))))))</f>
        <v>0</v>
      </c>
      <c r="BQ44" s="223">
        <f>IF(ISBLANK(HLOOKUP(BQ$1,Monitoring_MP!$AM$1:$CX$57,Points_MP!$C44,FALSE)),"",IF(HLOOKUP(BQ$1,Monitoring_MP!$AM$1:$CX$57,Points_MP!$C44,FALSE)=$J44,$AD44,IF(HLOOKUP(BQ$1,Monitoring_MP!$AM$1:$CX$57,Points_MP!$C44,FALSE)=$L44,$AE44,IF(HLOOKUP(BQ$1,Monitoring_MP!$AM$1:$CX$57,Points_MP!$C44,FALSE)=$N44,$AF44,IF(HLOOKUP(BQ$1,Monitoring_MP!$AM$1:$CX$57,Points_MP!$C44,FALSE)=$P44,$AG44,IF(HLOOKUP(BQ$1,Monitoring_MP!$AM$1:$CX$57,Points_MP!$C44,FALSE)=$R44,$AH44,IF(HLOOKUP(BQ$1,Monitoring_MP!$AM$1:$CX$57,Points_MP!$C44,FALSE)=$T44,$AI44,IF(HLOOKUP(BQ$1,Monitoring_MP!$AM$1:$CX$57,Points_MP!$C44,FALSE)=$V44,$AJ44,IF(HLOOKUP(BQ$1,Monitoring_MP!$AM$1:$CX$57,Points_MP!$C44,FALSE)=$X44,$AK44,"ERROR")))))))))</f>
        <v>0</v>
      </c>
      <c r="BR44" s="223">
        <f>IF(ISBLANK(HLOOKUP(BR$1,Monitoring_MP!$AM$1:$CX$57,Points_MP!$C44,FALSE)),"",IF(HLOOKUP(BR$1,Monitoring_MP!$AM$1:$CX$57,Points_MP!$C44,FALSE)=$J44,$AD44,IF(HLOOKUP(BR$1,Monitoring_MP!$AM$1:$CX$57,Points_MP!$C44,FALSE)=$L44,$AE44,IF(HLOOKUP(BR$1,Monitoring_MP!$AM$1:$CX$57,Points_MP!$C44,FALSE)=$N44,$AF44,IF(HLOOKUP(BR$1,Monitoring_MP!$AM$1:$CX$57,Points_MP!$C44,FALSE)=$P44,$AG44,IF(HLOOKUP(BR$1,Monitoring_MP!$AM$1:$CX$57,Points_MP!$C44,FALSE)=$R44,$AH44,IF(HLOOKUP(BR$1,Monitoring_MP!$AM$1:$CX$57,Points_MP!$C44,FALSE)=$T44,$AI44,IF(HLOOKUP(BR$1,Monitoring_MP!$AM$1:$CX$57,Points_MP!$C44,FALSE)=$V44,$AJ44,IF(HLOOKUP(BR$1,Monitoring_MP!$AM$1:$CX$57,Points_MP!$C44,FALSE)=$X44,$AK44,"ERROR")))))))))</f>
        <v>0</v>
      </c>
    </row>
    <row r="45" spans="1:70" ht="15" customHeight="1" x14ac:dyDescent="0.35">
      <c r="A45" s="83" t="str">
        <f>IF(ISBLANK(Monitoring_MP!A45),"",Monitoring_MP!A45)</f>
        <v>Q43</v>
      </c>
      <c r="B45" s="248" t="str">
        <f>IF(ISBLANK(Monitoring_MP!B45),"",Monitoring_MP!B45)</f>
        <v>R20043</v>
      </c>
      <c r="C45" s="178">
        <f>IF(ISBLANK(Monitoring_MP!C45),"",Monitoring_MP!C45)</f>
        <v>45</v>
      </c>
      <c r="D45" s="178" t="str">
        <f>IF(ISBLANK(Monitoring_MP!D45),"",Monitoring_MP!D45)</f>
        <v>Este CV-ul președintelui raionului disponibil pe pagina web, inclusiv informații cu privire la: studiile superioare, experiența de muncă, apartenența anterioară la societățile comerciale și organizațiile non-profit?</v>
      </c>
      <c r="E45" s="178" t="str">
        <f>IF(ISBLANK(Monitoring_MP!E45),"",Monitoring_MP!E45)</f>
        <v>Is district's chairman resume available on the website, including information on: higher education, work experience, previous membership to companies and non-profit organizations?</v>
      </c>
      <c r="F45" s="84" t="str">
        <f>IF(ISBLANK(Monitoring_MP!F45),"",Monitoring_MP!F45)</f>
        <v>et</v>
      </c>
      <c r="G45" s="84" t="str">
        <f>IF(ISBLANK(Monitoring_MP!G45),"",Monitoring_MP!G45)</f>
        <v>et1</v>
      </c>
      <c r="H45" s="84" t="str">
        <f>IF(ISBLANK(Monitoring_MP!H45),"",Monitoring_MP!H45)</f>
        <v>et1k</v>
      </c>
      <c r="I45" s="85">
        <f>IF(ISBLANK(Monitoring_MP!I45),"",Monitoring_MP!I45)</f>
        <v>1</v>
      </c>
      <c r="J45" s="84" t="str">
        <f>IF(ISBLANK(Monitoring_MP!J45),"",Monitoring_MP!J45)</f>
        <v>da</v>
      </c>
      <c r="K45" s="84" t="str">
        <f>IF(ISBLANK(Monitoring_MP!K45),"",Monitoring_MP!K45)</f>
        <v>yes</v>
      </c>
      <c r="L45" s="84" t="str">
        <f>IF(ISBLANK(Monitoring_MP!L45),"",Monitoring_MP!L45)</f>
        <v>nu</v>
      </c>
      <c r="M45" s="84" t="str">
        <f>IF(ISBLANK(Monitoring_MP!M45),"",Monitoring_MP!M45)</f>
        <v>no</v>
      </c>
      <c r="N45" s="84" t="str">
        <f>IF(ISBLANK(Monitoring_MP!N45),"",Monitoring_MP!N45)</f>
        <v>partial</v>
      </c>
      <c r="O45" s="84" t="str">
        <f>IF(ISBLANK(Monitoring_MP!O45),"",Monitoring_MP!O45)</f>
        <v>partially</v>
      </c>
      <c r="P45" s="84" t="str">
        <f>IF(ISBLANK(Monitoring_MP!P45),"",Monitoring_MP!P45)</f>
        <v>---</v>
      </c>
      <c r="Q45" s="84" t="str">
        <f>IF(ISBLANK(Monitoring_MP!Q45),"",Monitoring_MP!Q45)</f>
        <v>---</v>
      </c>
      <c r="R45" s="84" t="str">
        <f>IF(ISBLANK(Monitoring_MP!R45),"",Monitoring_MP!R45)</f>
        <v>---</v>
      </c>
      <c r="S45" s="84" t="str">
        <f>IF(ISBLANK(Monitoring_MP!S45),"",Monitoring_MP!S45)</f>
        <v>---</v>
      </c>
      <c r="T45" s="84" t="str">
        <f>IF(ISBLANK(Monitoring_MP!T45),"",Monitoring_MP!T45)</f>
        <v>---</v>
      </c>
      <c r="U45" s="84" t="str">
        <f>IF(ISBLANK(Monitoring_MP!U45),"",Monitoring_MP!U45)</f>
        <v>---</v>
      </c>
      <c r="V45" s="84" t="str">
        <f>IF(ISBLANK(Monitoring_MP!V45),"",Monitoring_MP!V45)</f>
        <v>---</v>
      </c>
      <c r="W45" s="84" t="str">
        <f>IF(ISBLANK(Monitoring_MP!W45),"",Monitoring_MP!W45)</f>
        <v>---</v>
      </c>
      <c r="X45" s="132" t="str">
        <f>IF(ISBLANK(Monitoring_MP!X45),"",Monitoring_MP!X45)</f>
        <v>N/A</v>
      </c>
      <c r="Y45" s="132" t="str">
        <f>IF(ISBLANK(Monitoring_MP!Y45),"",Monitoring_MP!Y45)</f>
        <v>N/A</v>
      </c>
      <c r="Z45" s="84" t="str">
        <f>IF(ISBLANK(Monitoring_MP!Z45),"",Monitoring_MP!Z45)</f>
        <v>---</v>
      </c>
      <c r="AA45" s="84" t="str">
        <f>IF(ISBLANK(Monitoring_MP!AA45),"",Monitoring_MP!AA45)</f>
        <v>---</v>
      </c>
      <c r="AB45" s="84" t="str">
        <f>IF(ISBLANK(Monitoring_MP!AB45),"",Monitoring_MP!AB45)</f>
        <v>da</v>
      </c>
      <c r="AC45" s="84" t="str">
        <f>IF(ISBLANK(Monitoring_MP!AC45),"",Monitoring_MP!AC45)</f>
        <v>nu</v>
      </c>
      <c r="AD45" s="85">
        <f>IF(ISBLANK(Monitoring_MP!AD45),"",Monitoring_MP!AD45)</f>
        <v>1</v>
      </c>
      <c r="AE45" s="84">
        <f>IF(ISBLANK(Monitoring_MP!AE45),"",Monitoring_MP!AE45)</f>
        <v>0</v>
      </c>
      <c r="AF45" s="84">
        <f>IF(ISBLANK(Monitoring_MP!AF45),"",Monitoring_MP!AF45)</f>
        <v>0.5</v>
      </c>
      <c r="AG45" s="84" t="str">
        <f>IF(ISBLANK(Monitoring_MP!AG45),"",Monitoring_MP!AG45)</f>
        <v>---</v>
      </c>
      <c r="AH45" s="84" t="str">
        <f>IF(ISBLANK(Monitoring_MP!AH45),"",Monitoring_MP!AH45)</f>
        <v>---</v>
      </c>
      <c r="AI45" s="84" t="str">
        <f>IF(ISBLANK(Monitoring_MP!AI45),"",Monitoring_MP!AI45)</f>
        <v>---</v>
      </c>
      <c r="AJ45" s="132" t="str">
        <f>IF(ISBLANK(Monitoring_MP!AJ45),"",Monitoring_MP!AJ45)</f>
        <v>---</v>
      </c>
      <c r="AK45" s="132" t="str">
        <f>IF(ISBLANK(Monitoring_MP!AK45),"",Monitoring_MP!AK45)</f>
        <v>N/A</v>
      </c>
      <c r="AL45" s="158" t="str">
        <f>IF(ISBLANK(Monitoring_MP!AL45),"",Monitoring_MP!AL45)</f>
        <v>---</v>
      </c>
      <c r="AM45" s="223">
        <f>IF(ISBLANK(HLOOKUP(AM$1,Monitoring_MP!$AM$1:$CX$57,Points_MP!$C45,FALSE)),"",IF(HLOOKUP(AM$1,Monitoring_MP!$AM$1:$CX$57,Points_MP!$C45,FALSE)=$J45,$AD45,IF(HLOOKUP(AM$1,Monitoring_MP!$AM$1:$CX$57,Points_MP!$C45,FALSE)=$L45,$AE45,IF(HLOOKUP(AM$1,Monitoring_MP!$AM$1:$CX$57,Points_MP!$C45,FALSE)=$N45,$AF45,IF(HLOOKUP(AM$1,Monitoring_MP!$AM$1:$CX$57,Points_MP!$C45,FALSE)=$P45,$AG45,IF(HLOOKUP(AM$1,Monitoring_MP!$AM$1:$CX$57,Points_MP!$C45,FALSE)=$R45,$AH45,IF(HLOOKUP(AM$1,Monitoring_MP!$AM$1:$CX$57,Points_MP!$C45,FALSE)=$T45,$AI45,IF(HLOOKUP(AM$1,Monitoring_MP!$AM$1:$CX$57,Points_MP!$C45,FALSE)=$V45,$AJ45,IF(HLOOKUP(AM$1,Monitoring_MP!$AM$1:$CX$57,Points_MP!$C45,FALSE)=$X45,$AK45,"ERROR")))))))))</f>
        <v>0</v>
      </c>
      <c r="AN45" s="223">
        <f>IF(ISBLANK(HLOOKUP(AN$1,Monitoring_MP!$AM$1:$CX$57,Points_MP!$C45,FALSE)),"",IF(HLOOKUP(AN$1,Monitoring_MP!$AM$1:$CX$57,Points_MP!$C45,FALSE)=$J45,$AD45,IF(HLOOKUP(AN$1,Monitoring_MP!$AM$1:$CX$57,Points_MP!$C45,FALSE)=$L45,$AE45,IF(HLOOKUP(AN$1,Monitoring_MP!$AM$1:$CX$57,Points_MP!$C45,FALSE)=$N45,$AF45,IF(HLOOKUP(AN$1,Monitoring_MP!$AM$1:$CX$57,Points_MP!$C45,FALSE)=$P45,$AG45,IF(HLOOKUP(AN$1,Monitoring_MP!$AM$1:$CX$57,Points_MP!$C45,FALSE)=$R45,$AH45,IF(HLOOKUP(AN$1,Monitoring_MP!$AM$1:$CX$57,Points_MP!$C45,FALSE)=$T45,$AI45,IF(HLOOKUP(AN$1,Monitoring_MP!$AM$1:$CX$57,Points_MP!$C45,FALSE)=$V45,$AJ45,IF(HLOOKUP(AN$1,Monitoring_MP!$AM$1:$CX$57,Points_MP!$C45,FALSE)=$X45,$AK45,"ERROR")))))))))</f>
        <v>0</v>
      </c>
      <c r="AO45" s="223">
        <f>IF(ISBLANK(HLOOKUP(AO$1,Monitoring_MP!$AM$1:$CX$57,Points_MP!$C45,FALSE)),"",IF(HLOOKUP(AO$1,Monitoring_MP!$AM$1:$CX$57,Points_MP!$C45,FALSE)=$J45,$AD45,IF(HLOOKUP(AO$1,Monitoring_MP!$AM$1:$CX$57,Points_MP!$C45,FALSE)=$L45,$AE45,IF(HLOOKUP(AO$1,Monitoring_MP!$AM$1:$CX$57,Points_MP!$C45,FALSE)=$N45,$AF45,IF(HLOOKUP(AO$1,Monitoring_MP!$AM$1:$CX$57,Points_MP!$C45,FALSE)=$P45,$AG45,IF(HLOOKUP(AO$1,Monitoring_MP!$AM$1:$CX$57,Points_MP!$C45,FALSE)=$R45,$AH45,IF(HLOOKUP(AO$1,Monitoring_MP!$AM$1:$CX$57,Points_MP!$C45,FALSE)=$T45,$AI45,IF(HLOOKUP(AO$1,Monitoring_MP!$AM$1:$CX$57,Points_MP!$C45,FALSE)=$V45,$AJ45,IF(HLOOKUP(AO$1,Monitoring_MP!$AM$1:$CX$57,Points_MP!$C45,FALSE)=$X45,$AK45,"ERROR")))))))))</f>
        <v>0</v>
      </c>
      <c r="AP45" s="223">
        <f>IF(ISBLANK(HLOOKUP(AP$1,Monitoring_MP!$AM$1:$CX$57,Points_MP!$C45,FALSE)),"",IF(HLOOKUP(AP$1,Monitoring_MP!$AM$1:$CX$57,Points_MP!$C45,FALSE)=$J45,$AD45,IF(HLOOKUP(AP$1,Monitoring_MP!$AM$1:$CX$57,Points_MP!$C45,FALSE)=$L45,$AE45,IF(HLOOKUP(AP$1,Monitoring_MP!$AM$1:$CX$57,Points_MP!$C45,FALSE)=$N45,$AF45,IF(HLOOKUP(AP$1,Monitoring_MP!$AM$1:$CX$57,Points_MP!$C45,FALSE)=$P45,$AG45,IF(HLOOKUP(AP$1,Monitoring_MP!$AM$1:$CX$57,Points_MP!$C45,FALSE)=$R45,$AH45,IF(HLOOKUP(AP$1,Monitoring_MP!$AM$1:$CX$57,Points_MP!$C45,FALSE)=$T45,$AI45,IF(HLOOKUP(AP$1,Monitoring_MP!$AM$1:$CX$57,Points_MP!$C45,FALSE)=$V45,$AJ45,IF(HLOOKUP(AP$1,Monitoring_MP!$AM$1:$CX$57,Points_MP!$C45,FALSE)=$X45,$AK45,"ERROR")))))))))</f>
        <v>0</v>
      </c>
      <c r="AQ45" s="223">
        <f>IF(ISBLANK(HLOOKUP(AQ$1,Monitoring_MP!$AM$1:$CX$57,Points_MP!$C45,FALSE)),"",IF(HLOOKUP(AQ$1,Monitoring_MP!$AM$1:$CX$57,Points_MP!$C45,FALSE)=$J45,$AD45,IF(HLOOKUP(AQ$1,Monitoring_MP!$AM$1:$CX$57,Points_MP!$C45,FALSE)=$L45,$AE45,IF(HLOOKUP(AQ$1,Monitoring_MP!$AM$1:$CX$57,Points_MP!$C45,FALSE)=$N45,$AF45,IF(HLOOKUP(AQ$1,Monitoring_MP!$AM$1:$CX$57,Points_MP!$C45,FALSE)=$P45,$AG45,IF(HLOOKUP(AQ$1,Monitoring_MP!$AM$1:$CX$57,Points_MP!$C45,FALSE)=$R45,$AH45,IF(HLOOKUP(AQ$1,Monitoring_MP!$AM$1:$CX$57,Points_MP!$C45,FALSE)=$T45,$AI45,IF(HLOOKUP(AQ$1,Monitoring_MP!$AM$1:$CX$57,Points_MP!$C45,FALSE)=$V45,$AJ45,IF(HLOOKUP(AQ$1,Monitoring_MP!$AM$1:$CX$57,Points_MP!$C45,FALSE)=$X45,$AK45,"ERROR")))))))))</f>
        <v>0</v>
      </c>
      <c r="AR45" s="223">
        <f>IF(ISBLANK(HLOOKUP(AR$1,Monitoring_MP!$AM$1:$CX$57,Points_MP!$C45,FALSE)),"",IF(HLOOKUP(AR$1,Monitoring_MP!$AM$1:$CX$57,Points_MP!$C45,FALSE)=$J45,$AD45,IF(HLOOKUP(AR$1,Monitoring_MP!$AM$1:$CX$57,Points_MP!$C45,FALSE)=$L45,$AE45,IF(HLOOKUP(AR$1,Monitoring_MP!$AM$1:$CX$57,Points_MP!$C45,FALSE)=$N45,$AF45,IF(HLOOKUP(AR$1,Monitoring_MP!$AM$1:$CX$57,Points_MP!$C45,FALSE)=$P45,$AG45,IF(HLOOKUP(AR$1,Monitoring_MP!$AM$1:$CX$57,Points_MP!$C45,FALSE)=$R45,$AH45,IF(HLOOKUP(AR$1,Monitoring_MP!$AM$1:$CX$57,Points_MP!$C45,FALSE)=$T45,$AI45,IF(HLOOKUP(AR$1,Monitoring_MP!$AM$1:$CX$57,Points_MP!$C45,FALSE)=$V45,$AJ45,IF(HLOOKUP(AR$1,Monitoring_MP!$AM$1:$CX$57,Points_MP!$C45,FALSE)=$X45,$AK45,"ERROR")))))))))</f>
        <v>0</v>
      </c>
      <c r="AS45" s="223">
        <f>IF(ISBLANK(HLOOKUP(AS$1,Monitoring_MP!$AM$1:$CX$57,Points_MP!$C45,FALSE)),"",IF(HLOOKUP(AS$1,Monitoring_MP!$AM$1:$CX$57,Points_MP!$C45,FALSE)=$J45,$AD45,IF(HLOOKUP(AS$1,Monitoring_MP!$AM$1:$CX$57,Points_MP!$C45,FALSE)=$L45,$AE45,IF(HLOOKUP(AS$1,Monitoring_MP!$AM$1:$CX$57,Points_MP!$C45,FALSE)=$N45,$AF45,IF(HLOOKUP(AS$1,Monitoring_MP!$AM$1:$CX$57,Points_MP!$C45,FALSE)=$P45,$AG45,IF(HLOOKUP(AS$1,Monitoring_MP!$AM$1:$CX$57,Points_MP!$C45,FALSE)=$R45,$AH45,IF(HLOOKUP(AS$1,Monitoring_MP!$AM$1:$CX$57,Points_MP!$C45,FALSE)=$T45,$AI45,IF(HLOOKUP(AS$1,Monitoring_MP!$AM$1:$CX$57,Points_MP!$C45,FALSE)=$V45,$AJ45,IF(HLOOKUP(AS$1,Monitoring_MP!$AM$1:$CX$57,Points_MP!$C45,FALSE)=$X45,$AK45,"ERROR")))))))))</f>
        <v>1</v>
      </c>
      <c r="AT45" s="223">
        <f>IF(ISBLANK(HLOOKUP(AT$1,Monitoring_MP!$AM$1:$CX$57,Points_MP!$C45,FALSE)),"",IF(HLOOKUP(AT$1,Monitoring_MP!$AM$1:$CX$57,Points_MP!$C45,FALSE)=$J45,$AD45,IF(HLOOKUP(AT$1,Monitoring_MP!$AM$1:$CX$57,Points_MP!$C45,FALSE)=$L45,$AE45,IF(HLOOKUP(AT$1,Monitoring_MP!$AM$1:$CX$57,Points_MP!$C45,FALSE)=$N45,$AF45,IF(HLOOKUP(AT$1,Monitoring_MP!$AM$1:$CX$57,Points_MP!$C45,FALSE)=$P45,$AG45,IF(HLOOKUP(AT$1,Monitoring_MP!$AM$1:$CX$57,Points_MP!$C45,FALSE)=$R45,$AH45,IF(HLOOKUP(AT$1,Monitoring_MP!$AM$1:$CX$57,Points_MP!$C45,FALSE)=$T45,$AI45,IF(HLOOKUP(AT$1,Monitoring_MP!$AM$1:$CX$57,Points_MP!$C45,FALSE)=$V45,$AJ45,IF(HLOOKUP(AT$1,Monitoring_MP!$AM$1:$CX$57,Points_MP!$C45,FALSE)=$X45,$AK45,"ERROR")))))))))</f>
        <v>0</v>
      </c>
      <c r="AU45" s="223">
        <f>IF(ISBLANK(HLOOKUP(AU$1,Monitoring_MP!$AM$1:$CX$57,Points_MP!$C45,FALSE)),"",IF(HLOOKUP(AU$1,Monitoring_MP!$AM$1:$CX$57,Points_MP!$C45,FALSE)=$J45,$AD45,IF(HLOOKUP(AU$1,Monitoring_MP!$AM$1:$CX$57,Points_MP!$C45,FALSE)=$L45,$AE45,IF(HLOOKUP(AU$1,Monitoring_MP!$AM$1:$CX$57,Points_MP!$C45,FALSE)=$N45,$AF45,IF(HLOOKUP(AU$1,Monitoring_MP!$AM$1:$CX$57,Points_MP!$C45,FALSE)=$P45,$AG45,IF(HLOOKUP(AU$1,Monitoring_MP!$AM$1:$CX$57,Points_MP!$C45,FALSE)=$R45,$AH45,IF(HLOOKUP(AU$1,Monitoring_MP!$AM$1:$CX$57,Points_MP!$C45,FALSE)=$T45,$AI45,IF(HLOOKUP(AU$1,Monitoring_MP!$AM$1:$CX$57,Points_MP!$C45,FALSE)=$V45,$AJ45,IF(HLOOKUP(AU$1,Monitoring_MP!$AM$1:$CX$57,Points_MP!$C45,FALSE)=$X45,$AK45,"ERROR")))))))))</f>
        <v>0</v>
      </c>
      <c r="AV45" s="223">
        <f>IF(ISBLANK(HLOOKUP(AV$1,Monitoring_MP!$AM$1:$CX$57,Points_MP!$C45,FALSE)),"",IF(HLOOKUP(AV$1,Monitoring_MP!$AM$1:$CX$57,Points_MP!$C45,FALSE)=$J45,$AD45,IF(HLOOKUP(AV$1,Monitoring_MP!$AM$1:$CX$57,Points_MP!$C45,FALSE)=$L45,$AE45,IF(HLOOKUP(AV$1,Monitoring_MP!$AM$1:$CX$57,Points_MP!$C45,FALSE)=$N45,$AF45,IF(HLOOKUP(AV$1,Monitoring_MP!$AM$1:$CX$57,Points_MP!$C45,FALSE)=$P45,$AG45,IF(HLOOKUP(AV$1,Monitoring_MP!$AM$1:$CX$57,Points_MP!$C45,FALSE)=$R45,$AH45,IF(HLOOKUP(AV$1,Monitoring_MP!$AM$1:$CX$57,Points_MP!$C45,FALSE)=$T45,$AI45,IF(HLOOKUP(AV$1,Monitoring_MP!$AM$1:$CX$57,Points_MP!$C45,FALSE)=$V45,$AJ45,IF(HLOOKUP(AV$1,Monitoring_MP!$AM$1:$CX$57,Points_MP!$C45,FALSE)=$X45,$AK45,"ERROR")))))))))</f>
        <v>1</v>
      </c>
      <c r="AW45" s="223">
        <f>IF(ISBLANK(HLOOKUP(AW$1,Monitoring_MP!$AM$1:$CX$57,Points_MP!$C45,FALSE)),"",IF(HLOOKUP(AW$1,Monitoring_MP!$AM$1:$CX$57,Points_MP!$C45,FALSE)=$J45,$AD45,IF(HLOOKUP(AW$1,Monitoring_MP!$AM$1:$CX$57,Points_MP!$C45,FALSE)=$L45,$AE45,IF(HLOOKUP(AW$1,Monitoring_MP!$AM$1:$CX$57,Points_MP!$C45,FALSE)=$N45,$AF45,IF(HLOOKUP(AW$1,Monitoring_MP!$AM$1:$CX$57,Points_MP!$C45,FALSE)=$P45,$AG45,IF(HLOOKUP(AW$1,Monitoring_MP!$AM$1:$CX$57,Points_MP!$C45,FALSE)=$R45,$AH45,IF(HLOOKUP(AW$1,Monitoring_MP!$AM$1:$CX$57,Points_MP!$C45,FALSE)=$T45,$AI45,IF(HLOOKUP(AW$1,Monitoring_MP!$AM$1:$CX$57,Points_MP!$C45,FALSE)=$V45,$AJ45,IF(HLOOKUP(AW$1,Monitoring_MP!$AM$1:$CX$57,Points_MP!$C45,FALSE)=$X45,$AK45,"ERROR")))))))))</f>
        <v>1</v>
      </c>
      <c r="AX45" s="223">
        <f>IF(ISBLANK(HLOOKUP(AX$1,Monitoring_MP!$AM$1:$CX$57,Points_MP!$C45,FALSE)),"",IF(HLOOKUP(AX$1,Monitoring_MP!$AM$1:$CX$57,Points_MP!$C45,FALSE)=$J45,$AD45,IF(HLOOKUP(AX$1,Monitoring_MP!$AM$1:$CX$57,Points_MP!$C45,FALSE)=$L45,$AE45,IF(HLOOKUP(AX$1,Monitoring_MP!$AM$1:$CX$57,Points_MP!$C45,FALSE)=$N45,$AF45,IF(HLOOKUP(AX$1,Monitoring_MP!$AM$1:$CX$57,Points_MP!$C45,FALSE)=$P45,$AG45,IF(HLOOKUP(AX$1,Monitoring_MP!$AM$1:$CX$57,Points_MP!$C45,FALSE)=$R45,$AH45,IF(HLOOKUP(AX$1,Monitoring_MP!$AM$1:$CX$57,Points_MP!$C45,FALSE)=$T45,$AI45,IF(HLOOKUP(AX$1,Monitoring_MP!$AM$1:$CX$57,Points_MP!$C45,FALSE)=$V45,$AJ45,IF(HLOOKUP(AX$1,Monitoring_MP!$AM$1:$CX$57,Points_MP!$C45,FALSE)=$X45,$AK45,"ERROR")))))))))</f>
        <v>1</v>
      </c>
      <c r="AY45" s="223">
        <f>IF(ISBLANK(HLOOKUP(AY$1,Monitoring_MP!$AM$1:$CX$57,Points_MP!$C45,FALSE)),"",IF(HLOOKUP(AY$1,Monitoring_MP!$AM$1:$CX$57,Points_MP!$C45,FALSE)=$J45,$AD45,IF(HLOOKUP(AY$1,Monitoring_MP!$AM$1:$CX$57,Points_MP!$C45,FALSE)=$L45,$AE45,IF(HLOOKUP(AY$1,Monitoring_MP!$AM$1:$CX$57,Points_MP!$C45,FALSE)=$N45,$AF45,IF(HLOOKUP(AY$1,Monitoring_MP!$AM$1:$CX$57,Points_MP!$C45,FALSE)=$P45,$AG45,IF(HLOOKUP(AY$1,Monitoring_MP!$AM$1:$CX$57,Points_MP!$C45,FALSE)=$R45,$AH45,IF(HLOOKUP(AY$1,Monitoring_MP!$AM$1:$CX$57,Points_MP!$C45,FALSE)=$T45,$AI45,IF(HLOOKUP(AY$1,Monitoring_MP!$AM$1:$CX$57,Points_MP!$C45,FALSE)=$V45,$AJ45,IF(HLOOKUP(AY$1,Monitoring_MP!$AM$1:$CX$57,Points_MP!$C45,FALSE)=$X45,$AK45,"ERROR")))))))))</f>
        <v>0</v>
      </c>
      <c r="AZ45" s="223">
        <f>IF(ISBLANK(HLOOKUP(AZ$1,Monitoring_MP!$AM$1:$CX$57,Points_MP!$C45,FALSE)),"",IF(HLOOKUP(AZ$1,Monitoring_MP!$AM$1:$CX$57,Points_MP!$C45,FALSE)=$J45,$AD45,IF(HLOOKUP(AZ$1,Monitoring_MP!$AM$1:$CX$57,Points_MP!$C45,FALSE)=$L45,$AE45,IF(HLOOKUP(AZ$1,Monitoring_MP!$AM$1:$CX$57,Points_MP!$C45,FALSE)=$N45,$AF45,IF(HLOOKUP(AZ$1,Monitoring_MP!$AM$1:$CX$57,Points_MP!$C45,FALSE)=$P45,$AG45,IF(HLOOKUP(AZ$1,Monitoring_MP!$AM$1:$CX$57,Points_MP!$C45,FALSE)=$R45,$AH45,IF(HLOOKUP(AZ$1,Monitoring_MP!$AM$1:$CX$57,Points_MP!$C45,FALSE)=$T45,$AI45,IF(HLOOKUP(AZ$1,Monitoring_MP!$AM$1:$CX$57,Points_MP!$C45,FALSE)=$V45,$AJ45,IF(HLOOKUP(AZ$1,Monitoring_MP!$AM$1:$CX$57,Points_MP!$C45,FALSE)=$X45,$AK45,"ERROR")))))))))</f>
        <v>1</v>
      </c>
      <c r="BA45" s="223">
        <f>IF(ISBLANK(HLOOKUP(BA$1,Monitoring_MP!$AM$1:$CX$57,Points_MP!$C45,FALSE)),"",IF(HLOOKUP(BA$1,Monitoring_MP!$AM$1:$CX$57,Points_MP!$C45,FALSE)=$J45,$AD45,IF(HLOOKUP(BA$1,Monitoring_MP!$AM$1:$CX$57,Points_MP!$C45,FALSE)=$L45,$AE45,IF(HLOOKUP(BA$1,Monitoring_MP!$AM$1:$CX$57,Points_MP!$C45,FALSE)=$N45,$AF45,IF(HLOOKUP(BA$1,Monitoring_MP!$AM$1:$CX$57,Points_MP!$C45,FALSE)=$P45,$AG45,IF(HLOOKUP(BA$1,Monitoring_MP!$AM$1:$CX$57,Points_MP!$C45,FALSE)=$R45,$AH45,IF(HLOOKUP(BA$1,Monitoring_MP!$AM$1:$CX$57,Points_MP!$C45,FALSE)=$T45,$AI45,IF(HLOOKUP(BA$1,Monitoring_MP!$AM$1:$CX$57,Points_MP!$C45,FALSE)=$V45,$AJ45,IF(HLOOKUP(BA$1,Monitoring_MP!$AM$1:$CX$57,Points_MP!$C45,FALSE)=$X45,$AK45,"ERROR")))))))))</f>
        <v>0</v>
      </c>
      <c r="BB45" s="223">
        <f>IF(ISBLANK(HLOOKUP(BB$1,Monitoring_MP!$AM$1:$CX$57,Points_MP!$C45,FALSE)),"",IF(HLOOKUP(BB$1,Monitoring_MP!$AM$1:$CX$57,Points_MP!$C45,FALSE)=$J45,$AD45,IF(HLOOKUP(BB$1,Monitoring_MP!$AM$1:$CX$57,Points_MP!$C45,FALSE)=$L45,$AE45,IF(HLOOKUP(BB$1,Monitoring_MP!$AM$1:$CX$57,Points_MP!$C45,FALSE)=$N45,$AF45,IF(HLOOKUP(BB$1,Monitoring_MP!$AM$1:$CX$57,Points_MP!$C45,FALSE)=$P45,$AG45,IF(HLOOKUP(BB$1,Monitoring_MP!$AM$1:$CX$57,Points_MP!$C45,FALSE)=$R45,$AH45,IF(HLOOKUP(BB$1,Monitoring_MP!$AM$1:$CX$57,Points_MP!$C45,FALSE)=$T45,$AI45,IF(HLOOKUP(BB$1,Monitoring_MP!$AM$1:$CX$57,Points_MP!$C45,FALSE)=$V45,$AJ45,IF(HLOOKUP(BB$1,Monitoring_MP!$AM$1:$CX$57,Points_MP!$C45,FALSE)=$X45,$AK45,"ERROR")))))))))</f>
        <v>1</v>
      </c>
      <c r="BC45" s="223">
        <f>IF(ISBLANK(HLOOKUP(BC$1,Monitoring_MP!$AM$1:$CX$57,Points_MP!$C45,FALSE)),"",IF(HLOOKUP(BC$1,Monitoring_MP!$AM$1:$CX$57,Points_MP!$C45,FALSE)=$J45,$AD45,IF(HLOOKUP(BC$1,Monitoring_MP!$AM$1:$CX$57,Points_MP!$C45,FALSE)=$L45,$AE45,IF(HLOOKUP(BC$1,Monitoring_MP!$AM$1:$CX$57,Points_MP!$C45,FALSE)=$N45,$AF45,IF(HLOOKUP(BC$1,Monitoring_MP!$AM$1:$CX$57,Points_MP!$C45,FALSE)=$P45,$AG45,IF(HLOOKUP(BC$1,Monitoring_MP!$AM$1:$CX$57,Points_MP!$C45,FALSE)=$R45,$AH45,IF(HLOOKUP(BC$1,Monitoring_MP!$AM$1:$CX$57,Points_MP!$C45,FALSE)=$T45,$AI45,IF(HLOOKUP(BC$1,Monitoring_MP!$AM$1:$CX$57,Points_MP!$C45,FALSE)=$V45,$AJ45,IF(HLOOKUP(BC$1,Monitoring_MP!$AM$1:$CX$57,Points_MP!$C45,FALSE)=$X45,$AK45,"ERROR")))))))))</f>
        <v>1</v>
      </c>
      <c r="BD45" s="223">
        <f>IF(ISBLANK(HLOOKUP(BD$1,Monitoring_MP!$AM$1:$CX$57,Points_MP!$C45,FALSE)),"",IF(HLOOKUP(BD$1,Monitoring_MP!$AM$1:$CX$57,Points_MP!$C45,FALSE)=$J45,$AD45,IF(HLOOKUP(BD$1,Monitoring_MP!$AM$1:$CX$57,Points_MP!$C45,FALSE)=$L45,$AE45,IF(HLOOKUP(BD$1,Monitoring_MP!$AM$1:$CX$57,Points_MP!$C45,FALSE)=$N45,$AF45,IF(HLOOKUP(BD$1,Monitoring_MP!$AM$1:$CX$57,Points_MP!$C45,FALSE)=$P45,$AG45,IF(HLOOKUP(BD$1,Monitoring_MP!$AM$1:$CX$57,Points_MP!$C45,FALSE)=$R45,$AH45,IF(HLOOKUP(BD$1,Monitoring_MP!$AM$1:$CX$57,Points_MP!$C45,FALSE)=$T45,$AI45,IF(HLOOKUP(BD$1,Monitoring_MP!$AM$1:$CX$57,Points_MP!$C45,FALSE)=$V45,$AJ45,IF(HLOOKUP(BD$1,Monitoring_MP!$AM$1:$CX$57,Points_MP!$C45,FALSE)=$X45,$AK45,"ERROR")))))))))</f>
        <v>1</v>
      </c>
      <c r="BE45" s="223">
        <f>IF(ISBLANK(HLOOKUP(BE$1,Monitoring_MP!$AM$1:$CX$57,Points_MP!$C45,FALSE)),"",IF(HLOOKUP(BE$1,Monitoring_MP!$AM$1:$CX$57,Points_MP!$C45,FALSE)=$J45,$AD45,IF(HLOOKUP(BE$1,Monitoring_MP!$AM$1:$CX$57,Points_MP!$C45,FALSE)=$L45,$AE45,IF(HLOOKUP(BE$1,Monitoring_MP!$AM$1:$CX$57,Points_MP!$C45,FALSE)=$N45,$AF45,IF(HLOOKUP(BE$1,Monitoring_MP!$AM$1:$CX$57,Points_MP!$C45,FALSE)=$P45,$AG45,IF(HLOOKUP(BE$1,Monitoring_MP!$AM$1:$CX$57,Points_MP!$C45,FALSE)=$R45,$AH45,IF(HLOOKUP(BE$1,Monitoring_MP!$AM$1:$CX$57,Points_MP!$C45,FALSE)=$T45,$AI45,IF(HLOOKUP(BE$1,Monitoring_MP!$AM$1:$CX$57,Points_MP!$C45,FALSE)=$V45,$AJ45,IF(HLOOKUP(BE$1,Monitoring_MP!$AM$1:$CX$57,Points_MP!$C45,FALSE)=$X45,$AK45,"ERROR")))))))))</f>
        <v>1</v>
      </c>
      <c r="BF45" s="223">
        <f>IF(ISBLANK(HLOOKUP(BF$1,Monitoring_MP!$AM$1:$CX$57,Points_MP!$C45,FALSE)),"",IF(HLOOKUP(BF$1,Monitoring_MP!$AM$1:$CX$57,Points_MP!$C45,FALSE)=$J45,$AD45,IF(HLOOKUP(BF$1,Monitoring_MP!$AM$1:$CX$57,Points_MP!$C45,FALSE)=$L45,$AE45,IF(HLOOKUP(BF$1,Monitoring_MP!$AM$1:$CX$57,Points_MP!$C45,FALSE)=$N45,$AF45,IF(HLOOKUP(BF$1,Monitoring_MP!$AM$1:$CX$57,Points_MP!$C45,FALSE)=$P45,$AG45,IF(HLOOKUP(BF$1,Monitoring_MP!$AM$1:$CX$57,Points_MP!$C45,FALSE)=$R45,$AH45,IF(HLOOKUP(BF$1,Monitoring_MP!$AM$1:$CX$57,Points_MP!$C45,FALSE)=$T45,$AI45,IF(HLOOKUP(BF$1,Monitoring_MP!$AM$1:$CX$57,Points_MP!$C45,FALSE)=$V45,$AJ45,IF(HLOOKUP(BF$1,Monitoring_MP!$AM$1:$CX$57,Points_MP!$C45,FALSE)=$X45,$AK45,"ERROR")))))))))</f>
        <v>0</v>
      </c>
      <c r="BG45" s="223">
        <f>IF(ISBLANK(HLOOKUP(BG$1,Monitoring_MP!$AM$1:$CX$57,Points_MP!$C45,FALSE)),"",IF(HLOOKUP(BG$1,Monitoring_MP!$AM$1:$CX$57,Points_MP!$C45,FALSE)=$J45,$AD45,IF(HLOOKUP(BG$1,Monitoring_MP!$AM$1:$CX$57,Points_MP!$C45,FALSE)=$L45,$AE45,IF(HLOOKUP(BG$1,Monitoring_MP!$AM$1:$CX$57,Points_MP!$C45,FALSE)=$N45,$AF45,IF(HLOOKUP(BG$1,Monitoring_MP!$AM$1:$CX$57,Points_MP!$C45,FALSE)=$P45,$AG45,IF(HLOOKUP(BG$1,Monitoring_MP!$AM$1:$CX$57,Points_MP!$C45,FALSE)=$R45,$AH45,IF(HLOOKUP(BG$1,Monitoring_MP!$AM$1:$CX$57,Points_MP!$C45,FALSE)=$T45,$AI45,IF(HLOOKUP(BG$1,Monitoring_MP!$AM$1:$CX$57,Points_MP!$C45,FALSE)=$V45,$AJ45,IF(HLOOKUP(BG$1,Monitoring_MP!$AM$1:$CX$57,Points_MP!$C45,FALSE)=$X45,$AK45,"ERROR")))))))))</f>
        <v>1</v>
      </c>
      <c r="BH45" s="223">
        <f>IF(ISBLANK(HLOOKUP(BH$1,Monitoring_MP!$AM$1:$CX$57,Points_MP!$C45,FALSE)),"",IF(HLOOKUP(BH$1,Monitoring_MP!$AM$1:$CX$57,Points_MP!$C45,FALSE)=$J45,$AD45,IF(HLOOKUP(BH$1,Monitoring_MP!$AM$1:$CX$57,Points_MP!$C45,FALSE)=$L45,$AE45,IF(HLOOKUP(BH$1,Monitoring_MP!$AM$1:$CX$57,Points_MP!$C45,FALSE)=$N45,$AF45,IF(HLOOKUP(BH$1,Monitoring_MP!$AM$1:$CX$57,Points_MP!$C45,FALSE)=$P45,$AG45,IF(HLOOKUP(BH$1,Monitoring_MP!$AM$1:$CX$57,Points_MP!$C45,FALSE)=$R45,$AH45,IF(HLOOKUP(BH$1,Monitoring_MP!$AM$1:$CX$57,Points_MP!$C45,FALSE)=$T45,$AI45,IF(HLOOKUP(BH$1,Monitoring_MP!$AM$1:$CX$57,Points_MP!$C45,FALSE)=$V45,$AJ45,IF(HLOOKUP(BH$1,Monitoring_MP!$AM$1:$CX$57,Points_MP!$C45,FALSE)=$X45,$AK45,"ERROR")))))))))</f>
        <v>0</v>
      </c>
      <c r="BI45" s="223">
        <f>IF(ISBLANK(HLOOKUP(BI$1,Monitoring_MP!$AM$1:$CX$57,Points_MP!$C45,FALSE)),"",IF(HLOOKUP(BI$1,Monitoring_MP!$AM$1:$CX$57,Points_MP!$C45,FALSE)=$J45,$AD45,IF(HLOOKUP(BI$1,Monitoring_MP!$AM$1:$CX$57,Points_MP!$C45,FALSE)=$L45,$AE45,IF(HLOOKUP(BI$1,Monitoring_MP!$AM$1:$CX$57,Points_MP!$C45,FALSE)=$N45,$AF45,IF(HLOOKUP(BI$1,Monitoring_MP!$AM$1:$CX$57,Points_MP!$C45,FALSE)=$P45,$AG45,IF(HLOOKUP(BI$1,Monitoring_MP!$AM$1:$CX$57,Points_MP!$C45,FALSE)=$R45,$AH45,IF(HLOOKUP(BI$1,Monitoring_MP!$AM$1:$CX$57,Points_MP!$C45,FALSE)=$T45,$AI45,IF(HLOOKUP(BI$1,Monitoring_MP!$AM$1:$CX$57,Points_MP!$C45,FALSE)=$V45,$AJ45,IF(HLOOKUP(BI$1,Monitoring_MP!$AM$1:$CX$57,Points_MP!$C45,FALSE)=$X45,$AK45,"ERROR")))))))))</f>
        <v>1</v>
      </c>
      <c r="BJ45" s="223">
        <f>IF(ISBLANK(HLOOKUP(BJ$1,Monitoring_MP!$AM$1:$CX$57,Points_MP!$C45,FALSE)),"",IF(HLOOKUP(BJ$1,Monitoring_MP!$AM$1:$CX$57,Points_MP!$C45,FALSE)=$J45,$AD45,IF(HLOOKUP(BJ$1,Monitoring_MP!$AM$1:$CX$57,Points_MP!$C45,FALSE)=$L45,$AE45,IF(HLOOKUP(BJ$1,Monitoring_MP!$AM$1:$CX$57,Points_MP!$C45,FALSE)=$N45,$AF45,IF(HLOOKUP(BJ$1,Monitoring_MP!$AM$1:$CX$57,Points_MP!$C45,FALSE)=$P45,$AG45,IF(HLOOKUP(BJ$1,Monitoring_MP!$AM$1:$CX$57,Points_MP!$C45,FALSE)=$R45,$AH45,IF(HLOOKUP(BJ$1,Monitoring_MP!$AM$1:$CX$57,Points_MP!$C45,FALSE)=$T45,$AI45,IF(HLOOKUP(BJ$1,Monitoring_MP!$AM$1:$CX$57,Points_MP!$C45,FALSE)=$V45,$AJ45,IF(HLOOKUP(BJ$1,Monitoring_MP!$AM$1:$CX$57,Points_MP!$C45,FALSE)=$X45,$AK45,"ERROR")))))))))</f>
        <v>1</v>
      </c>
      <c r="BK45" s="223">
        <f>IF(ISBLANK(HLOOKUP(BK$1,Monitoring_MP!$AM$1:$CX$57,Points_MP!$C45,FALSE)),"",IF(HLOOKUP(BK$1,Monitoring_MP!$AM$1:$CX$57,Points_MP!$C45,FALSE)=$J45,$AD45,IF(HLOOKUP(BK$1,Monitoring_MP!$AM$1:$CX$57,Points_MP!$C45,FALSE)=$L45,$AE45,IF(HLOOKUP(BK$1,Monitoring_MP!$AM$1:$CX$57,Points_MP!$C45,FALSE)=$N45,$AF45,IF(HLOOKUP(BK$1,Monitoring_MP!$AM$1:$CX$57,Points_MP!$C45,FALSE)=$P45,$AG45,IF(HLOOKUP(BK$1,Monitoring_MP!$AM$1:$CX$57,Points_MP!$C45,FALSE)=$R45,$AH45,IF(HLOOKUP(BK$1,Monitoring_MP!$AM$1:$CX$57,Points_MP!$C45,FALSE)=$T45,$AI45,IF(HLOOKUP(BK$1,Monitoring_MP!$AM$1:$CX$57,Points_MP!$C45,FALSE)=$V45,$AJ45,IF(HLOOKUP(BK$1,Monitoring_MP!$AM$1:$CX$57,Points_MP!$C45,FALSE)=$X45,$AK45,"ERROR")))))))))</f>
        <v>0</v>
      </c>
      <c r="BL45" s="223">
        <f>IF(ISBLANK(HLOOKUP(BL$1,Monitoring_MP!$AM$1:$CX$57,Points_MP!$C45,FALSE)),"",IF(HLOOKUP(BL$1,Monitoring_MP!$AM$1:$CX$57,Points_MP!$C45,FALSE)=$J45,$AD45,IF(HLOOKUP(BL$1,Monitoring_MP!$AM$1:$CX$57,Points_MP!$C45,FALSE)=$L45,$AE45,IF(HLOOKUP(BL$1,Monitoring_MP!$AM$1:$CX$57,Points_MP!$C45,FALSE)=$N45,$AF45,IF(HLOOKUP(BL$1,Monitoring_MP!$AM$1:$CX$57,Points_MP!$C45,FALSE)=$P45,$AG45,IF(HLOOKUP(BL$1,Monitoring_MP!$AM$1:$CX$57,Points_MP!$C45,FALSE)=$R45,$AH45,IF(HLOOKUP(BL$1,Monitoring_MP!$AM$1:$CX$57,Points_MP!$C45,FALSE)=$T45,$AI45,IF(HLOOKUP(BL$1,Monitoring_MP!$AM$1:$CX$57,Points_MP!$C45,FALSE)=$V45,$AJ45,IF(HLOOKUP(BL$1,Monitoring_MP!$AM$1:$CX$57,Points_MP!$C45,FALSE)=$X45,$AK45,"ERROR")))))))))</f>
        <v>0</v>
      </c>
      <c r="BM45" s="223">
        <f>IF(ISBLANK(HLOOKUP(BM$1,Monitoring_MP!$AM$1:$CX$57,Points_MP!$C45,FALSE)),"",IF(HLOOKUP(BM$1,Monitoring_MP!$AM$1:$CX$57,Points_MP!$C45,FALSE)=$J45,$AD45,IF(HLOOKUP(BM$1,Monitoring_MP!$AM$1:$CX$57,Points_MP!$C45,FALSE)=$L45,$AE45,IF(HLOOKUP(BM$1,Monitoring_MP!$AM$1:$CX$57,Points_MP!$C45,FALSE)=$N45,$AF45,IF(HLOOKUP(BM$1,Monitoring_MP!$AM$1:$CX$57,Points_MP!$C45,FALSE)=$P45,$AG45,IF(HLOOKUP(BM$1,Monitoring_MP!$AM$1:$CX$57,Points_MP!$C45,FALSE)=$R45,$AH45,IF(HLOOKUP(BM$1,Monitoring_MP!$AM$1:$CX$57,Points_MP!$C45,FALSE)=$T45,$AI45,IF(HLOOKUP(BM$1,Monitoring_MP!$AM$1:$CX$57,Points_MP!$C45,FALSE)=$V45,$AJ45,IF(HLOOKUP(BM$1,Monitoring_MP!$AM$1:$CX$57,Points_MP!$C45,FALSE)=$X45,$AK45,"ERROR")))))))))</f>
        <v>0</v>
      </c>
      <c r="BN45" s="223">
        <f>IF(ISBLANK(HLOOKUP(BN$1,Monitoring_MP!$AM$1:$CX$57,Points_MP!$C45,FALSE)),"",IF(HLOOKUP(BN$1,Monitoring_MP!$AM$1:$CX$57,Points_MP!$C45,FALSE)=$J45,$AD45,IF(HLOOKUP(BN$1,Monitoring_MP!$AM$1:$CX$57,Points_MP!$C45,FALSE)=$L45,$AE45,IF(HLOOKUP(BN$1,Monitoring_MP!$AM$1:$CX$57,Points_MP!$C45,FALSE)=$N45,$AF45,IF(HLOOKUP(BN$1,Monitoring_MP!$AM$1:$CX$57,Points_MP!$C45,FALSE)=$P45,$AG45,IF(HLOOKUP(BN$1,Monitoring_MP!$AM$1:$CX$57,Points_MP!$C45,FALSE)=$R45,$AH45,IF(HLOOKUP(BN$1,Monitoring_MP!$AM$1:$CX$57,Points_MP!$C45,FALSE)=$T45,$AI45,IF(HLOOKUP(BN$1,Monitoring_MP!$AM$1:$CX$57,Points_MP!$C45,FALSE)=$V45,$AJ45,IF(HLOOKUP(BN$1,Monitoring_MP!$AM$1:$CX$57,Points_MP!$C45,FALSE)=$X45,$AK45,"ERROR")))))))))</f>
        <v>0</v>
      </c>
      <c r="BO45" s="223">
        <f>IF(ISBLANK(HLOOKUP(BO$1,Monitoring_MP!$AM$1:$CX$57,Points_MP!$C45,FALSE)),"",IF(HLOOKUP(BO$1,Monitoring_MP!$AM$1:$CX$57,Points_MP!$C45,FALSE)=$J45,$AD45,IF(HLOOKUP(BO$1,Monitoring_MP!$AM$1:$CX$57,Points_MP!$C45,FALSE)=$L45,$AE45,IF(HLOOKUP(BO$1,Monitoring_MP!$AM$1:$CX$57,Points_MP!$C45,FALSE)=$N45,$AF45,IF(HLOOKUP(BO$1,Monitoring_MP!$AM$1:$CX$57,Points_MP!$C45,FALSE)=$P45,$AG45,IF(HLOOKUP(BO$1,Monitoring_MP!$AM$1:$CX$57,Points_MP!$C45,FALSE)=$R45,$AH45,IF(HLOOKUP(BO$1,Monitoring_MP!$AM$1:$CX$57,Points_MP!$C45,FALSE)=$T45,$AI45,IF(HLOOKUP(BO$1,Monitoring_MP!$AM$1:$CX$57,Points_MP!$C45,FALSE)=$V45,$AJ45,IF(HLOOKUP(BO$1,Monitoring_MP!$AM$1:$CX$57,Points_MP!$C45,FALSE)=$X45,$AK45,"ERROR")))))))))</f>
        <v>0</v>
      </c>
      <c r="BP45" s="223">
        <f>IF(ISBLANK(HLOOKUP(BP$1,Monitoring_MP!$AM$1:$CX$57,Points_MP!$C45,FALSE)),"",IF(HLOOKUP(BP$1,Monitoring_MP!$AM$1:$CX$57,Points_MP!$C45,FALSE)=$J45,$AD45,IF(HLOOKUP(BP$1,Monitoring_MP!$AM$1:$CX$57,Points_MP!$C45,FALSE)=$L45,$AE45,IF(HLOOKUP(BP$1,Monitoring_MP!$AM$1:$CX$57,Points_MP!$C45,FALSE)=$N45,$AF45,IF(HLOOKUP(BP$1,Monitoring_MP!$AM$1:$CX$57,Points_MP!$C45,FALSE)=$P45,$AG45,IF(HLOOKUP(BP$1,Monitoring_MP!$AM$1:$CX$57,Points_MP!$C45,FALSE)=$R45,$AH45,IF(HLOOKUP(BP$1,Monitoring_MP!$AM$1:$CX$57,Points_MP!$C45,FALSE)=$T45,$AI45,IF(HLOOKUP(BP$1,Monitoring_MP!$AM$1:$CX$57,Points_MP!$C45,FALSE)=$V45,$AJ45,IF(HLOOKUP(BP$1,Monitoring_MP!$AM$1:$CX$57,Points_MP!$C45,FALSE)=$X45,$AK45,"ERROR")))))))))</f>
        <v>0</v>
      </c>
      <c r="BQ45" s="223">
        <f>IF(ISBLANK(HLOOKUP(BQ$1,Monitoring_MP!$AM$1:$CX$57,Points_MP!$C45,FALSE)),"",IF(HLOOKUP(BQ$1,Monitoring_MP!$AM$1:$CX$57,Points_MP!$C45,FALSE)=$J45,$AD45,IF(HLOOKUP(BQ$1,Monitoring_MP!$AM$1:$CX$57,Points_MP!$C45,FALSE)=$L45,$AE45,IF(HLOOKUP(BQ$1,Monitoring_MP!$AM$1:$CX$57,Points_MP!$C45,FALSE)=$N45,$AF45,IF(HLOOKUP(BQ$1,Monitoring_MP!$AM$1:$CX$57,Points_MP!$C45,FALSE)=$P45,$AG45,IF(HLOOKUP(BQ$1,Monitoring_MP!$AM$1:$CX$57,Points_MP!$C45,FALSE)=$R45,$AH45,IF(HLOOKUP(BQ$1,Monitoring_MP!$AM$1:$CX$57,Points_MP!$C45,FALSE)=$T45,$AI45,IF(HLOOKUP(BQ$1,Monitoring_MP!$AM$1:$CX$57,Points_MP!$C45,FALSE)=$V45,$AJ45,IF(HLOOKUP(BQ$1,Monitoring_MP!$AM$1:$CX$57,Points_MP!$C45,FALSE)=$X45,$AK45,"ERROR")))))))))</f>
        <v>0</v>
      </c>
      <c r="BR45" s="223">
        <f>IF(ISBLANK(HLOOKUP(BR$1,Monitoring_MP!$AM$1:$CX$57,Points_MP!$C45,FALSE)),"",IF(HLOOKUP(BR$1,Monitoring_MP!$AM$1:$CX$57,Points_MP!$C45,FALSE)=$J45,$AD45,IF(HLOOKUP(BR$1,Monitoring_MP!$AM$1:$CX$57,Points_MP!$C45,FALSE)=$L45,$AE45,IF(HLOOKUP(BR$1,Monitoring_MP!$AM$1:$CX$57,Points_MP!$C45,FALSE)=$N45,$AF45,IF(HLOOKUP(BR$1,Monitoring_MP!$AM$1:$CX$57,Points_MP!$C45,FALSE)=$P45,$AG45,IF(HLOOKUP(BR$1,Monitoring_MP!$AM$1:$CX$57,Points_MP!$C45,FALSE)=$R45,$AH45,IF(HLOOKUP(BR$1,Monitoring_MP!$AM$1:$CX$57,Points_MP!$C45,FALSE)=$T45,$AI45,IF(HLOOKUP(BR$1,Monitoring_MP!$AM$1:$CX$57,Points_MP!$C45,FALSE)=$V45,$AJ45,IF(HLOOKUP(BR$1,Monitoring_MP!$AM$1:$CX$57,Points_MP!$C45,FALSE)=$X45,$AK45,"ERROR")))))))))</f>
        <v>1</v>
      </c>
    </row>
    <row r="46" spans="1:70" ht="15" customHeight="1" x14ac:dyDescent="0.35">
      <c r="A46" s="83" t="str">
        <f>IF(ISBLANK(Monitoring_MP!A46),"",Monitoring_MP!A46)</f>
        <v>Q44</v>
      </c>
      <c r="B46" s="248" t="str">
        <f>IF(ISBLANK(Monitoring_MP!B46),"",Monitoring_MP!B46)</f>
        <v>R20044</v>
      </c>
      <c r="C46" s="178">
        <f>IF(ISBLANK(Monitoring_MP!C46),"",Monitoring_MP!C46)</f>
        <v>46</v>
      </c>
      <c r="D46" s="178" t="str">
        <f>IF(ISBLANK(Monitoring_MP!D46),"",Monitoring_MP!D46)</f>
        <v>Sunt publicate declaraţiile de avere și interese personale ale președintelui, vicepreședinților şi funcţionarilor publici (fie linkul către declarațiile respective pe portalul www.declaratii.ani.md)?</v>
      </c>
      <c r="E46" s="178" t="str">
        <f>IF(ISBLANK(Monitoring_MP!E46),"",Monitoring_MP!E46)</f>
        <v>Are there published statements on income and property of the president, vice-presidents and public officials?</v>
      </c>
      <c r="F46" s="84" t="str">
        <f>IF(ISBLANK(Monitoring_MP!F46),"",Monitoring_MP!F46)</f>
        <v>et</v>
      </c>
      <c r="G46" s="84" t="str">
        <f>IF(ISBLANK(Monitoring_MP!G46),"",Monitoring_MP!G46)</f>
        <v>et2</v>
      </c>
      <c r="H46" s="84" t="str">
        <f>IF(ISBLANK(Monitoring_MP!H46),"",Monitoring_MP!H46)</f>
        <v>et2k</v>
      </c>
      <c r="I46" s="85">
        <f>IF(ISBLANK(Monitoring_MP!I46),"",Monitoring_MP!I46)</f>
        <v>1</v>
      </c>
      <c r="J46" s="84" t="str">
        <f>IF(ISBLANK(Monitoring_MP!J46),"",Monitoring_MP!J46)</f>
        <v>da, toate</v>
      </c>
      <c r="K46" s="84" t="str">
        <f>IF(ISBLANK(Monitoring_MP!K46),"",Monitoring_MP!K46)</f>
        <v>yes, all</v>
      </c>
      <c r="L46" s="84" t="str">
        <f>IF(ISBLANK(Monitoring_MP!L46),"",Monitoring_MP!L46)</f>
        <v>nici unul</v>
      </c>
      <c r="M46" s="84" t="str">
        <f>IF(ISBLANK(Monitoring_MP!M46),"",Monitoring_MP!M46)</f>
        <v>none</v>
      </c>
      <c r="N46" s="84" t="str">
        <f>IF(ISBLANK(Monitoring_MP!N46),"",Monitoring_MP!N46)</f>
        <v>unele</v>
      </c>
      <c r="O46" s="84" t="str">
        <f>IF(ISBLANK(Monitoring_MP!O46),"",Monitoring_MP!O46)</f>
        <v>some</v>
      </c>
      <c r="P46" s="84" t="str">
        <f>IF(ISBLANK(Monitoring_MP!P46),"",Monitoring_MP!P46)</f>
        <v>---</v>
      </c>
      <c r="Q46" s="84" t="str">
        <f>IF(ISBLANK(Monitoring_MP!Q46),"",Monitoring_MP!Q46)</f>
        <v>---</v>
      </c>
      <c r="R46" s="84" t="str">
        <f>IF(ISBLANK(Monitoring_MP!R46),"",Monitoring_MP!R46)</f>
        <v>---</v>
      </c>
      <c r="S46" s="84" t="str">
        <f>IF(ISBLANK(Monitoring_MP!S46),"",Monitoring_MP!S46)</f>
        <v>---</v>
      </c>
      <c r="T46" s="84" t="str">
        <f>IF(ISBLANK(Monitoring_MP!T46),"",Monitoring_MP!T46)</f>
        <v>---</v>
      </c>
      <c r="U46" s="84" t="str">
        <f>IF(ISBLANK(Monitoring_MP!U46),"",Monitoring_MP!U46)</f>
        <v>---</v>
      </c>
      <c r="V46" s="84" t="str">
        <f>IF(ISBLANK(Monitoring_MP!V46),"",Monitoring_MP!V46)</f>
        <v>---</v>
      </c>
      <c r="W46" s="84" t="str">
        <f>IF(ISBLANK(Monitoring_MP!W46),"",Monitoring_MP!W46)</f>
        <v>---</v>
      </c>
      <c r="X46" s="132" t="str">
        <f>IF(ISBLANK(Monitoring_MP!X46),"",Monitoring_MP!X46)</f>
        <v>N/A</v>
      </c>
      <c r="Y46" s="132" t="str">
        <f>IF(ISBLANK(Monitoring_MP!Y46),"",Monitoring_MP!Y46)</f>
        <v>N/A</v>
      </c>
      <c r="Z46" s="84" t="str">
        <f>IF(ISBLANK(Monitoring_MP!Z46),"",Monitoring_MP!Z46)</f>
        <v>---</v>
      </c>
      <c r="AA46" s="84" t="str">
        <f>IF(ISBLANK(Monitoring_MP!AA46),"",Monitoring_MP!AA46)</f>
        <v>---</v>
      </c>
      <c r="AB46" s="84" t="str">
        <f>IF(ISBLANK(Monitoring_MP!AB46),"",Monitoring_MP!AB46)</f>
        <v>da, toate</v>
      </c>
      <c r="AC46" s="84" t="str">
        <f>IF(ISBLANK(Monitoring_MP!AC46),"",Monitoring_MP!AC46)</f>
        <v>nici unul</v>
      </c>
      <c r="AD46" s="85">
        <f>IF(ISBLANK(Monitoring_MP!AD46),"",Monitoring_MP!AD46)</f>
        <v>1</v>
      </c>
      <c r="AE46" s="84">
        <f>IF(ISBLANK(Monitoring_MP!AE46),"",Monitoring_MP!AE46)</f>
        <v>0</v>
      </c>
      <c r="AF46" s="84">
        <f>IF(ISBLANK(Monitoring_MP!AF46),"",Monitoring_MP!AF46)</f>
        <v>0.5</v>
      </c>
      <c r="AG46" s="84" t="str">
        <f>IF(ISBLANK(Monitoring_MP!AG46),"",Monitoring_MP!AG46)</f>
        <v>---</v>
      </c>
      <c r="AH46" s="84" t="str">
        <f>IF(ISBLANK(Monitoring_MP!AH46),"",Monitoring_MP!AH46)</f>
        <v>---</v>
      </c>
      <c r="AI46" s="84" t="str">
        <f>IF(ISBLANK(Monitoring_MP!AI46),"",Monitoring_MP!AI46)</f>
        <v>---</v>
      </c>
      <c r="AJ46" s="132" t="str">
        <f>IF(ISBLANK(Monitoring_MP!AJ46),"",Monitoring_MP!AJ46)</f>
        <v>---</v>
      </c>
      <c r="AK46" s="132" t="str">
        <f>IF(ISBLANK(Monitoring_MP!AK46),"",Monitoring_MP!AK46)</f>
        <v>N/A</v>
      </c>
      <c r="AL46" s="158" t="str">
        <f>IF(ISBLANK(Monitoring_MP!AL46),"",Monitoring_MP!AL46)</f>
        <v>---</v>
      </c>
      <c r="AM46" s="223">
        <f>IF(ISBLANK(HLOOKUP(AM$1,Monitoring_MP!$AM$1:$CX$57,Points_MP!$C46,FALSE)),"",IF(HLOOKUP(AM$1,Monitoring_MP!$AM$1:$CX$57,Points_MP!$C46,FALSE)=$J46,$AD46,IF(HLOOKUP(AM$1,Monitoring_MP!$AM$1:$CX$57,Points_MP!$C46,FALSE)=$L46,$AE46,IF(HLOOKUP(AM$1,Monitoring_MP!$AM$1:$CX$57,Points_MP!$C46,FALSE)=$N46,$AF46,IF(HLOOKUP(AM$1,Monitoring_MP!$AM$1:$CX$57,Points_MP!$C46,FALSE)=$P46,$AG46,IF(HLOOKUP(AM$1,Monitoring_MP!$AM$1:$CX$57,Points_MP!$C46,FALSE)=$R46,$AH46,IF(HLOOKUP(AM$1,Monitoring_MP!$AM$1:$CX$57,Points_MP!$C46,FALSE)=$T46,$AI46,IF(HLOOKUP(AM$1,Monitoring_MP!$AM$1:$CX$57,Points_MP!$C46,FALSE)=$V46,$AJ46,IF(HLOOKUP(AM$1,Monitoring_MP!$AM$1:$CX$57,Points_MP!$C46,FALSE)=$X46,$AK46,"ERROR")))))))))</f>
        <v>0</v>
      </c>
      <c r="AN46" s="223">
        <f>IF(ISBLANK(HLOOKUP(AN$1,Monitoring_MP!$AM$1:$CX$57,Points_MP!$C46,FALSE)),"",IF(HLOOKUP(AN$1,Monitoring_MP!$AM$1:$CX$57,Points_MP!$C46,FALSE)=$J46,$AD46,IF(HLOOKUP(AN$1,Monitoring_MP!$AM$1:$CX$57,Points_MP!$C46,FALSE)=$L46,$AE46,IF(HLOOKUP(AN$1,Monitoring_MP!$AM$1:$CX$57,Points_MP!$C46,FALSE)=$N46,$AF46,IF(HLOOKUP(AN$1,Monitoring_MP!$AM$1:$CX$57,Points_MP!$C46,FALSE)=$P46,$AG46,IF(HLOOKUP(AN$1,Monitoring_MP!$AM$1:$CX$57,Points_MP!$C46,FALSE)=$R46,$AH46,IF(HLOOKUP(AN$1,Monitoring_MP!$AM$1:$CX$57,Points_MP!$C46,FALSE)=$T46,$AI46,IF(HLOOKUP(AN$1,Monitoring_MP!$AM$1:$CX$57,Points_MP!$C46,FALSE)=$V46,$AJ46,IF(HLOOKUP(AN$1,Monitoring_MP!$AM$1:$CX$57,Points_MP!$C46,FALSE)=$X46,$AK46,"ERROR")))))))))</f>
        <v>0</v>
      </c>
      <c r="AO46" s="223">
        <f>IF(ISBLANK(HLOOKUP(AO$1,Monitoring_MP!$AM$1:$CX$57,Points_MP!$C46,FALSE)),"",IF(HLOOKUP(AO$1,Monitoring_MP!$AM$1:$CX$57,Points_MP!$C46,FALSE)=$J46,$AD46,IF(HLOOKUP(AO$1,Monitoring_MP!$AM$1:$CX$57,Points_MP!$C46,FALSE)=$L46,$AE46,IF(HLOOKUP(AO$1,Monitoring_MP!$AM$1:$CX$57,Points_MP!$C46,FALSE)=$N46,$AF46,IF(HLOOKUP(AO$1,Monitoring_MP!$AM$1:$CX$57,Points_MP!$C46,FALSE)=$P46,$AG46,IF(HLOOKUP(AO$1,Monitoring_MP!$AM$1:$CX$57,Points_MP!$C46,FALSE)=$R46,$AH46,IF(HLOOKUP(AO$1,Monitoring_MP!$AM$1:$CX$57,Points_MP!$C46,FALSE)=$T46,$AI46,IF(HLOOKUP(AO$1,Monitoring_MP!$AM$1:$CX$57,Points_MP!$C46,FALSE)=$V46,$AJ46,IF(HLOOKUP(AO$1,Monitoring_MP!$AM$1:$CX$57,Points_MP!$C46,FALSE)=$X46,$AK46,"ERROR")))))))))</f>
        <v>0</v>
      </c>
      <c r="AP46" s="223">
        <f>IF(ISBLANK(HLOOKUP(AP$1,Monitoring_MP!$AM$1:$CX$57,Points_MP!$C46,FALSE)),"",IF(HLOOKUP(AP$1,Monitoring_MP!$AM$1:$CX$57,Points_MP!$C46,FALSE)=$J46,$AD46,IF(HLOOKUP(AP$1,Monitoring_MP!$AM$1:$CX$57,Points_MP!$C46,FALSE)=$L46,$AE46,IF(HLOOKUP(AP$1,Monitoring_MP!$AM$1:$CX$57,Points_MP!$C46,FALSE)=$N46,$AF46,IF(HLOOKUP(AP$1,Monitoring_MP!$AM$1:$CX$57,Points_MP!$C46,FALSE)=$P46,$AG46,IF(HLOOKUP(AP$1,Monitoring_MP!$AM$1:$CX$57,Points_MP!$C46,FALSE)=$R46,$AH46,IF(HLOOKUP(AP$1,Monitoring_MP!$AM$1:$CX$57,Points_MP!$C46,FALSE)=$T46,$AI46,IF(HLOOKUP(AP$1,Monitoring_MP!$AM$1:$CX$57,Points_MP!$C46,FALSE)=$V46,$AJ46,IF(HLOOKUP(AP$1,Monitoring_MP!$AM$1:$CX$57,Points_MP!$C46,FALSE)=$X46,$AK46,"ERROR")))))))))</f>
        <v>0</v>
      </c>
      <c r="AQ46" s="223">
        <f>IF(ISBLANK(HLOOKUP(AQ$1,Monitoring_MP!$AM$1:$CX$57,Points_MP!$C46,FALSE)),"",IF(HLOOKUP(AQ$1,Monitoring_MP!$AM$1:$CX$57,Points_MP!$C46,FALSE)=$J46,$AD46,IF(HLOOKUP(AQ$1,Monitoring_MP!$AM$1:$CX$57,Points_MP!$C46,FALSE)=$L46,$AE46,IF(HLOOKUP(AQ$1,Monitoring_MP!$AM$1:$CX$57,Points_MP!$C46,FALSE)=$N46,$AF46,IF(HLOOKUP(AQ$1,Monitoring_MP!$AM$1:$CX$57,Points_MP!$C46,FALSE)=$P46,$AG46,IF(HLOOKUP(AQ$1,Monitoring_MP!$AM$1:$CX$57,Points_MP!$C46,FALSE)=$R46,$AH46,IF(HLOOKUP(AQ$1,Monitoring_MP!$AM$1:$CX$57,Points_MP!$C46,FALSE)=$T46,$AI46,IF(HLOOKUP(AQ$1,Monitoring_MP!$AM$1:$CX$57,Points_MP!$C46,FALSE)=$V46,$AJ46,IF(HLOOKUP(AQ$1,Monitoring_MP!$AM$1:$CX$57,Points_MP!$C46,FALSE)=$X46,$AK46,"ERROR")))))))))</f>
        <v>0</v>
      </c>
      <c r="AR46" s="223">
        <f>IF(ISBLANK(HLOOKUP(AR$1,Monitoring_MP!$AM$1:$CX$57,Points_MP!$C46,FALSE)),"",IF(HLOOKUP(AR$1,Monitoring_MP!$AM$1:$CX$57,Points_MP!$C46,FALSE)=$J46,$AD46,IF(HLOOKUP(AR$1,Monitoring_MP!$AM$1:$CX$57,Points_MP!$C46,FALSE)=$L46,$AE46,IF(HLOOKUP(AR$1,Monitoring_MP!$AM$1:$CX$57,Points_MP!$C46,FALSE)=$N46,$AF46,IF(HLOOKUP(AR$1,Monitoring_MP!$AM$1:$CX$57,Points_MP!$C46,FALSE)=$P46,$AG46,IF(HLOOKUP(AR$1,Monitoring_MP!$AM$1:$CX$57,Points_MP!$C46,FALSE)=$R46,$AH46,IF(HLOOKUP(AR$1,Monitoring_MP!$AM$1:$CX$57,Points_MP!$C46,FALSE)=$T46,$AI46,IF(HLOOKUP(AR$1,Monitoring_MP!$AM$1:$CX$57,Points_MP!$C46,FALSE)=$V46,$AJ46,IF(HLOOKUP(AR$1,Monitoring_MP!$AM$1:$CX$57,Points_MP!$C46,FALSE)=$X46,$AK46,"ERROR")))))))))</f>
        <v>0</v>
      </c>
      <c r="AS46" s="223">
        <f>IF(ISBLANK(HLOOKUP(AS$1,Monitoring_MP!$AM$1:$CX$57,Points_MP!$C46,FALSE)),"",IF(HLOOKUP(AS$1,Monitoring_MP!$AM$1:$CX$57,Points_MP!$C46,FALSE)=$J46,$AD46,IF(HLOOKUP(AS$1,Monitoring_MP!$AM$1:$CX$57,Points_MP!$C46,FALSE)=$L46,$AE46,IF(HLOOKUP(AS$1,Monitoring_MP!$AM$1:$CX$57,Points_MP!$C46,FALSE)=$N46,$AF46,IF(HLOOKUP(AS$1,Monitoring_MP!$AM$1:$CX$57,Points_MP!$C46,FALSE)=$P46,$AG46,IF(HLOOKUP(AS$1,Monitoring_MP!$AM$1:$CX$57,Points_MP!$C46,FALSE)=$R46,$AH46,IF(HLOOKUP(AS$1,Monitoring_MP!$AM$1:$CX$57,Points_MP!$C46,FALSE)=$T46,$AI46,IF(HLOOKUP(AS$1,Monitoring_MP!$AM$1:$CX$57,Points_MP!$C46,FALSE)=$V46,$AJ46,IF(HLOOKUP(AS$1,Monitoring_MP!$AM$1:$CX$57,Points_MP!$C46,FALSE)=$X46,$AK46,"ERROR")))))))))</f>
        <v>0</v>
      </c>
      <c r="AT46" s="223">
        <f>IF(ISBLANK(HLOOKUP(AT$1,Monitoring_MP!$AM$1:$CX$57,Points_MP!$C46,FALSE)),"",IF(HLOOKUP(AT$1,Monitoring_MP!$AM$1:$CX$57,Points_MP!$C46,FALSE)=$J46,$AD46,IF(HLOOKUP(AT$1,Monitoring_MP!$AM$1:$CX$57,Points_MP!$C46,FALSE)=$L46,$AE46,IF(HLOOKUP(AT$1,Monitoring_MP!$AM$1:$CX$57,Points_MP!$C46,FALSE)=$N46,$AF46,IF(HLOOKUP(AT$1,Monitoring_MP!$AM$1:$CX$57,Points_MP!$C46,FALSE)=$P46,$AG46,IF(HLOOKUP(AT$1,Monitoring_MP!$AM$1:$CX$57,Points_MP!$C46,FALSE)=$R46,$AH46,IF(HLOOKUP(AT$1,Monitoring_MP!$AM$1:$CX$57,Points_MP!$C46,FALSE)=$T46,$AI46,IF(HLOOKUP(AT$1,Monitoring_MP!$AM$1:$CX$57,Points_MP!$C46,FALSE)=$V46,$AJ46,IF(HLOOKUP(AT$1,Monitoring_MP!$AM$1:$CX$57,Points_MP!$C46,FALSE)=$X46,$AK46,"ERROR")))))))))</f>
        <v>0</v>
      </c>
      <c r="AU46" s="223">
        <f>IF(ISBLANK(HLOOKUP(AU$1,Monitoring_MP!$AM$1:$CX$57,Points_MP!$C46,FALSE)),"",IF(HLOOKUP(AU$1,Monitoring_MP!$AM$1:$CX$57,Points_MP!$C46,FALSE)=$J46,$AD46,IF(HLOOKUP(AU$1,Monitoring_MP!$AM$1:$CX$57,Points_MP!$C46,FALSE)=$L46,$AE46,IF(HLOOKUP(AU$1,Monitoring_MP!$AM$1:$CX$57,Points_MP!$C46,FALSE)=$N46,$AF46,IF(HLOOKUP(AU$1,Monitoring_MP!$AM$1:$CX$57,Points_MP!$C46,FALSE)=$P46,$AG46,IF(HLOOKUP(AU$1,Monitoring_MP!$AM$1:$CX$57,Points_MP!$C46,FALSE)=$R46,$AH46,IF(HLOOKUP(AU$1,Monitoring_MP!$AM$1:$CX$57,Points_MP!$C46,FALSE)=$T46,$AI46,IF(HLOOKUP(AU$1,Monitoring_MP!$AM$1:$CX$57,Points_MP!$C46,FALSE)=$V46,$AJ46,IF(HLOOKUP(AU$1,Monitoring_MP!$AM$1:$CX$57,Points_MP!$C46,FALSE)=$X46,$AK46,"ERROR")))))))))</f>
        <v>0</v>
      </c>
      <c r="AV46" s="223">
        <f>IF(ISBLANK(HLOOKUP(AV$1,Monitoring_MP!$AM$1:$CX$57,Points_MP!$C46,FALSE)),"",IF(HLOOKUP(AV$1,Monitoring_MP!$AM$1:$CX$57,Points_MP!$C46,FALSE)=$J46,$AD46,IF(HLOOKUP(AV$1,Monitoring_MP!$AM$1:$CX$57,Points_MP!$C46,FALSE)=$L46,$AE46,IF(HLOOKUP(AV$1,Monitoring_MP!$AM$1:$CX$57,Points_MP!$C46,FALSE)=$N46,$AF46,IF(HLOOKUP(AV$1,Monitoring_MP!$AM$1:$CX$57,Points_MP!$C46,FALSE)=$P46,$AG46,IF(HLOOKUP(AV$1,Monitoring_MP!$AM$1:$CX$57,Points_MP!$C46,FALSE)=$R46,$AH46,IF(HLOOKUP(AV$1,Monitoring_MP!$AM$1:$CX$57,Points_MP!$C46,FALSE)=$T46,$AI46,IF(HLOOKUP(AV$1,Monitoring_MP!$AM$1:$CX$57,Points_MP!$C46,FALSE)=$V46,$AJ46,IF(HLOOKUP(AV$1,Monitoring_MP!$AM$1:$CX$57,Points_MP!$C46,FALSE)=$X46,$AK46,"ERROR")))))))))</f>
        <v>0</v>
      </c>
      <c r="AW46" s="223">
        <f>IF(ISBLANK(HLOOKUP(AW$1,Monitoring_MP!$AM$1:$CX$57,Points_MP!$C46,FALSE)),"",IF(HLOOKUP(AW$1,Monitoring_MP!$AM$1:$CX$57,Points_MP!$C46,FALSE)=$J46,$AD46,IF(HLOOKUP(AW$1,Monitoring_MP!$AM$1:$CX$57,Points_MP!$C46,FALSE)=$L46,$AE46,IF(HLOOKUP(AW$1,Monitoring_MP!$AM$1:$CX$57,Points_MP!$C46,FALSE)=$N46,$AF46,IF(HLOOKUP(AW$1,Monitoring_MP!$AM$1:$CX$57,Points_MP!$C46,FALSE)=$P46,$AG46,IF(HLOOKUP(AW$1,Monitoring_MP!$AM$1:$CX$57,Points_MP!$C46,FALSE)=$R46,$AH46,IF(HLOOKUP(AW$1,Monitoring_MP!$AM$1:$CX$57,Points_MP!$C46,FALSE)=$T46,$AI46,IF(HLOOKUP(AW$1,Monitoring_MP!$AM$1:$CX$57,Points_MP!$C46,FALSE)=$V46,$AJ46,IF(HLOOKUP(AW$1,Monitoring_MP!$AM$1:$CX$57,Points_MP!$C46,FALSE)=$X46,$AK46,"ERROR")))))))))</f>
        <v>0</v>
      </c>
      <c r="AX46" s="223">
        <f>IF(ISBLANK(HLOOKUP(AX$1,Monitoring_MP!$AM$1:$CX$57,Points_MP!$C46,FALSE)),"",IF(HLOOKUP(AX$1,Monitoring_MP!$AM$1:$CX$57,Points_MP!$C46,FALSE)=$J46,$AD46,IF(HLOOKUP(AX$1,Monitoring_MP!$AM$1:$CX$57,Points_MP!$C46,FALSE)=$L46,$AE46,IF(HLOOKUP(AX$1,Monitoring_MP!$AM$1:$CX$57,Points_MP!$C46,FALSE)=$N46,$AF46,IF(HLOOKUP(AX$1,Monitoring_MP!$AM$1:$CX$57,Points_MP!$C46,FALSE)=$P46,$AG46,IF(HLOOKUP(AX$1,Monitoring_MP!$AM$1:$CX$57,Points_MP!$C46,FALSE)=$R46,$AH46,IF(HLOOKUP(AX$1,Monitoring_MP!$AM$1:$CX$57,Points_MP!$C46,FALSE)=$T46,$AI46,IF(HLOOKUP(AX$1,Monitoring_MP!$AM$1:$CX$57,Points_MP!$C46,FALSE)=$V46,$AJ46,IF(HLOOKUP(AX$1,Monitoring_MP!$AM$1:$CX$57,Points_MP!$C46,FALSE)=$X46,$AK46,"ERROR")))))))))</f>
        <v>0</v>
      </c>
      <c r="AY46" s="223">
        <f>IF(ISBLANK(HLOOKUP(AY$1,Monitoring_MP!$AM$1:$CX$57,Points_MP!$C46,FALSE)),"",IF(HLOOKUP(AY$1,Monitoring_MP!$AM$1:$CX$57,Points_MP!$C46,FALSE)=$J46,$AD46,IF(HLOOKUP(AY$1,Monitoring_MP!$AM$1:$CX$57,Points_MP!$C46,FALSE)=$L46,$AE46,IF(HLOOKUP(AY$1,Monitoring_MP!$AM$1:$CX$57,Points_MP!$C46,FALSE)=$N46,$AF46,IF(HLOOKUP(AY$1,Monitoring_MP!$AM$1:$CX$57,Points_MP!$C46,FALSE)=$P46,$AG46,IF(HLOOKUP(AY$1,Monitoring_MP!$AM$1:$CX$57,Points_MP!$C46,FALSE)=$R46,$AH46,IF(HLOOKUP(AY$1,Monitoring_MP!$AM$1:$CX$57,Points_MP!$C46,FALSE)=$T46,$AI46,IF(HLOOKUP(AY$1,Monitoring_MP!$AM$1:$CX$57,Points_MP!$C46,FALSE)=$V46,$AJ46,IF(HLOOKUP(AY$1,Monitoring_MP!$AM$1:$CX$57,Points_MP!$C46,FALSE)=$X46,$AK46,"ERROR")))))))))</f>
        <v>0</v>
      </c>
      <c r="AZ46" s="223">
        <f>IF(ISBLANK(HLOOKUP(AZ$1,Monitoring_MP!$AM$1:$CX$57,Points_MP!$C46,FALSE)),"",IF(HLOOKUP(AZ$1,Monitoring_MP!$AM$1:$CX$57,Points_MP!$C46,FALSE)=$J46,$AD46,IF(HLOOKUP(AZ$1,Monitoring_MP!$AM$1:$CX$57,Points_MP!$C46,FALSE)=$L46,$AE46,IF(HLOOKUP(AZ$1,Monitoring_MP!$AM$1:$CX$57,Points_MP!$C46,FALSE)=$N46,$AF46,IF(HLOOKUP(AZ$1,Monitoring_MP!$AM$1:$CX$57,Points_MP!$C46,FALSE)=$P46,$AG46,IF(HLOOKUP(AZ$1,Monitoring_MP!$AM$1:$CX$57,Points_MP!$C46,FALSE)=$R46,$AH46,IF(HLOOKUP(AZ$1,Monitoring_MP!$AM$1:$CX$57,Points_MP!$C46,FALSE)=$T46,$AI46,IF(HLOOKUP(AZ$1,Monitoring_MP!$AM$1:$CX$57,Points_MP!$C46,FALSE)=$V46,$AJ46,IF(HLOOKUP(AZ$1,Monitoring_MP!$AM$1:$CX$57,Points_MP!$C46,FALSE)=$X46,$AK46,"ERROR")))))))))</f>
        <v>0</v>
      </c>
      <c r="BA46" s="223">
        <f>IF(ISBLANK(HLOOKUP(BA$1,Monitoring_MP!$AM$1:$CX$57,Points_MP!$C46,FALSE)),"",IF(HLOOKUP(BA$1,Monitoring_MP!$AM$1:$CX$57,Points_MP!$C46,FALSE)=$J46,$AD46,IF(HLOOKUP(BA$1,Monitoring_MP!$AM$1:$CX$57,Points_MP!$C46,FALSE)=$L46,$AE46,IF(HLOOKUP(BA$1,Monitoring_MP!$AM$1:$CX$57,Points_MP!$C46,FALSE)=$N46,$AF46,IF(HLOOKUP(BA$1,Monitoring_MP!$AM$1:$CX$57,Points_MP!$C46,FALSE)=$P46,$AG46,IF(HLOOKUP(BA$1,Monitoring_MP!$AM$1:$CX$57,Points_MP!$C46,FALSE)=$R46,$AH46,IF(HLOOKUP(BA$1,Monitoring_MP!$AM$1:$CX$57,Points_MP!$C46,FALSE)=$T46,$AI46,IF(HLOOKUP(BA$1,Monitoring_MP!$AM$1:$CX$57,Points_MP!$C46,FALSE)=$V46,$AJ46,IF(HLOOKUP(BA$1,Monitoring_MP!$AM$1:$CX$57,Points_MP!$C46,FALSE)=$X46,$AK46,"ERROR")))))))))</f>
        <v>0</v>
      </c>
      <c r="BB46" s="223">
        <f>IF(ISBLANK(HLOOKUP(BB$1,Monitoring_MP!$AM$1:$CX$57,Points_MP!$C46,FALSE)),"",IF(HLOOKUP(BB$1,Monitoring_MP!$AM$1:$CX$57,Points_MP!$C46,FALSE)=$J46,$AD46,IF(HLOOKUP(BB$1,Monitoring_MP!$AM$1:$CX$57,Points_MP!$C46,FALSE)=$L46,$AE46,IF(HLOOKUP(BB$1,Monitoring_MP!$AM$1:$CX$57,Points_MP!$C46,FALSE)=$N46,$AF46,IF(HLOOKUP(BB$1,Monitoring_MP!$AM$1:$CX$57,Points_MP!$C46,FALSE)=$P46,$AG46,IF(HLOOKUP(BB$1,Monitoring_MP!$AM$1:$CX$57,Points_MP!$C46,FALSE)=$R46,$AH46,IF(HLOOKUP(BB$1,Monitoring_MP!$AM$1:$CX$57,Points_MP!$C46,FALSE)=$T46,$AI46,IF(HLOOKUP(BB$1,Monitoring_MP!$AM$1:$CX$57,Points_MP!$C46,FALSE)=$V46,$AJ46,IF(HLOOKUP(BB$1,Monitoring_MP!$AM$1:$CX$57,Points_MP!$C46,FALSE)=$X46,$AK46,"ERROR")))))))))</f>
        <v>0</v>
      </c>
      <c r="BC46" s="223">
        <f>IF(ISBLANK(HLOOKUP(BC$1,Monitoring_MP!$AM$1:$CX$57,Points_MP!$C46,FALSE)),"",IF(HLOOKUP(BC$1,Monitoring_MP!$AM$1:$CX$57,Points_MP!$C46,FALSE)=$J46,$AD46,IF(HLOOKUP(BC$1,Monitoring_MP!$AM$1:$CX$57,Points_MP!$C46,FALSE)=$L46,$AE46,IF(HLOOKUP(BC$1,Monitoring_MP!$AM$1:$CX$57,Points_MP!$C46,FALSE)=$N46,$AF46,IF(HLOOKUP(BC$1,Monitoring_MP!$AM$1:$CX$57,Points_MP!$C46,FALSE)=$P46,$AG46,IF(HLOOKUP(BC$1,Monitoring_MP!$AM$1:$CX$57,Points_MP!$C46,FALSE)=$R46,$AH46,IF(HLOOKUP(BC$1,Monitoring_MP!$AM$1:$CX$57,Points_MP!$C46,FALSE)=$T46,$AI46,IF(HLOOKUP(BC$1,Monitoring_MP!$AM$1:$CX$57,Points_MP!$C46,FALSE)=$V46,$AJ46,IF(HLOOKUP(BC$1,Monitoring_MP!$AM$1:$CX$57,Points_MP!$C46,FALSE)=$X46,$AK46,"ERROR")))))))))</f>
        <v>0</v>
      </c>
      <c r="BD46" s="223">
        <f>IF(ISBLANK(HLOOKUP(BD$1,Monitoring_MP!$AM$1:$CX$57,Points_MP!$C46,FALSE)),"",IF(HLOOKUP(BD$1,Monitoring_MP!$AM$1:$CX$57,Points_MP!$C46,FALSE)=$J46,$AD46,IF(HLOOKUP(BD$1,Monitoring_MP!$AM$1:$CX$57,Points_MP!$C46,FALSE)=$L46,$AE46,IF(HLOOKUP(BD$1,Monitoring_MP!$AM$1:$CX$57,Points_MP!$C46,FALSE)=$N46,$AF46,IF(HLOOKUP(BD$1,Monitoring_MP!$AM$1:$CX$57,Points_MP!$C46,FALSE)=$P46,$AG46,IF(HLOOKUP(BD$1,Monitoring_MP!$AM$1:$CX$57,Points_MP!$C46,FALSE)=$R46,$AH46,IF(HLOOKUP(BD$1,Monitoring_MP!$AM$1:$CX$57,Points_MP!$C46,FALSE)=$T46,$AI46,IF(HLOOKUP(BD$1,Monitoring_MP!$AM$1:$CX$57,Points_MP!$C46,FALSE)=$V46,$AJ46,IF(HLOOKUP(BD$1,Monitoring_MP!$AM$1:$CX$57,Points_MP!$C46,FALSE)=$X46,$AK46,"ERROR")))))))))</f>
        <v>0</v>
      </c>
      <c r="BE46" s="223">
        <f>IF(ISBLANK(HLOOKUP(BE$1,Monitoring_MP!$AM$1:$CX$57,Points_MP!$C46,FALSE)),"",IF(HLOOKUP(BE$1,Monitoring_MP!$AM$1:$CX$57,Points_MP!$C46,FALSE)=$J46,$AD46,IF(HLOOKUP(BE$1,Monitoring_MP!$AM$1:$CX$57,Points_MP!$C46,FALSE)=$L46,$AE46,IF(HLOOKUP(BE$1,Monitoring_MP!$AM$1:$CX$57,Points_MP!$C46,FALSE)=$N46,$AF46,IF(HLOOKUP(BE$1,Monitoring_MP!$AM$1:$CX$57,Points_MP!$C46,FALSE)=$P46,$AG46,IF(HLOOKUP(BE$1,Monitoring_MP!$AM$1:$CX$57,Points_MP!$C46,FALSE)=$R46,$AH46,IF(HLOOKUP(BE$1,Monitoring_MP!$AM$1:$CX$57,Points_MP!$C46,FALSE)=$T46,$AI46,IF(HLOOKUP(BE$1,Monitoring_MP!$AM$1:$CX$57,Points_MP!$C46,FALSE)=$V46,$AJ46,IF(HLOOKUP(BE$1,Monitoring_MP!$AM$1:$CX$57,Points_MP!$C46,FALSE)=$X46,$AK46,"ERROR")))))))))</f>
        <v>0</v>
      </c>
      <c r="BF46" s="223">
        <f>IF(ISBLANK(HLOOKUP(BF$1,Monitoring_MP!$AM$1:$CX$57,Points_MP!$C46,FALSE)),"",IF(HLOOKUP(BF$1,Monitoring_MP!$AM$1:$CX$57,Points_MP!$C46,FALSE)=$J46,$AD46,IF(HLOOKUP(BF$1,Monitoring_MP!$AM$1:$CX$57,Points_MP!$C46,FALSE)=$L46,$AE46,IF(HLOOKUP(BF$1,Monitoring_MP!$AM$1:$CX$57,Points_MP!$C46,FALSE)=$N46,$AF46,IF(HLOOKUP(BF$1,Monitoring_MP!$AM$1:$CX$57,Points_MP!$C46,FALSE)=$P46,$AG46,IF(HLOOKUP(BF$1,Monitoring_MP!$AM$1:$CX$57,Points_MP!$C46,FALSE)=$R46,$AH46,IF(HLOOKUP(BF$1,Monitoring_MP!$AM$1:$CX$57,Points_MP!$C46,FALSE)=$T46,$AI46,IF(HLOOKUP(BF$1,Monitoring_MP!$AM$1:$CX$57,Points_MP!$C46,FALSE)=$V46,$AJ46,IF(HLOOKUP(BF$1,Monitoring_MP!$AM$1:$CX$57,Points_MP!$C46,FALSE)=$X46,$AK46,"ERROR")))))))))</f>
        <v>0</v>
      </c>
      <c r="BG46" s="223">
        <f>IF(ISBLANK(HLOOKUP(BG$1,Monitoring_MP!$AM$1:$CX$57,Points_MP!$C46,FALSE)),"",IF(HLOOKUP(BG$1,Monitoring_MP!$AM$1:$CX$57,Points_MP!$C46,FALSE)=$J46,$AD46,IF(HLOOKUP(BG$1,Monitoring_MP!$AM$1:$CX$57,Points_MP!$C46,FALSE)=$L46,$AE46,IF(HLOOKUP(BG$1,Monitoring_MP!$AM$1:$CX$57,Points_MP!$C46,FALSE)=$N46,$AF46,IF(HLOOKUP(BG$1,Monitoring_MP!$AM$1:$CX$57,Points_MP!$C46,FALSE)=$P46,$AG46,IF(HLOOKUP(BG$1,Monitoring_MP!$AM$1:$CX$57,Points_MP!$C46,FALSE)=$R46,$AH46,IF(HLOOKUP(BG$1,Monitoring_MP!$AM$1:$CX$57,Points_MP!$C46,FALSE)=$T46,$AI46,IF(HLOOKUP(BG$1,Monitoring_MP!$AM$1:$CX$57,Points_MP!$C46,FALSE)=$V46,$AJ46,IF(HLOOKUP(BG$1,Monitoring_MP!$AM$1:$CX$57,Points_MP!$C46,FALSE)=$X46,$AK46,"ERROR")))))))))</f>
        <v>0</v>
      </c>
      <c r="BH46" s="223">
        <f>IF(ISBLANK(HLOOKUP(BH$1,Monitoring_MP!$AM$1:$CX$57,Points_MP!$C46,FALSE)),"",IF(HLOOKUP(BH$1,Monitoring_MP!$AM$1:$CX$57,Points_MP!$C46,FALSE)=$J46,$AD46,IF(HLOOKUP(BH$1,Monitoring_MP!$AM$1:$CX$57,Points_MP!$C46,FALSE)=$L46,$AE46,IF(HLOOKUP(BH$1,Monitoring_MP!$AM$1:$CX$57,Points_MP!$C46,FALSE)=$N46,$AF46,IF(HLOOKUP(BH$1,Monitoring_MP!$AM$1:$CX$57,Points_MP!$C46,FALSE)=$P46,$AG46,IF(HLOOKUP(BH$1,Monitoring_MP!$AM$1:$CX$57,Points_MP!$C46,FALSE)=$R46,$AH46,IF(HLOOKUP(BH$1,Monitoring_MP!$AM$1:$CX$57,Points_MP!$C46,FALSE)=$T46,$AI46,IF(HLOOKUP(BH$1,Monitoring_MP!$AM$1:$CX$57,Points_MP!$C46,FALSE)=$V46,$AJ46,IF(HLOOKUP(BH$1,Monitoring_MP!$AM$1:$CX$57,Points_MP!$C46,FALSE)=$X46,$AK46,"ERROR")))))))))</f>
        <v>0</v>
      </c>
      <c r="BI46" s="223">
        <f>IF(ISBLANK(HLOOKUP(BI$1,Monitoring_MP!$AM$1:$CX$57,Points_MP!$C46,FALSE)),"",IF(HLOOKUP(BI$1,Monitoring_MP!$AM$1:$CX$57,Points_MP!$C46,FALSE)=$J46,$AD46,IF(HLOOKUP(BI$1,Monitoring_MP!$AM$1:$CX$57,Points_MP!$C46,FALSE)=$L46,$AE46,IF(HLOOKUP(BI$1,Monitoring_MP!$AM$1:$CX$57,Points_MP!$C46,FALSE)=$N46,$AF46,IF(HLOOKUP(BI$1,Monitoring_MP!$AM$1:$CX$57,Points_MP!$C46,FALSE)=$P46,$AG46,IF(HLOOKUP(BI$1,Monitoring_MP!$AM$1:$CX$57,Points_MP!$C46,FALSE)=$R46,$AH46,IF(HLOOKUP(BI$1,Monitoring_MP!$AM$1:$CX$57,Points_MP!$C46,FALSE)=$T46,$AI46,IF(HLOOKUP(BI$1,Monitoring_MP!$AM$1:$CX$57,Points_MP!$C46,FALSE)=$V46,$AJ46,IF(HLOOKUP(BI$1,Monitoring_MP!$AM$1:$CX$57,Points_MP!$C46,FALSE)=$X46,$AK46,"ERROR")))))))))</f>
        <v>0</v>
      </c>
      <c r="BJ46" s="223">
        <f>IF(ISBLANK(HLOOKUP(BJ$1,Monitoring_MP!$AM$1:$CX$57,Points_MP!$C46,FALSE)),"",IF(HLOOKUP(BJ$1,Monitoring_MP!$AM$1:$CX$57,Points_MP!$C46,FALSE)=$J46,$AD46,IF(HLOOKUP(BJ$1,Monitoring_MP!$AM$1:$CX$57,Points_MP!$C46,FALSE)=$L46,$AE46,IF(HLOOKUP(BJ$1,Monitoring_MP!$AM$1:$CX$57,Points_MP!$C46,FALSE)=$N46,$AF46,IF(HLOOKUP(BJ$1,Monitoring_MP!$AM$1:$CX$57,Points_MP!$C46,FALSE)=$P46,$AG46,IF(HLOOKUP(BJ$1,Monitoring_MP!$AM$1:$CX$57,Points_MP!$C46,FALSE)=$R46,$AH46,IF(HLOOKUP(BJ$1,Monitoring_MP!$AM$1:$CX$57,Points_MP!$C46,FALSE)=$T46,$AI46,IF(HLOOKUP(BJ$1,Monitoring_MP!$AM$1:$CX$57,Points_MP!$C46,FALSE)=$V46,$AJ46,IF(HLOOKUP(BJ$1,Monitoring_MP!$AM$1:$CX$57,Points_MP!$C46,FALSE)=$X46,$AK46,"ERROR")))))))))</f>
        <v>0</v>
      </c>
      <c r="BK46" s="223">
        <f>IF(ISBLANK(HLOOKUP(BK$1,Monitoring_MP!$AM$1:$CX$57,Points_MP!$C46,FALSE)),"",IF(HLOOKUP(BK$1,Monitoring_MP!$AM$1:$CX$57,Points_MP!$C46,FALSE)=$J46,$AD46,IF(HLOOKUP(BK$1,Monitoring_MP!$AM$1:$CX$57,Points_MP!$C46,FALSE)=$L46,$AE46,IF(HLOOKUP(BK$1,Monitoring_MP!$AM$1:$CX$57,Points_MP!$C46,FALSE)=$N46,$AF46,IF(HLOOKUP(BK$1,Monitoring_MP!$AM$1:$CX$57,Points_MP!$C46,FALSE)=$P46,$AG46,IF(HLOOKUP(BK$1,Monitoring_MP!$AM$1:$CX$57,Points_MP!$C46,FALSE)=$R46,$AH46,IF(HLOOKUP(BK$1,Monitoring_MP!$AM$1:$CX$57,Points_MP!$C46,FALSE)=$T46,$AI46,IF(HLOOKUP(BK$1,Monitoring_MP!$AM$1:$CX$57,Points_MP!$C46,FALSE)=$V46,$AJ46,IF(HLOOKUP(BK$1,Monitoring_MP!$AM$1:$CX$57,Points_MP!$C46,FALSE)=$X46,$AK46,"ERROR")))))))))</f>
        <v>0</v>
      </c>
      <c r="BL46" s="223">
        <f>IF(ISBLANK(HLOOKUP(BL$1,Monitoring_MP!$AM$1:$CX$57,Points_MP!$C46,FALSE)),"",IF(HLOOKUP(BL$1,Monitoring_MP!$AM$1:$CX$57,Points_MP!$C46,FALSE)=$J46,$AD46,IF(HLOOKUP(BL$1,Monitoring_MP!$AM$1:$CX$57,Points_MP!$C46,FALSE)=$L46,$AE46,IF(HLOOKUP(BL$1,Monitoring_MP!$AM$1:$CX$57,Points_MP!$C46,FALSE)=$N46,$AF46,IF(HLOOKUP(BL$1,Monitoring_MP!$AM$1:$CX$57,Points_MP!$C46,FALSE)=$P46,$AG46,IF(HLOOKUP(BL$1,Monitoring_MP!$AM$1:$CX$57,Points_MP!$C46,FALSE)=$R46,$AH46,IF(HLOOKUP(BL$1,Monitoring_MP!$AM$1:$CX$57,Points_MP!$C46,FALSE)=$T46,$AI46,IF(HLOOKUP(BL$1,Monitoring_MP!$AM$1:$CX$57,Points_MP!$C46,FALSE)=$V46,$AJ46,IF(HLOOKUP(BL$1,Monitoring_MP!$AM$1:$CX$57,Points_MP!$C46,FALSE)=$X46,$AK46,"ERROR")))))))))</f>
        <v>0</v>
      </c>
      <c r="BM46" s="223">
        <f>IF(ISBLANK(HLOOKUP(BM$1,Monitoring_MP!$AM$1:$CX$57,Points_MP!$C46,FALSE)),"",IF(HLOOKUP(BM$1,Monitoring_MP!$AM$1:$CX$57,Points_MP!$C46,FALSE)=$J46,$AD46,IF(HLOOKUP(BM$1,Monitoring_MP!$AM$1:$CX$57,Points_MP!$C46,FALSE)=$L46,$AE46,IF(HLOOKUP(BM$1,Monitoring_MP!$AM$1:$CX$57,Points_MP!$C46,FALSE)=$N46,$AF46,IF(HLOOKUP(BM$1,Monitoring_MP!$AM$1:$CX$57,Points_MP!$C46,FALSE)=$P46,$AG46,IF(HLOOKUP(BM$1,Monitoring_MP!$AM$1:$CX$57,Points_MP!$C46,FALSE)=$R46,$AH46,IF(HLOOKUP(BM$1,Monitoring_MP!$AM$1:$CX$57,Points_MP!$C46,FALSE)=$T46,$AI46,IF(HLOOKUP(BM$1,Monitoring_MP!$AM$1:$CX$57,Points_MP!$C46,FALSE)=$V46,$AJ46,IF(HLOOKUP(BM$1,Monitoring_MP!$AM$1:$CX$57,Points_MP!$C46,FALSE)=$X46,$AK46,"ERROR")))))))))</f>
        <v>0</v>
      </c>
      <c r="BN46" s="223">
        <f>IF(ISBLANK(HLOOKUP(BN$1,Monitoring_MP!$AM$1:$CX$57,Points_MP!$C46,FALSE)),"",IF(HLOOKUP(BN$1,Monitoring_MP!$AM$1:$CX$57,Points_MP!$C46,FALSE)=$J46,$AD46,IF(HLOOKUP(BN$1,Monitoring_MP!$AM$1:$CX$57,Points_MP!$C46,FALSE)=$L46,$AE46,IF(HLOOKUP(BN$1,Monitoring_MP!$AM$1:$CX$57,Points_MP!$C46,FALSE)=$N46,$AF46,IF(HLOOKUP(BN$1,Monitoring_MP!$AM$1:$CX$57,Points_MP!$C46,FALSE)=$P46,$AG46,IF(HLOOKUP(BN$1,Monitoring_MP!$AM$1:$CX$57,Points_MP!$C46,FALSE)=$R46,$AH46,IF(HLOOKUP(BN$1,Monitoring_MP!$AM$1:$CX$57,Points_MP!$C46,FALSE)=$T46,$AI46,IF(HLOOKUP(BN$1,Monitoring_MP!$AM$1:$CX$57,Points_MP!$C46,FALSE)=$V46,$AJ46,IF(HLOOKUP(BN$1,Monitoring_MP!$AM$1:$CX$57,Points_MP!$C46,FALSE)=$X46,$AK46,"ERROR")))))))))</f>
        <v>0</v>
      </c>
      <c r="BO46" s="223">
        <f>IF(ISBLANK(HLOOKUP(BO$1,Monitoring_MP!$AM$1:$CX$57,Points_MP!$C46,FALSE)),"",IF(HLOOKUP(BO$1,Monitoring_MP!$AM$1:$CX$57,Points_MP!$C46,FALSE)=$J46,$AD46,IF(HLOOKUP(BO$1,Monitoring_MP!$AM$1:$CX$57,Points_MP!$C46,FALSE)=$L46,$AE46,IF(HLOOKUP(BO$1,Monitoring_MP!$AM$1:$CX$57,Points_MP!$C46,FALSE)=$N46,$AF46,IF(HLOOKUP(BO$1,Monitoring_MP!$AM$1:$CX$57,Points_MP!$C46,FALSE)=$P46,$AG46,IF(HLOOKUP(BO$1,Monitoring_MP!$AM$1:$CX$57,Points_MP!$C46,FALSE)=$R46,$AH46,IF(HLOOKUP(BO$1,Monitoring_MP!$AM$1:$CX$57,Points_MP!$C46,FALSE)=$T46,$AI46,IF(HLOOKUP(BO$1,Monitoring_MP!$AM$1:$CX$57,Points_MP!$C46,FALSE)=$V46,$AJ46,IF(HLOOKUP(BO$1,Monitoring_MP!$AM$1:$CX$57,Points_MP!$C46,FALSE)=$X46,$AK46,"ERROR")))))))))</f>
        <v>0</v>
      </c>
      <c r="BP46" s="223">
        <f>IF(ISBLANK(HLOOKUP(BP$1,Monitoring_MP!$AM$1:$CX$57,Points_MP!$C46,FALSE)),"",IF(HLOOKUP(BP$1,Monitoring_MP!$AM$1:$CX$57,Points_MP!$C46,FALSE)=$J46,$AD46,IF(HLOOKUP(BP$1,Monitoring_MP!$AM$1:$CX$57,Points_MP!$C46,FALSE)=$L46,$AE46,IF(HLOOKUP(BP$1,Monitoring_MP!$AM$1:$CX$57,Points_MP!$C46,FALSE)=$N46,$AF46,IF(HLOOKUP(BP$1,Monitoring_MP!$AM$1:$CX$57,Points_MP!$C46,FALSE)=$P46,$AG46,IF(HLOOKUP(BP$1,Monitoring_MP!$AM$1:$CX$57,Points_MP!$C46,FALSE)=$R46,$AH46,IF(HLOOKUP(BP$1,Monitoring_MP!$AM$1:$CX$57,Points_MP!$C46,FALSE)=$T46,$AI46,IF(HLOOKUP(BP$1,Monitoring_MP!$AM$1:$CX$57,Points_MP!$C46,FALSE)=$V46,$AJ46,IF(HLOOKUP(BP$1,Monitoring_MP!$AM$1:$CX$57,Points_MP!$C46,FALSE)=$X46,$AK46,"ERROR")))))))))</f>
        <v>0</v>
      </c>
      <c r="BQ46" s="223">
        <f>IF(ISBLANK(HLOOKUP(BQ$1,Monitoring_MP!$AM$1:$CX$57,Points_MP!$C46,FALSE)),"",IF(HLOOKUP(BQ$1,Monitoring_MP!$AM$1:$CX$57,Points_MP!$C46,FALSE)=$J46,$AD46,IF(HLOOKUP(BQ$1,Monitoring_MP!$AM$1:$CX$57,Points_MP!$C46,FALSE)=$L46,$AE46,IF(HLOOKUP(BQ$1,Monitoring_MP!$AM$1:$CX$57,Points_MP!$C46,FALSE)=$N46,$AF46,IF(HLOOKUP(BQ$1,Monitoring_MP!$AM$1:$CX$57,Points_MP!$C46,FALSE)=$P46,$AG46,IF(HLOOKUP(BQ$1,Monitoring_MP!$AM$1:$CX$57,Points_MP!$C46,FALSE)=$R46,$AH46,IF(HLOOKUP(BQ$1,Monitoring_MP!$AM$1:$CX$57,Points_MP!$C46,FALSE)=$T46,$AI46,IF(HLOOKUP(BQ$1,Monitoring_MP!$AM$1:$CX$57,Points_MP!$C46,FALSE)=$V46,$AJ46,IF(HLOOKUP(BQ$1,Monitoring_MP!$AM$1:$CX$57,Points_MP!$C46,FALSE)=$X46,$AK46,"ERROR")))))))))</f>
        <v>0</v>
      </c>
      <c r="BR46" s="223">
        <f>IF(ISBLANK(HLOOKUP(BR$1,Monitoring_MP!$AM$1:$CX$57,Points_MP!$C46,FALSE)),"",IF(HLOOKUP(BR$1,Monitoring_MP!$AM$1:$CX$57,Points_MP!$C46,FALSE)=$J46,$AD46,IF(HLOOKUP(BR$1,Monitoring_MP!$AM$1:$CX$57,Points_MP!$C46,FALSE)=$L46,$AE46,IF(HLOOKUP(BR$1,Monitoring_MP!$AM$1:$CX$57,Points_MP!$C46,FALSE)=$N46,$AF46,IF(HLOOKUP(BR$1,Monitoring_MP!$AM$1:$CX$57,Points_MP!$C46,FALSE)=$P46,$AG46,IF(HLOOKUP(BR$1,Monitoring_MP!$AM$1:$CX$57,Points_MP!$C46,FALSE)=$R46,$AH46,IF(HLOOKUP(BR$1,Monitoring_MP!$AM$1:$CX$57,Points_MP!$C46,FALSE)=$T46,$AI46,IF(HLOOKUP(BR$1,Monitoring_MP!$AM$1:$CX$57,Points_MP!$C46,FALSE)=$V46,$AJ46,IF(HLOOKUP(BR$1,Monitoring_MP!$AM$1:$CX$57,Points_MP!$C46,FALSE)=$X46,$AK46,"ERROR")))))))))</f>
        <v>0.5</v>
      </c>
    </row>
    <row r="47" spans="1:70" ht="15" customHeight="1" x14ac:dyDescent="0.35">
      <c r="A47" s="83" t="str">
        <f>IF(ISBLANK(Monitoring_MP!A47),"",Monitoring_MP!A47)</f>
        <v>Q45</v>
      </c>
      <c r="B47" s="248" t="str">
        <f>IF(ISBLANK(Monitoring_MP!B47),"",Monitoring_MP!B47)</f>
        <v>R20045</v>
      </c>
      <c r="C47" s="178">
        <f>IF(ISBLANK(Monitoring_MP!C47),"",Monitoring_MP!C47)</f>
        <v>47</v>
      </c>
      <c r="D47" s="178" t="str">
        <f>IF(ISBLANK(Monitoring_MP!D47),"",Monitoring_MP!D47)</f>
        <v>Are unitatea administrativ-teritorială elaborat și publicat un Cod de etică pentru aleșii locali?</v>
      </c>
      <c r="E47" s="178" t="str">
        <f>IF(ISBLANK(Monitoring_MP!E47),"",Monitoring_MP!E47)</f>
        <v>Has the municipality developed and approved a code of conduct for the elected persons?</v>
      </c>
      <c r="F47" s="84" t="str">
        <f>IF(ISBLANK(Monitoring_MP!F47),"",Monitoring_MP!F47)</f>
        <v>et</v>
      </c>
      <c r="G47" s="84" t="str">
        <f>IF(ISBLANK(Monitoring_MP!G47),"",Monitoring_MP!G47)</f>
        <v>et3</v>
      </c>
      <c r="H47" s="84" t="str">
        <f>IF(ISBLANK(Monitoring_MP!H47),"",Monitoring_MP!H47)</f>
        <v>et3k</v>
      </c>
      <c r="I47" s="85">
        <f>IF(ISBLANK(Monitoring_MP!I47),"",Monitoring_MP!I47)</f>
        <v>1</v>
      </c>
      <c r="J47" s="84" t="str">
        <f>IF(ISBLANK(Monitoring_MP!J47),"",Monitoring_MP!J47)</f>
        <v>da</v>
      </c>
      <c r="K47" s="84" t="str">
        <f>IF(ISBLANK(Monitoring_MP!K47),"",Monitoring_MP!K47)</f>
        <v>yes</v>
      </c>
      <c r="L47" s="84" t="str">
        <f>IF(ISBLANK(Monitoring_MP!L47),"",Monitoring_MP!L47)</f>
        <v>nu</v>
      </c>
      <c r="M47" s="84" t="str">
        <f>IF(ISBLANK(Monitoring_MP!M47),"",Monitoring_MP!M47)</f>
        <v>no</v>
      </c>
      <c r="N47" s="84" t="str">
        <f>IF(ISBLANK(Monitoring_MP!N47),"",Monitoring_MP!N47)</f>
        <v>panou informativ/alte modalități</v>
      </c>
      <c r="O47" s="84" t="str">
        <f>IF(ISBLANK(Monitoring_MP!O47),"",Monitoring_MP!O47)</f>
        <v>Bilboard/other ways</v>
      </c>
      <c r="P47" s="84" t="str">
        <f>IF(ISBLANK(Monitoring_MP!P47),"",Monitoring_MP!P47)</f>
        <v>---</v>
      </c>
      <c r="Q47" s="84" t="str">
        <f>IF(ISBLANK(Monitoring_MP!Q47),"",Monitoring_MP!Q47)</f>
        <v>---</v>
      </c>
      <c r="R47" s="84" t="str">
        <f>IF(ISBLANK(Monitoring_MP!R47),"",Monitoring_MP!R47)</f>
        <v>---</v>
      </c>
      <c r="S47" s="84" t="str">
        <f>IF(ISBLANK(Monitoring_MP!S47),"",Monitoring_MP!S47)</f>
        <v>---</v>
      </c>
      <c r="T47" s="84" t="str">
        <f>IF(ISBLANK(Monitoring_MP!T47),"",Monitoring_MP!T47)</f>
        <v>---</v>
      </c>
      <c r="U47" s="84" t="str">
        <f>IF(ISBLANK(Monitoring_MP!U47),"",Monitoring_MP!U47)</f>
        <v>---</v>
      </c>
      <c r="V47" s="84" t="str">
        <f>IF(ISBLANK(Monitoring_MP!V47),"",Monitoring_MP!V47)</f>
        <v>---</v>
      </c>
      <c r="W47" s="84" t="str">
        <f>IF(ISBLANK(Monitoring_MP!W47),"",Monitoring_MP!W47)</f>
        <v>---</v>
      </c>
      <c r="X47" s="132" t="str">
        <f>IF(ISBLANK(Monitoring_MP!X47),"",Monitoring_MP!X47)</f>
        <v>N/A</v>
      </c>
      <c r="Y47" s="132" t="str">
        <f>IF(ISBLANK(Monitoring_MP!Y47),"",Monitoring_MP!Y47)</f>
        <v>N/A</v>
      </c>
      <c r="Z47" s="84" t="str">
        <f>IF(ISBLANK(Monitoring_MP!Z47),"",Monitoring_MP!Z47)</f>
        <v>---</v>
      </c>
      <c r="AA47" s="84" t="str">
        <f>IF(ISBLANK(Monitoring_MP!AA47),"",Monitoring_MP!AA47)</f>
        <v>---</v>
      </c>
      <c r="AB47" s="84" t="str">
        <f>IF(ISBLANK(Monitoring_MP!AB47),"",Monitoring_MP!AB47)</f>
        <v>da</v>
      </c>
      <c r="AC47" s="84" t="str">
        <f>IF(ISBLANK(Monitoring_MP!AC47),"",Monitoring_MP!AC47)</f>
        <v>nu</v>
      </c>
      <c r="AD47" s="85">
        <f>IF(ISBLANK(Monitoring_MP!AD47),"",Monitoring_MP!AD47)</f>
        <v>1</v>
      </c>
      <c r="AE47" s="84">
        <f>IF(ISBLANK(Monitoring_MP!AE47),"",Monitoring_MP!AE47)</f>
        <v>0</v>
      </c>
      <c r="AF47" s="84">
        <f>IF(ISBLANK(Monitoring_MP!AF47),"",Monitoring_MP!AF47)</f>
        <v>0.5</v>
      </c>
      <c r="AG47" s="84" t="str">
        <f>IF(ISBLANK(Monitoring_MP!AG47),"",Monitoring_MP!AG47)</f>
        <v>---</v>
      </c>
      <c r="AH47" s="84" t="str">
        <f>IF(ISBLANK(Monitoring_MP!AH47),"",Monitoring_MP!AH47)</f>
        <v>---</v>
      </c>
      <c r="AI47" s="84" t="str">
        <f>IF(ISBLANK(Monitoring_MP!AI47),"",Monitoring_MP!AI47)</f>
        <v>---</v>
      </c>
      <c r="AJ47" s="132" t="str">
        <f>IF(ISBLANK(Monitoring_MP!AJ47),"",Monitoring_MP!AJ47)</f>
        <v>---</v>
      </c>
      <c r="AK47" s="132" t="str">
        <f>IF(ISBLANK(Monitoring_MP!AK47),"",Monitoring_MP!AK47)</f>
        <v>N/A</v>
      </c>
      <c r="AL47" s="158" t="str">
        <f>IF(ISBLANK(Monitoring_MP!AL47),"",Monitoring_MP!AL47)</f>
        <v>---</v>
      </c>
      <c r="AM47" s="223">
        <f>IF(ISBLANK(HLOOKUP(AM$1,Monitoring_MP!$AM$1:$CX$57,Points_MP!$C47,FALSE)),"",IF(HLOOKUP(AM$1,Monitoring_MP!$AM$1:$CX$57,Points_MP!$C47,FALSE)=$J47,$AD47,IF(HLOOKUP(AM$1,Monitoring_MP!$AM$1:$CX$57,Points_MP!$C47,FALSE)=$L47,$AE47,IF(HLOOKUP(AM$1,Monitoring_MP!$AM$1:$CX$57,Points_MP!$C47,FALSE)=$N47,$AF47,IF(HLOOKUP(AM$1,Monitoring_MP!$AM$1:$CX$57,Points_MP!$C47,FALSE)=$P47,$AG47,IF(HLOOKUP(AM$1,Monitoring_MP!$AM$1:$CX$57,Points_MP!$C47,FALSE)=$R47,$AH47,IF(HLOOKUP(AM$1,Monitoring_MP!$AM$1:$CX$57,Points_MP!$C47,FALSE)=$T47,$AI47,IF(HLOOKUP(AM$1,Monitoring_MP!$AM$1:$CX$57,Points_MP!$C47,FALSE)=$V47,$AJ47,IF(HLOOKUP(AM$1,Monitoring_MP!$AM$1:$CX$57,Points_MP!$C47,FALSE)=$X47,$AK47,"ERROR")))))))))</f>
        <v>0</v>
      </c>
      <c r="AN47" s="223">
        <f>IF(ISBLANK(HLOOKUP(AN$1,Monitoring_MP!$AM$1:$CX$57,Points_MP!$C47,FALSE)),"",IF(HLOOKUP(AN$1,Monitoring_MP!$AM$1:$CX$57,Points_MP!$C47,FALSE)=$J47,$AD47,IF(HLOOKUP(AN$1,Monitoring_MP!$AM$1:$CX$57,Points_MP!$C47,FALSE)=$L47,$AE47,IF(HLOOKUP(AN$1,Monitoring_MP!$AM$1:$CX$57,Points_MP!$C47,FALSE)=$N47,$AF47,IF(HLOOKUP(AN$1,Monitoring_MP!$AM$1:$CX$57,Points_MP!$C47,FALSE)=$P47,$AG47,IF(HLOOKUP(AN$1,Monitoring_MP!$AM$1:$CX$57,Points_MP!$C47,FALSE)=$R47,$AH47,IF(HLOOKUP(AN$1,Monitoring_MP!$AM$1:$CX$57,Points_MP!$C47,FALSE)=$T47,$AI47,IF(HLOOKUP(AN$1,Monitoring_MP!$AM$1:$CX$57,Points_MP!$C47,FALSE)=$V47,$AJ47,IF(HLOOKUP(AN$1,Monitoring_MP!$AM$1:$CX$57,Points_MP!$C47,FALSE)=$X47,$AK47,"ERROR")))))))))</f>
        <v>0</v>
      </c>
      <c r="AO47" s="223">
        <f>IF(ISBLANK(HLOOKUP(AO$1,Monitoring_MP!$AM$1:$CX$57,Points_MP!$C47,FALSE)),"",IF(HLOOKUP(AO$1,Monitoring_MP!$AM$1:$CX$57,Points_MP!$C47,FALSE)=$J47,$AD47,IF(HLOOKUP(AO$1,Monitoring_MP!$AM$1:$CX$57,Points_MP!$C47,FALSE)=$L47,$AE47,IF(HLOOKUP(AO$1,Monitoring_MP!$AM$1:$CX$57,Points_MP!$C47,FALSE)=$N47,$AF47,IF(HLOOKUP(AO$1,Monitoring_MP!$AM$1:$CX$57,Points_MP!$C47,FALSE)=$P47,$AG47,IF(HLOOKUP(AO$1,Monitoring_MP!$AM$1:$CX$57,Points_MP!$C47,FALSE)=$R47,$AH47,IF(HLOOKUP(AO$1,Monitoring_MP!$AM$1:$CX$57,Points_MP!$C47,FALSE)=$T47,$AI47,IF(HLOOKUP(AO$1,Monitoring_MP!$AM$1:$CX$57,Points_MP!$C47,FALSE)=$V47,$AJ47,IF(HLOOKUP(AO$1,Monitoring_MP!$AM$1:$CX$57,Points_MP!$C47,FALSE)=$X47,$AK47,"ERROR")))))))))</f>
        <v>0</v>
      </c>
      <c r="AP47" s="223">
        <f>IF(ISBLANK(HLOOKUP(AP$1,Monitoring_MP!$AM$1:$CX$57,Points_MP!$C47,FALSE)),"",IF(HLOOKUP(AP$1,Monitoring_MP!$AM$1:$CX$57,Points_MP!$C47,FALSE)=$J47,$AD47,IF(HLOOKUP(AP$1,Monitoring_MP!$AM$1:$CX$57,Points_MP!$C47,FALSE)=$L47,$AE47,IF(HLOOKUP(AP$1,Monitoring_MP!$AM$1:$CX$57,Points_MP!$C47,FALSE)=$N47,$AF47,IF(HLOOKUP(AP$1,Monitoring_MP!$AM$1:$CX$57,Points_MP!$C47,FALSE)=$P47,$AG47,IF(HLOOKUP(AP$1,Monitoring_MP!$AM$1:$CX$57,Points_MP!$C47,FALSE)=$R47,$AH47,IF(HLOOKUP(AP$1,Monitoring_MP!$AM$1:$CX$57,Points_MP!$C47,FALSE)=$T47,$AI47,IF(HLOOKUP(AP$1,Monitoring_MP!$AM$1:$CX$57,Points_MP!$C47,FALSE)=$V47,$AJ47,IF(HLOOKUP(AP$1,Monitoring_MP!$AM$1:$CX$57,Points_MP!$C47,FALSE)=$X47,$AK47,"ERROR")))))))))</f>
        <v>1</v>
      </c>
      <c r="AQ47" s="223">
        <f>IF(ISBLANK(HLOOKUP(AQ$1,Monitoring_MP!$AM$1:$CX$57,Points_MP!$C47,FALSE)),"",IF(HLOOKUP(AQ$1,Monitoring_MP!$AM$1:$CX$57,Points_MP!$C47,FALSE)=$J47,$AD47,IF(HLOOKUP(AQ$1,Monitoring_MP!$AM$1:$CX$57,Points_MP!$C47,FALSE)=$L47,$AE47,IF(HLOOKUP(AQ$1,Monitoring_MP!$AM$1:$CX$57,Points_MP!$C47,FALSE)=$N47,$AF47,IF(HLOOKUP(AQ$1,Monitoring_MP!$AM$1:$CX$57,Points_MP!$C47,FALSE)=$P47,$AG47,IF(HLOOKUP(AQ$1,Monitoring_MP!$AM$1:$CX$57,Points_MP!$C47,FALSE)=$R47,$AH47,IF(HLOOKUP(AQ$1,Monitoring_MP!$AM$1:$CX$57,Points_MP!$C47,FALSE)=$T47,$AI47,IF(HLOOKUP(AQ$1,Monitoring_MP!$AM$1:$CX$57,Points_MP!$C47,FALSE)=$V47,$AJ47,IF(HLOOKUP(AQ$1,Monitoring_MP!$AM$1:$CX$57,Points_MP!$C47,FALSE)=$X47,$AK47,"ERROR")))))))))</f>
        <v>0</v>
      </c>
      <c r="AR47" s="223">
        <f>IF(ISBLANK(HLOOKUP(AR$1,Monitoring_MP!$AM$1:$CX$57,Points_MP!$C47,FALSE)),"",IF(HLOOKUP(AR$1,Monitoring_MP!$AM$1:$CX$57,Points_MP!$C47,FALSE)=$J47,$AD47,IF(HLOOKUP(AR$1,Monitoring_MP!$AM$1:$CX$57,Points_MP!$C47,FALSE)=$L47,$AE47,IF(HLOOKUP(AR$1,Monitoring_MP!$AM$1:$CX$57,Points_MP!$C47,FALSE)=$N47,$AF47,IF(HLOOKUP(AR$1,Monitoring_MP!$AM$1:$CX$57,Points_MP!$C47,FALSE)=$P47,$AG47,IF(HLOOKUP(AR$1,Monitoring_MP!$AM$1:$CX$57,Points_MP!$C47,FALSE)=$R47,$AH47,IF(HLOOKUP(AR$1,Monitoring_MP!$AM$1:$CX$57,Points_MP!$C47,FALSE)=$T47,$AI47,IF(HLOOKUP(AR$1,Monitoring_MP!$AM$1:$CX$57,Points_MP!$C47,FALSE)=$V47,$AJ47,IF(HLOOKUP(AR$1,Monitoring_MP!$AM$1:$CX$57,Points_MP!$C47,FALSE)=$X47,$AK47,"ERROR")))))))))</f>
        <v>0</v>
      </c>
      <c r="AS47" s="223">
        <f>IF(ISBLANK(HLOOKUP(AS$1,Monitoring_MP!$AM$1:$CX$57,Points_MP!$C47,FALSE)),"",IF(HLOOKUP(AS$1,Monitoring_MP!$AM$1:$CX$57,Points_MP!$C47,FALSE)=$J47,$AD47,IF(HLOOKUP(AS$1,Monitoring_MP!$AM$1:$CX$57,Points_MP!$C47,FALSE)=$L47,$AE47,IF(HLOOKUP(AS$1,Monitoring_MP!$AM$1:$CX$57,Points_MP!$C47,FALSE)=$N47,$AF47,IF(HLOOKUP(AS$1,Monitoring_MP!$AM$1:$CX$57,Points_MP!$C47,FALSE)=$P47,$AG47,IF(HLOOKUP(AS$1,Monitoring_MP!$AM$1:$CX$57,Points_MP!$C47,FALSE)=$R47,$AH47,IF(HLOOKUP(AS$1,Monitoring_MP!$AM$1:$CX$57,Points_MP!$C47,FALSE)=$T47,$AI47,IF(HLOOKUP(AS$1,Monitoring_MP!$AM$1:$CX$57,Points_MP!$C47,FALSE)=$V47,$AJ47,IF(HLOOKUP(AS$1,Monitoring_MP!$AM$1:$CX$57,Points_MP!$C47,FALSE)=$X47,$AK47,"ERROR")))))))))</f>
        <v>0</v>
      </c>
      <c r="AT47" s="223">
        <f>IF(ISBLANK(HLOOKUP(AT$1,Monitoring_MP!$AM$1:$CX$57,Points_MP!$C47,FALSE)),"",IF(HLOOKUP(AT$1,Monitoring_MP!$AM$1:$CX$57,Points_MP!$C47,FALSE)=$J47,$AD47,IF(HLOOKUP(AT$1,Monitoring_MP!$AM$1:$CX$57,Points_MP!$C47,FALSE)=$L47,$AE47,IF(HLOOKUP(AT$1,Monitoring_MP!$AM$1:$CX$57,Points_MP!$C47,FALSE)=$N47,$AF47,IF(HLOOKUP(AT$1,Monitoring_MP!$AM$1:$CX$57,Points_MP!$C47,FALSE)=$P47,$AG47,IF(HLOOKUP(AT$1,Monitoring_MP!$AM$1:$CX$57,Points_MP!$C47,FALSE)=$R47,$AH47,IF(HLOOKUP(AT$1,Monitoring_MP!$AM$1:$CX$57,Points_MP!$C47,FALSE)=$T47,$AI47,IF(HLOOKUP(AT$1,Monitoring_MP!$AM$1:$CX$57,Points_MP!$C47,FALSE)=$V47,$AJ47,IF(HLOOKUP(AT$1,Monitoring_MP!$AM$1:$CX$57,Points_MP!$C47,FALSE)=$X47,$AK47,"ERROR")))))))))</f>
        <v>0</v>
      </c>
      <c r="AU47" s="223">
        <f>IF(ISBLANK(HLOOKUP(AU$1,Monitoring_MP!$AM$1:$CX$57,Points_MP!$C47,FALSE)),"",IF(HLOOKUP(AU$1,Monitoring_MP!$AM$1:$CX$57,Points_MP!$C47,FALSE)=$J47,$AD47,IF(HLOOKUP(AU$1,Monitoring_MP!$AM$1:$CX$57,Points_MP!$C47,FALSE)=$L47,$AE47,IF(HLOOKUP(AU$1,Monitoring_MP!$AM$1:$CX$57,Points_MP!$C47,FALSE)=$N47,$AF47,IF(HLOOKUP(AU$1,Monitoring_MP!$AM$1:$CX$57,Points_MP!$C47,FALSE)=$P47,$AG47,IF(HLOOKUP(AU$1,Monitoring_MP!$AM$1:$CX$57,Points_MP!$C47,FALSE)=$R47,$AH47,IF(HLOOKUP(AU$1,Monitoring_MP!$AM$1:$CX$57,Points_MP!$C47,FALSE)=$T47,$AI47,IF(HLOOKUP(AU$1,Monitoring_MP!$AM$1:$CX$57,Points_MP!$C47,FALSE)=$V47,$AJ47,IF(HLOOKUP(AU$1,Monitoring_MP!$AM$1:$CX$57,Points_MP!$C47,FALSE)=$X47,$AK47,"ERROR")))))))))</f>
        <v>0</v>
      </c>
      <c r="AV47" s="223">
        <f>IF(ISBLANK(HLOOKUP(AV$1,Monitoring_MP!$AM$1:$CX$57,Points_MP!$C47,FALSE)),"",IF(HLOOKUP(AV$1,Monitoring_MP!$AM$1:$CX$57,Points_MP!$C47,FALSE)=$J47,$AD47,IF(HLOOKUP(AV$1,Monitoring_MP!$AM$1:$CX$57,Points_MP!$C47,FALSE)=$L47,$AE47,IF(HLOOKUP(AV$1,Monitoring_MP!$AM$1:$CX$57,Points_MP!$C47,FALSE)=$N47,$AF47,IF(HLOOKUP(AV$1,Monitoring_MP!$AM$1:$CX$57,Points_MP!$C47,FALSE)=$P47,$AG47,IF(HLOOKUP(AV$1,Monitoring_MP!$AM$1:$CX$57,Points_MP!$C47,FALSE)=$R47,$AH47,IF(HLOOKUP(AV$1,Monitoring_MP!$AM$1:$CX$57,Points_MP!$C47,FALSE)=$T47,$AI47,IF(HLOOKUP(AV$1,Monitoring_MP!$AM$1:$CX$57,Points_MP!$C47,FALSE)=$V47,$AJ47,IF(HLOOKUP(AV$1,Monitoring_MP!$AM$1:$CX$57,Points_MP!$C47,FALSE)=$X47,$AK47,"ERROR")))))))))</f>
        <v>0</v>
      </c>
      <c r="AW47" s="223">
        <f>IF(ISBLANK(HLOOKUP(AW$1,Monitoring_MP!$AM$1:$CX$57,Points_MP!$C47,FALSE)),"",IF(HLOOKUP(AW$1,Monitoring_MP!$AM$1:$CX$57,Points_MP!$C47,FALSE)=$J47,$AD47,IF(HLOOKUP(AW$1,Monitoring_MP!$AM$1:$CX$57,Points_MP!$C47,FALSE)=$L47,$AE47,IF(HLOOKUP(AW$1,Monitoring_MP!$AM$1:$CX$57,Points_MP!$C47,FALSE)=$N47,$AF47,IF(HLOOKUP(AW$1,Monitoring_MP!$AM$1:$CX$57,Points_MP!$C47,FALSE)=$P47,$AG47,IF(HLOOKUP(AW$1,Monitoring_MP!$AM$1:$CX$57,Points_MP!$C47,FALSE)=$R47,$AH47,IF(HLOOKUP(AW$1,Monitoring_MP!$AM$1:$CX$57,Points_MP!$C47,FALSE)=$T47,$AI47,IF(HLOOKUP(AW$1,Monitoring_MP!$AM$1:$CX$57,Points_MP!$C47,FALSE)=$V47,$AJ47,IF(HLOOKUP(AW$1,Monitoring_MP!$AM$1:$CX$57,Points_MP!$C47,FALSE)=$X47,$AK47,"ERROR")))))))))</f>
        <v>0</v>
      </c>
      <c r="AX47" s="223">
        <f>IF(ISBLANK(HLOOKUP(AX$1,Monitoring_MP!$AM$1:$CX$57,Points_MP!$C47,FALSE)),"",IF(HLOOKUP(AX$1,Monitoring_MP!$AM$1:$CX$57,Points_MP!$C47,FALSE)=$J47,$AD47,IF(HLOOKUP(AX$1,Monitoring_MP!$AM$1:$CX$57,Points_MP!$C47,FALSE)=$L47,$AE47,IF(HLOOKUP(AX$1,Monitoring_MP!$AM$1:$CX$57,Points_MP!$C47,FALSE)=$N47,$AF47,IF(HLOOKUP(AX$1,Monitoring_MP!$AM$1:$CX$57,Points_MP!$C47,FALSE)=$P47,$AG47,IF(HLOOKUP(AX$1,Monitoring_MP!$AM$1:$CX$57,Points_MP!$C47,FALSE)=$R47,$AH47,IF(HLOOKUP(AX$1,Monitoring_MP!$AM$1:$CX$57,Points_MP!$C47,FALSE)=$T47,$AI47,IF(HLOOKUP(AX$1,Monitoring_MP!$AM$1:$CX$57,Points_MP!$C47,FALSE)=$V47,$AJ47,IF(HLOOKUP(AX$1,Monitoring_MP!$AM$1:$CX$57,Points_MP!$C47,FALSE)=$X47,$AK47,"ERROR")))))))))</f>
        <v>0</v>
      </c>
      <c r="AY47" s="223">
        <f>IF(ISBLANK(HLOOKUP(AY$1,Monitoring_MP!$AM$1:$CX$57,Points_MP!$C47,FALSE)),"",IF(HLOOKUP(AY$1,Monitoring_MP!$AM$1:$CX$57,Points_MP!$C47,FALSE)=$J47,$AD47,IF(HLOOKUP(AY$1,Monitoring_MP!$AM$1:$CX$57,Points_MP!$C47,FALSE)=$L47,$AE47,IF(HLOOKUP(AY$1,Monitoring_MP!$AM$1:$CX$57,Points_MP!$C47,FALSE)=$N47,$AF47,IF(HLOOKUP(AY$1,Monitoring_MP!$AM$1:$CX$57,Points_MP!$C47,FALSE)=$P47,$AG47,IF(HLOOKUP(AY$1,Monitoring_MP!$AM$1:$CX$57,Points_MP!$C47,FALSE)=$R47,$AH47,IF(HLOOKUP(AY$1,Monitoring_MP!$AM$1:$CX$57,Points_MP!$C47,FALSE)=$T47,$AI47,IF(HLOOKUP(AY$1,Monitoring_MP!$AM$1:$CX$57,Points_MP!$C47,FALSE)=$V47,$AJ47,IF(HLOOKUP(AY$1,Monitoring_MP!$AM$1:$CX$57,Points_MP!$C47,FALSE)=$X47,$AK47,"ERROR")))))))))</f>
        <v>0</v>
      </c>
      <c r="AZ47" s="223">
        <f>IF(ISBLANK(HLOOKUP(AZ$1,Monitoring_MP!$AM$1:$CX$57,Points_MP!$C47,FALSE)),"",IF(HLOOKUP(AZ$1,Monitoring_MP!$AM$1:$CX$57,Points_MP!$C47,FALSE)=$J47,$AD47,IF(HLOOKUP(AZ$1,Monitoring_MP!$AM$1:$CX$57,Points_MP!$C47,FALSE)=$L47,$AE47,IF(HLOOKUP(AZ$1,Monitoring_MP!$AM$1:$CX$57,Points_MP!$C47,FALSE)=$N47,$AF47,IF(HLOOKUP(AZ$1,Monitoring_MP!$AM$1:$CX$57,Points_MP!$C47,FALSE)=$P47,$AG47,IF(HLOOKUP(AZ$1,Monitoring_MP!$AM$1:$CX$57,Points_MP!$C47,FALSE)=$R47,$AH47,IF(HLOOKUP(AZ$1,Monitoring_MP!$AM$1:$CX$57,Points_MP!$C47,FALSE)=$T47,$AI47,IF(HLOOKUP(AZ$1,Monitoring_MP!$AM$1:$CX$57,Points_MP!$C47,FALSE)=$V47,$AJ47,IF(HLOOKUP(AZ$1,Monitoring_MP!$AM$1:$CX$57,Points_MP!$C47,FALSE)=$X47,$AK47,"ERROR")))))))))</f>
        <v>0</v>
      </c>
      <c r="BA47" s="223">
        <f>IF(ISBLANK(HLOOKUP(BA$1,Monitoring_MP!$AM$1:$CX$57,Points_MP!$C47,FALSE)),"",IF(HLOOKUP(BA$1,Monitoring_MP!$AM$1:$CX$57,Points_MP!$C47,FALSE)=$J47,$AD47,IF(HLOOKUP(BA$1,Monitoring_MP!$AM$1:$CX$57,Points_MP!$C47,FALSE)=$L47,$AE47,IF(HLOOKUP(BA$1,Monitoring_MP!$AM$1:$CX$57,Points_MP!$C47,FALSE)=$N47,$AF47,IF(HLOOKUP(BA$1,Monitoring_MP!$AM$1:$CX$57,Points_MP!$C47,FALSE)=$P47,$AG47,IF(HLOOKUP(BA$1,Monitoring_MP!$AM$1:$CX$57,Points_MP!$C47,FALSE)=$R47,$AH47,IF(HLOOKUP(BA$1,Monitoring_MP!$AM$1:$CX$57,Points_MP!$C47,FALSE)=$T47,$AI47,IF(HLOOKUP(BA$1,Monitoring_MP!$AM$1:$CX$57,Points_MP!$C47,FALSE)=$V47,$AJ47,IF(HLOOKUP(BA$1,Monitoring_MP!$AM$1:$CX$57,Points_MP!$C47,FALSE)=$X47,$AK47,"ERROR")))))))))</f>
        <v>0</v>
      </c>
      <c r="BB47" s="223">
        <f>IF(ISBLANK(HLOOKUP(BB$1,Monitoring_MP!$AM$1:$CX$57,Points_MP!$C47,FALSE)),"",IF(HLOOKUP(BB$1,Monitoring_MP!$AM$1:$CX$57,Points_MP!$C47,FALSE)=$J47,$AD47,IF(HLOOKUP(BB$1,Monitoring_MP!$AM$1:$CX$57,Points_MP!$C47,FALSE)=$L47,$AE47,IF(HLOOKUP(BB$1,Monitoring_MP!$AM$1:$CX$57,Points_MP!$C47,FALSE)=$N47,$AF47,IF(HLOOKUP(BB$1,Monitoring_MP!$AM$1:$CX$57,Points_MP!$C47,FALSE)=$P47,$AG47,IF(HLOOKUP(BB$1,Monitoring_MP!$AM$1:$CX$57,Points_MP!$C47,FALSE)=$R47,$AH47,IF(HLOOKUP(BB$1,Monitoring_MP!$AM$1:$CX$57,Points_MP!$C47,FALSE)=$T47,$AI47,IF(HLOOKUP(BB$1,Monitoring_MP!$AM$1:$CX$57,Points_MP!$C47,FALSE)=$V47,$AJ47,IF(HLOOKUP(BB$1,Monitoring_MP!$AM$1:$CX$57,Points_MP!$C47,FALSE)=$X47,$AK47,"ERROR")))))))))</f>
        <v>0</v>
      </c>
      <c r="BC47" s="223">
        <f>IF(ISBLANK(HLOOKUP(BC$1,Monitoring_MP!$AM$1:$CX$57,Points_MP!$C47,FALSE)),"",IF(HLOOKUP(BC$1,Monitoring_MP!$AM$1:$CX$57,Points_MP!$C47,FALSE)=$J47,$AD47,IF(HLOOKUP(BC$1,Monitoring_MP!$AM$1:$CX$57,Points_MP!$C47,FALSE)=$L47,$AE47,IF(HLOOKUP(BC$1,Monitoring_MP!$AM$1:$CX$57,Points_MP!$C47,FALSE)=$N47,$AF47,IF(HLOOKUP(BC$1,Monitoring_MP!$AM$1:$CX$57,Points_MP!$C47,FALSE)=$P47,$AG47,IF(HLOOKUP(BC$1,Monitoring_MP!$AM$1:$CX$57,Points_MP!$C47,FALSE)=$R47,$AH47,IF(HLOOKUP(BC$1,Monitoring_MP!$AM$1:$CX$57,Points_MP!$C47,FALSE)=$T47,$AI47,IF(HLOOKUP(BC$1,Monitoring_MP!$AM$1:$CX$57,Points_MP!$C47,FALSE)=$V47,$AJ47,IF(HLOOKUP(BC$1,Monitoring_MP!$AM$1:$CX$57,Points_MP!$C47,FALSE)=$X47,$AK47,"ERROR")))))))))</f>
        <v>0</v>
      </c>
      <c r="BD47" s="223">
        <f>IF(ISBLANK(HLOOKUP(BD$1,Monitoring_MP!$AM$1:$CX$57,Points_MP!$C47,FALSE)),"",IF(HLOOKUP(BD$1,Monitoring_MP!$AM$1:$CX$57,Points_MP!$C47,FALSE)=$J47,$AD47,IF(HLOOKUP(BD$1,Monitoring_MP!$AM$1:$CX$57,Points_MP!$C47,FALSE)=$L47,$AE47,IF(HLOOKUP(BD$1,Monitoring_MP!$AM$1:$CX$57,Points_MP!$C47,FALSE)=$N47,$AF47,IF(HLOOKUP(BD$1,Monitoring_MP!$AM$1:$CX$57,Points_MP!$C47,FALSE)=$P47,$AG47,IF(HLOOKUP(BD$1,Monitoring_MP!$AM$1:$CX$57,Points_MP!$C47,FALSE)=$R47,$AH47,IF(HLOOKUP(BD$1,Monitoring_MP!$AM$1:$CX$57,Points_MP!$C47,FALSE)=$T47,$AI47,IF(HLOOKUP(BD$1,Monitoring_MP!$AM$1:$CX$57,Points_MP!$C47,FALSE)=$V47,$AJ47,IF(HLOOKUP(BD$1,Monitoring_MP!$AM$1:$CX$57,Points_MP!$C47,FALSE)=$X47,$AK47,"ERROR")))))))))</f>
        <v>0</v>
      </c>
      <c r="BE47" s="223">
        <f>IF(ISBLANK(HLOOKUP(BE$1,Monitoring_MP!$AM$1:$CX$57,Points_MP!$C47,FALSE)),"",IF(HLOOKUP(BE$1,Monitoring_MP!$AM$1:$CX$57,Points_MP!$C47,FALSE)=$J47,$AD47,IF(HLOOKUP(BE$1,Monitoring_MP!$AM$1:$CX$57,Points_MP!$C47,FALSE)=$L47,$AE47,IF(HLOOKUP(BE$1,Monitoring_MP!$AM$1:$CX$57,Points_MP!$C47,FALSE)=$N47,$AF47,IF(HLOOKUP(BE$1,Monitoring_MP!$AM$1:$CX$57,Points_MP!$C47,FALSE)=$P47,$AG47,IF(HLOOKUP(BE$1,Monitoring_MP!$AM$1:$CX$57,Points_MP!$C47,FALSE)=$R47,$AH47,IF(HLOOKUP(BE$1,Monitoring_MP!$AM$1:$CX$57,Points_MP!$C47,FALSE)=$T47,$AI47,IF(HLOOKUP(BE$1,Monitoring_MP!$AM$1:$CX$57,Points_MP!$C47,FALSE)=$V47,$AJ47,IF(HLOOKUP(BE$1,Monitoring_MP!$AM$1:$CX$57,Points_MP!$C47,FALSE)=$X47,$AK47,"ERROR")))))))))</f>
        <v>0</v>
      </c>
      <c r="BF47" s="223">
        <f>IF(ISBLANK(HLOOKUP(BF$1,Monitoring_MP!$AM$1:$CX$57,Points_MP!$C47,FALSE)),"",IF(HLOOKUP(BF$1,Monitoring_MP!$AM$1:$CX$57,Points_MP!$C47,FALSE)=$J47,$AD47,IF(HLOOKUP(BF$1,Monitoring_MP!$AM$1:$CX$57,Points_MP!$C47,FALSE)=$L47,$AE47,IF(HLOOKUP(BF$1,Monitoring_MP!$AM$1:$CX$57,Points_MP!$C47,FALSE)=$N47,$AF47,IF(HLOOKUP(BF$1,Monitoring_MP!$AM$1:$CX$57,Points_MP!$C47,FALSE)=$P47,$AG47,IF(HLOOKUP(BF$1,Monitoring_MP!$AM$1:$CX$57,Points_MP!$C47,FALSE)=$R47,$AH47,IF(HLOOKUP(BF$1,Monitoring_MP!$AM$1:$CX$57,Points_MP!$C47,FALSE)=$T47,$AI47,IF(HLOOKUP(BF$1,Monitoring_MP!$AM$1:$CX$57,Points_MP!$C47,FALSE)=$V47,$AJ47,IF(HLOOKUP(BF$1,Monitoring_MP!$AM$1:$CX$57,Points_MP!$C47,FALSE)=$X47,$AK47,"ERROR")))))))))</f>
        <v>0</v>
      </c>
      <c r="BG47" s="223">
        <f>IF(ISBLANK(HLOOKUP(BG$1,Monitoring_MP!$AM$1:$CX$57,Points_MP!$C47,FALSE)),"",IF(HLOOKUP(BG$1,Monitoring_MP!$AM$1:$CX$57,Points_MP!$C47,FALSE)=$J47,$AD47,IF(HLOOKUP(BG$1,Monitoring_MP!$AM$1:$CX$57,Points_MP!$C47,FALSE)=$L47,$AE47,IF(HLOOKUP(BG$1,Monitoring_MP!$AM$1:$CX$57,Points_MP!$C47,FALSE)=$N47,$AF47,IF(HLOOKUP(BG$1,Monitoring_MP!$AM$1:$CX$57,Points_MP!$C47,FALSE)=$P47,$AG47,IF(HLOOKUP(BG$1,Monitoring_MP!$AM$1:$CX$57,Points_MP!$C47,FALSE)=$R47,$AH47,IF(HLOOKUP(BG$1,Monitoring_MP!$AM$1:$CX$57,Points_MP!$C47,FALSE)=$T47,$AI47,IF(HLOOKUP(BG$1,Monitoring_MP!$AM$1:$CX$57,Points_MP!$C47,FALSE)=$V47,$AJ47,IF(HLOOKUP(BG$1,Monitoring_MP!$AM$1:$CX$57,Points_MP!$C47,FALSE)=$X47,$AK47,"ERROR")))))))))</f>
        <v>0</v>
      </c>
      <c r="BH47" s="223">
        <f>IF(ISBLANK(HLOOKUP(BH$1,Monitoring_MP!$AM$1:$CX$57,Points_MP!$C47,FALSE)),"",IF(HLOOKUP(BH$1,Monitoring_MP!$AM$1:$CX$57,Points_MP!$C47,FALSE)=$J47,$AD47,IF(HLOOKUP(BH$1,Monitoring_MP!$AM$1:$CX$57,Points_MP!$C47,FALSE)=$L47,$AE47,IF(HLOOKUP(BH$1,Monitoring_MP!$AM$1:$CX$57,Points_MP!$C47,FALSE)=$N47,$AF47,IF(HLOOKUP(BH$1,Monitoring_MP!$AM$1:$CX$57,Points_MP!$C47,FALSE)=$P47,$AG47,IF(HLOOKUP(BH$1,Monitoring_MP!$AM$1:$CX$57,Points_MP!$C47,FALSE)=$R47,$AH47,IF(HLOOKUP(BH$1,Monitoring_MP!$AM$1:$CX$57,Points_MP!$C47,FALSE)=$T47,$AI47,IF(HLOOKUP(BH$1,Monitoring_MP!$AM$1:$CX$57,Points_MP!$C47,FALSE)=$V47,$AJ47,IF(HLOOKUP(BH$1,Monitoring_MP!$AM$1:$CX$57,Points_MP!$C47,FALSE)=$X47,$AK47,"ERROR")))))))))</f>
        <v>0</v>
      </c>
      <c r="BI47" s="223">
        <f>IF(ISBLANK(HLOOKUP(BI$1,Monitoring_MP!$AM$1:$CX$57,Points_MP!$C47,FALSE)),"",IF(HLOOKUP(BI$1,Monitoring_MP!$AM$1:$CX$57,Points_MP!$C47,FALSE)=$J47,$AD47,IF(HLOOKUP(BI$1,Monitoring_MP!$AM$1:$CX$57,Points_MP!$C47,FALSE)=$L47,$AE47,IF(HLOOKUP(BI$1,Monitoring_MP!$AM$1:$CX$57,Points_MP!$C47,FALSE)=$N47,$AF47,IF(HLOOKUP(BI$1,Monitoring_MP!$AM$1:$CX$57,Points_MP!$C47,FALSE)=$P47,$AG47,IF(HLOOKUP(BI$1,Monitoring_MP!$AM$1:$CX$57,Points_MP!$C47,FALSE)=$R47,$AH47,IF(HLOOKUP(BI$1,Monitoring_MP!$AM$1:$CX$57,Points_MP!$C47,FALSE)=$T47,$AI47,IF(HLOOKUP(BI$1,Monitoring_MP!$AM$1:$CX$57,Points_MP!$C47,FALSE)=$V47,$AJ47,IF(HLOOKUP(BI$1,Monitoring_MP!$AM$1:$CX$57,Points_MP!$C47,FALSE)=$X47,$AK47,"ERROR")))))))))</f>
        <v>0</v>
      </c>
      <c r="BJ47" s="223">
        <f>IF(ISBLANK(HLOOKUP(BJ$1,Monitoring_MP!$AM$1:$CX$57,Points_MP!$C47,FALSE)),"",IF(HLOOKUP(BJ$1,Monitoring_MP!$AM$1:$CX$57,Points_MP!$C47,FALSE)=$J47,$AD47,IF(HLOOKUP(BJ$1,Monitoring_MP!$AM$1:$CX$57,Points_MP!$C47,FALSE)=$L47,$AE47,IF(HLOOKUP(BJ$1,Monitoring_MP!$AM$1:$CX$57,Points_MP!$C47,FALSE)=$N47,$AF47,IF(HLOOKUP(BJ$1,Monitoring_MP!$AM$1:$CX$57,Points_MP!$C47,FALSE)=$P47,$AG47,IF(HLOOKUP(BJ$1,Monitoring_MP!$AM$1:$CX$57,Points_MP!$C47,FALSE)=$R47,$AH47,IF(HLOOKUP(BJ$1,Monitoring_MP!$AM$1:$CX$57,Points_MP!$C47,FALSE)=$T47,$AI47,IF(HLOOKUP(BJ$1,Monitoring_MP!$AM$1:$CX$57,Points_MP!$C47,FALSE)=$V47,$AJ47,IF(HLOOKUP(BJ$1,Monitoring_MP!$AM$1:$CX$57,Points_MP!$C47,FALSE)=$X47,$AK47,"ERROR")))))))))</f>
        <v>1</v>
      </c>
      <c r="BK47" s="223">
        <f>IF(ISBLANK(HLOOKUP(BK$1,Monitoring_MP!$AM$1:$CX$57,Points_MP!$C47,FALSE)),"",IF(HLOOKUP(BK$1,Monitoring_MP!$AM$1:$CX$57,Points_MP!$C47,FALSE)=$J47,$AD47,IF(HLOOKUP(BK$1,Monitoring_MP!$AM$1:$CX$57,Points_MP!$C47,FALSE)=$L47,$AE47,IF(HLOOKUP(BK$1,Monitoring_MP!$AM$1:$CX$57,Points_MP!$C47,FALSE)=$N47,$AF47,IF(HLOOKUP(BK$1,Monitoring_MP!$AM$1:$CX$57,Points_MP!$C47,FALSE)=$P47,$AG47,IF(HLOOKUP(BK$1,Monitoring_MP!$AM$1:$CX$57,Points_MP!$C47,FALSE)=$R47,$AH47,IF(HLOOKUP(BK$1,Monitoring_MP!$AM$1:$CX$57,Points_MP!$C47,FALSE)=$T47,$AI47,IF(HLOOKUP(BK$1,Monitoring_MP!$AM$1:$CX$57,Points_MP!$C47,FALSE)=$V47,$AJ47,IF(HLOOKUP(BK$1,Monitoring_MP!$AM$1:$CX$57,Points_MP!$C47,FALSE)=$X47,$AK47,"ERROR")))))))))</f>
        <v>0</v>
      </c>
      <c r="BL47" s="223">
        <f>IF(ISBLANK(HLOOKUP(BL$1,Monitoring_MP!$AM$1:$CX$57,Points_MP!$C47,FALSE)),"",IF(HLOOKUP(BL$1,Monitoring_MP!$AM$1:$CX$57,Points_MP!$C47,FALSE)=$J47,$AD47,IF(HLOOKUP(BL$1,Monitoring_MP!$AM$1:$CX$57,Points_MP!$C47,FALSE)=$L47,$AE47,IF(HLOOKUP(BL$1,Monitoring_MP!$AM$1:$CX$57,Points_MP!$C47,FALSE)=$N47,$AF47,IF(HLOOKUP(BL$1,Monitoring_MP!$AM$1:$CX$57,Points_MP!$C47,FALSE)=$P47,$AG47,IF(HLOOKUP(BL$1,Monitoring_MP!$AM$1:$CX$57,Points_MP!$C47,FALSE)=$R47,$AH47,IF(HLOOKUP(BL$1,Monitoring_MP!$AM$1:$CX$57,Points_MP!$C47,FALSE)=$T47,$AI47,IF(HLOOKUP(BL$1,Monitoring_MP!$AM$1:$CX$57,Points_MP!$C47,FALSE)=$V47,$AJ47,IF(HLOOKUP(BL$1,Monitoring_MP!$AM$1:$CX$57,Points_MP!$C47,FALSE)=$X47,$AK47,"ERROR")))))))))</f>
        <v>0</v>
      </c>
      <c r="BM47" s="223">
        <f>IF(ISBLANK(HLOOKUP(BM$1,Monitoring_MP!$AM$1:$CX$57,Points_MP!$C47,FALSE)),"",IF(HLOOKUP(BM$1,Monitoring_MP!$AM$1:$CX$57,Points_MP!$C47,FALSE)=$J47,$AD47,IF(HLOOKUP(BM$1,Monitoring_MP!$AM$1:$CX$57,Points_MP!$C47,FALSE)=$L47,$AE47,IF(HLOOKUP(BM$1,Monitoring_MP!$AM$1:$CX$57,Points_MP!$C47,FALSE)=$N47,$AF47,IF(HLOOKUP(BM$1,Monitoring_MP!$AM$1:$CX$57,Points_MP!$C47,FALSE)=$P47,$AG47,IF(HLOOKUP(BM$1,Monitoring_MP!$AM$1:$CX$57,Points_MP!$C47,FALSE)=$R47,$AH47,IF(HLOOKUP(BM$1,Monitoring_MP!$AM$1:$CX$57,Points_MP!$C47,FALSE)=$T47,$AI47,IF(HLOOKUP(BM$1,Monitoring_MP!$AM$1:$CX$57,Points_MP!$C47,FALSE)=$V47,$AJ47,IF(HLOOKUP(BM$1,Monitoring_MP!$AM$1:$CX$57,Points_MP!$C47,FALSE)=$X47,$AK47,"ERROR")))))))))</f>
        <v>0</v>
      </c>
      <c r="BN47" s="223">
        <f>IF(ISBLANK(HLOOKUP(BN$1,Monitoring_MP!$AM$1:$CX$57,Points_MP!$C47,FALSE)),"",IF(HLOOKUP(BN$1,Monitoring_MP!$AM$1:$CX$57,Points_MP!$C47,FALSE)=$J47,$AD47,IF(HLOOKUP(BN$1,Monitoring_MP!$AM$1:$CX$57,Points_MP!$C47,FALSE)=$L47,$AE47,IF(HLOOKUP(BN$1,Monitoring_MP!$AM$1:$CX$57,Points_MP!$C47,FALSE)=$N47,$AF47,IF(HLOOKUP(BN$1,Monitoring_MP!$AM$1:$CX$57,Points_MP!$C47,FALSE)=$P47,$AG47,IF(HLOOKUP(BN$1,Monitoring_MP!$AM$1:$CX$57,Points_MP!$C47,FALSE)=$R47,$AH47,IF(HLOOKUP(BN$1,Monitoring_MP!$AM$1:$CX$57,Points_MP!$C47,FALSE)=$T47,$AI47,IF(HLOOKUP(BN$1,Monitoring_MP!$AM$1:$CX$57,Points_MP!$C47,FALSE)=$V47,$AJ47,IF(HLOOKUP(BN$1,Monitoring_MP!$AM$1:$CX$57,Points_MP!$C47,FALSE)=$X47,$AK47,"ERROR")))))))))</f>
        <v>0</v>
      </c>
      <c r="BO47" s="223">
        <f>IF(ISBLANK(HLOOKUP(BO$1,Monitoring_MP!$AM$1:$CX$57,Points_MP!$C47,FALSE)),"",IF(HLOOKUP(BO$1,Monitoring_MP!$AM$1:$CX$57,Points_MP!$C47,FALSE)=$J47,$AD47,IF(HLOOKUP(BO$1,Monitoring_MP!$AM$1:$CX$57,Points_MP!$C47,FALSE)=$L47,$AE47,IF(HLOOKUP(BO$1,Monitoring_MP!$AM$1:$CX$57,Points_MP!$C47,FALSE)=$N47,$AF47,IF(HLOOKUP(BO$1,Monitoring_MP!$AM$1:$CX$57,Points_MP!$C47,FALSE)=$P47,$AG47,IF(HLOOKUP(BO$1,Monitoring_MP!$AM$1:$CX$57,Points_MP!$C47,FALSE)=$R47,$AH47,IF(HLOOKUP(BO$1,Monitoring_MP!$AM$1:$CX$57,Points_MP!$C47,FALSE)=$T47,$AI47,IF(HLOOKUP(BO$1,Monitoring_MP!$AM$1:$CX$57,Points_MP!$C47,FALSE)=$V47,$AJ47,IF(HLOOKUP(BO$1,Monitoring_MP!$AM$1:$CX$57,Points_MP!$C47,FALSE)=$X47,$AK47,"ERROR")))))))))</f>
        <v>0</v>
      </c>
      <c r="BP47" s="223">
        <f>IF(ISBLANK(HLOOKUP(BP$1,Monitoring_MP!$AM$1:$CX$57,Points_MP!$C47,FALSE)),"",IF(HLOOKUP(BP$1,Monitoring_MP!$AM$1:$CX$57,Points_MP!$C47,FALSE)=$J47,$AD47,IF(HLOOKUP(BP$1,Monitoring_MP!$AM$1:$CX$57,Points_MP!$C47,FALSE)=$L47,$AE47,IF(HLOOKUP(BP$1,Monitoring_MP!$AM$1:$CX$57,Points_MP!$C47,FALSE)=$N47,$AF47,IF(HLOOKUP(BP$1,Monitoring_MP!$AM$1:$CX$57,Points_MP!$C47,FALSE)=$P47,$AG47,IF(HLOOKUP(BP$1,Monitoring_MP!$AM$1:$CX$57,Points_MP!$C47,FALSE)=$R47,$AH47,IF(HLOOKUP(BP$1,Monitoring_MP!$AM$1:$CX$57,Points_MP!$C47,FALSE)=$T47,$AI47,IF(HLOOKUP(BP$1,Monitoring_MP!$AM$1:$CX$57,Points_MP!$C47,FALSE)=$V47,$AJ47,IF(HLOOKUP(BP$1,Monitoring_MP!$AM$1:$CX$57,Points_MP!$C47,FALSE)=$X47,$AK47,"ERROR")))))))))</f>
        <v>0</v>
      </c>
      <c r="BQ47" s="223">
        <f>IF(ISBLANK(HLOOKUP(BQ$1,Monitoring_MP!$AM$1:$CX$57,Points_MP!$C47,FALSE)),"",IF(HLOOKUP(BQ$1,Monitoring_MP!$AM$1:$CX$57,Points_MP!$C47,FALSE)=$J47,$AD47,IF(HLOOKUP(BQ$1,Monitoring_MP!$AM$1:$CX$57,Points_MP!$C47,FALSE)=$L47,$AE47,IF(HLOOKUP(BQ$1,Monitoring_MP!$AM$1:$CX$57,Points_MP!$C47,FALSE)=$N47,$AF47,IF(HLOOKUP(BQ$1,Monitoring_MP!$AM$1:$CX$57,Points_MP!$C47,FALSE)=$P47,$AG47,IF(HLOOKUP(BQ$1,Monitoring_MP!$AM$1:$CX$57,Points_MP!$C47,FALSE)=$R47,$AH47,IF(HLOOKUP(BQ$1,Monitoring_MP!$AM$1:$CX$57,Points_MP!$C47,FALSE)=$T47,$AI47,IF(HLOOKUP(BQ$1,Monitoring_MP!$AM$1:$CX$57,Points_MP!$C47,FALSE)=$V47,$AJ47,IF(HLOOKUP(BQ$1,Monitoring_MP!$AM$1:$CX$57,Points_MP!$C47,FALSE)=$X47,$AK47,"ERROR")))))))))</f>
        <v>0</v>
      </c>
      <c r="BR47" s="223">
        <f>IF(ISBLANK(HLOOKUP(BR$1,Monitoring_MP!$AM$1:$CX$57,Points_MP!$C47,FALSE)),"",IF(HLOOKUP(BR$1,Monitoring_MP!$AM$1:$CX$57,Points_MP!$C47,FALSE)=$J47,$AD47,IF(HLOOKUP(BR$1,Monitoring_MP!$AM$1:$CX$57,Points_MP!$C47,FALSE)=$L47,$AE47,IF(HLOOKUP(BR$1,Monitoring_MP!$AM$1:$CX$57,Points_MP!$C47,FALSE)=$N47,$AF47,IF(HLOOKUP(BR$1,Monitoring_MP!$AM$1:$CX$57,Points_MP!$C47,FALSE)=$P47,$AG47,IF(HLOOKUP(BR$1,Monitoring_MP!$AM$1:$CX$57,Points_MP!$C47,FALSE)=$R47,$AH47,IF(HLOOKUP(BR$1,Monitoring_MP!$AM$1:$CX$57,Points_MP!$C47,FALSE)=$T47,$AI47,IF(HLOOKUP(BR$1,Monitoring_MP!$AM$1:$CX$57,Points_MP!$C47,FALSE)=$V47,$AJ47,IF(HLOOKUP(BR$1,Monitoring_MP!$AM$1:$CX$57,Points_MP!$C47,FALSE)=$X47,$AK47,"ERROR")))))))))</f>
        <v>0</v>
      </c>
    </row>
    <row r="48" spans="1:70" ht="15" customHeight="1" x14ac:dyDescent="0.35">
      <c r="A48" s="83" t="str">
        <f>IF(ISBLANK(Monitoring_MP!A48),"",Monitoring_MP!A48)</f>
        <v>Q46</v>
      </c>
      <c r="B48" s="248" t="str">
        <f>IF(ISBLANK(Monitoring_MP!B48),"",Monitoring_MP!B48)</f>
        <v>R20046</v>
      </c>
      <c r="C48" s="178">
        <f>IF(ISBLANK(Monitoring_MP!C48),"",Monitoring_MP!C48)</f>
        <v>48</v>
      </c>
      <c r="D48" s="178" t="str">
        <f>IF(ISBLANK(Monitoring_MP!D48),"",Monitoring_MP!D48)</f>
        <v>Are unitatea administrativ-teritorială elaborat și publicat un Cod de etică pentru angajații autorităților administrației publice raionale?</v>
      </c>
      <c r="E48" s="178" t="str">
        <f>IF(ISBLANK(Monitoring_MP!E48),"",Monitoring_MP!E48)</f>
        <v>Has the municipality developed, approved and published a ethics code for the employee of the city hall?</v>
      </c>
      <c r="F48" s="84" t="str">
        <f>IF(ISBLANK(Monitoring_MP!F48),"",Monitoring_MP!F48)</f>
        <v>et</v>
      </c>
      <c r="G48" s="84" t="str">
        <f>IF(ISBLANK(Monitoring_MP!G48),"",Monitoring_MP!G48)</f>
        <v>et4</v>
      </c>
      <c r="H48" s="84" t="str">
        <f>IF(ISBLANK(Monitoring_MP!H48),"",Monitoring_MP!H48)</f>
        <v>et4k</v>
      </c>
      <c r="I48" s="85">
        <f>IF(ISBLANK(Monitoring_MP!I48),"",Monitoring_MP!I48)</f>
        <v>1</v>
      </c>
      <c r="J48" s="84" t="str">
        <f>IF(ISBLANK(Monitoring_MP!J48),"",Monitoring_MP!J48)</f>
        <v>da</v>
      </c>
      <c r="K48" s="84" t="str">
        <f>IF(ISBLANK(Monitoring_MP!K48),"",Monitoring_MP!K48)</f>
        <v>yes</v>
      </c>
      <c r="L48" s="84" t="str">
        <f>IF(ISBLANK(Monitoring_MP!L48),"",Monitoring_MP!L48)</f>
        <v>nu</v>
      </c>
      <c r="M48" s="84" t="str">
        <f>IF(ISBLANK(Monitoring_MP!M48),"",Monitoring_MP!M48)</f>
        <v>no</v>
      </c>
      <c r="N48" s="84" t="str">
        <f>IF(ISBLANK(Monitoring_MP!N48),"",Monitoring_MP!N48)</f>
        <v>partial</v>
      </c>
      <c r="O48" s="84" t="str">
        <f>IF(ISBLANK(Monitoring_MP!O48),"",Monitoring_MP!O48)</f>
        <v>partially</v>
      </c>
      <c r="P48" s="84" t="str">
        <f>IF(ISBLANK(Monitoring_MP!P48),"",Monitoring_MP!P48)</f>
        <v>---</v>
      </c>
      <c r="Q48" s="84" t="str">
        <f>IF(ISBLANK(Monitoring_MP!Q48),"",Monitoring_MP!Q48)</f>
        <v>---</v>
      </c>
      <c r="R48" s="84" t="str">
        <f>IF(ISBLANK(Monitoring_MP!R48),"",Monitoring_MP!R48)</f>
        <v>---</v>
      </c>
      <c r="S48" s="84" t="str">
        <f>IF(ISBLANK(Monitoring_MP!S48),"",Monitoring_MP!S48)</f>
        <v>---</v>
      </c>
      <c r="T48" s="84" t="str">
        <f>IF(ISBLANK(Monitoring_MP!T48),"",Monitoring_MP!T48)</f>
        <v>---</v>
      </c>
      <c r="U48" s="84" t="str">
        <f>IF(ISBLANK(Monitoring_MP!U48),"",Monitoring_MP!U48)</f>
        <v>---</v>
      </c>
      <c r="V48" s="84" t="str">
        <f>IF(ISBLANK(Monitoring_MP!V48),"",Monitoring_MP!V48)</f>
        <v>---</v>
      </c>
      <c r="W48" s="84" t="str">
        <f>IF(ISBLANK(Monitoring_MP!W48),"",Monitoring_MP!W48)</f>
        <v>---</v>
      </c>
      <c r="X48" s="132" t="str">
        <f>IF(ISBLANK(Monitoring_MP!X48),"",Monitoring_MP!X48)</f>
        <v>N/A</v>
      </c>
      <c r="Y48" s="132" t="str">
        <f>IF(ISBLANK(Monitoring_MP!Y48),"",Monitoring_MP!Y48)</f>
        <v>N/A</v>
      </c>
      <c r="Z48" s="84" t="str">
        <f>IF(ISBLANK(Monitoring_MP!Z48),"",Monitoring_MP!Z48)</f>
        <v>---</v>
      </c>
      <c r="AA48" s="84" t="str">
        <f>IF(ISBLANK(Monitoring_MP!AA48),"",Monitoring_MP!AA48)</f>
        <v>---</v>
      </c>
      <c r="AB48" s="84" t="str">
        <f>IF(ISBLANK(Monitoring_MP!AB48),"",Monitoring_MP!AB48)</f>
        <v>da</v>
      </c>
      <c r="AC48" s="84" t="str">
        <f>IF(ISBLANK(Monitoring_MP!AC48),"",Monitoring_MP!AC48)</f>
        <v>nu</v>
      </c>
      <c r="AD48" s="85">
        <f>IF(ISBLANK(Monitoring_MP!AD48),"",Monitoring_MP!AD48)</f>
        <v>1</v>
      </c>
      <c r="AE48" s="84">
        <f>IF(ISBLANK(Monitoring_MP!AE48),"",Monitoring_MP!AE48)</f>
        <v>0</v>
      </c>
      <c r="AF48" s="84">
        <f>IF(ISBLANK(Monitoring_MP!AF48),"",Monitoring_MP!AF48)</f>
        <v>0.5</v>
      </c>
      <c r="AG48" s="84" t="str">
        <f>IF(ISBLANK(Monitoring_MP!AG48),"",Monitoring_MP!AG48)</f>
        <v>---</v>
      </c>
      <c r="AH48" s="84" t="str">
        <f>IF(ISBLANK(Monitoring_MP!AH48),"",Monitoring_MP!AH48)</f>
        <v>---</v>
      </c>
      <c r="AI48" s="84" t="str">
        <f>IF(ISBLANK(Monitoring_MP!AI48),"",Monitoring_MP!AI48)</f>
        <v>---</v>
      </c>
      <c r="AJ48" s="132" t="str">
        <f>IF(ISBLANK(Monitoring_MP!AJ48),"",Monitoring_MP!AJ48)</f>
        <v>---</v>
      </c>
      <c r="AK48" s="132" t="str">
        <f>IF(ISBLANK(Monitoring_MP!AK48),"",Monitoring_MP!AK48)</f>
        <v>N/A</v>
      </c>
      <c r="AL48" s="158" t="str">
        <f>IF(ISBLANK(Monitoring_MP!AL48),"",Monitoring_MP!AL48)</f>
        <v>---</v>
      </c>
      <c r="AM48" s="223">
        <f>IF(ISBLANK(HLOOKUP(AM$1,Monitoring_MP!$AM$1:$CX$57,Points_MP!$C48,FALSE)),"",IF(HLOOKUP(AM$1,Monitoring_MP!$AM$1:$CX$57,Points_MP!$C48,FALSE)=$J48,$AD48,IF(HLOOKUP(AM$1,Monitoring_MP!$AM$1:$CX$57,Points_MP!$C48,FALSE)=$L48,$AE48,IF(HLOOKUP(AM$1,Monitoring_MP!$AM$1:$CX$57,Points_MP!$C48,FALSE)=$N48,$AF48,IF(HLOOKUP(AM$1,Monitoring_MP!$AM$1:$CX$57,Points_MP!$C48,FALSE)=$P48,$AG48,IF(HLOOKUP(AM$1,Monitoring_MP!$AM$1:$CX$57,Points_MP!$C48,FALSE)=$R48,$AH48,IF(HLOOKUP(AM$1,Monitoring_MP!$AM$1:$CX$57,Points_MP!$C48,FALSE)=$T48,$AI48,IF(HLOOKUP(AM$1,Monitoring_MP!$AM$1:$CX$57,Points_MP!$C48,FALSE)=$V48,$AJ48,IF(HLOOKUP(AM$1,Monitoring_MP!$AM$1:$CX$57,Points_MP!$C48,FALSE)=$X48,$AK48,"ERROR")))))))))</f>
        <v>0</v>
      </c>
      <c r="AN48" s="223">
        <f>IF(ISBLANK(HLOOKUP(AN$1,Monitoring_MP!$AM$1:$CX$57,Points_MP!$C48,FALSE)),"",IF(HLOOKUP(AN$1,Monitoring_MP!$AM$1:$CX$57,Points_MP!$C48,FALSE)=$J48,$AD48,IF(HLOOKUP(AN$1,Monitoring_MP!$AM$1:$CX$57,Points_MP!$C48,FALSE)=$L48,$AE48,IF(HLOOKUP(AN$1,Monitoring_MP!$AM$1:$CX$57,Points_MP!$C48,FALSE)=$N48,$AF48,IF(HLOOKUP(AN$1,Monitoring_MP!$AM$1:$CX$57,Points_MP!$C48,FALSE)=$P48,$AG48,IF(HLOOKUP(AN$1,Monitoring_MP!$AM$1:$CX$57,Points_MP!$C48,FALSE)=$R48,$AH48,IF(HLOOKUP(AN$1,Monitoring_MP!$AM$1:$CX$57,Points_MP!$C48,FALSE)=$T48,$AI48,IF(HLOOKUP(AN$1,Monitoring_MP!$AM$1:$CX$57,Points_MP!$C48,FALSE)=$V48,$AJ48,IF(HLOOKUP(AN$1,Monitoring_MP!$AM$1:$CX$57,Points_MP!$C48,FALSE)=$X48,$AK48,"ERROR")))))))))</f>
        <v>1</v>
      </c>
      <c r="AO48" s="223">
        <f>IF(ISBLANK(HLOOKUP(AO$1,Monitoring_MP!$AM$1:$CX$57,Points_MP!$C48,FALSE)),"",IF(HLOOKUP(AO$1,Monitoring_MP!$AM$1:$CX$57,Points_MP!$C48,FALSE)=$J48,$AD48,IF(HLOOKUP(AO$1,Monitoring_MP!$AM$1:$CX$57,Points_MP!$C48,FALSE)=$L48,$AE48,IF(HLOOKUP(AO$1,Monitoring_MP!$AM$1:$CX$57,Points_MP!$C48,FALSE)=$N48,$AF48,IF(HLOOKUP(AO$1,Monitoring_MP!$AM$1:$CX$57,Points_MP!$C48,FALSE)=$P48,$AG48,IF(HLOOKUP(AO$1,Monitoring_MP!$AM$1:$CX$57,Points_MP!$C48,FALSE)=$R48,$AH48,IF(HLOOKUP(AO$1,Monitoring_MP!$AM$1:$CX$57,Points_MP!$C48,FALSE)=$T48,$AI48,IF(HLOOKUP(AO$1,Monitoring_MP!$AM$1:$CX$57,Points_MP!$C48,FALSE)=$V48,$AJ48,IF(HLOOKUP(AO$1,Monitoring_MP!$AM$1:$CX$57,Points_MP!$C48,FALSE)=$X48,$AK48,"ERROR")))))))))</f>
        <v>0</v>
      </c>
      <c r="AP48" s="223">
        <f>IF(ISBLANK(HLOOKUP(AP$1,Monitoring_MP!$AM$1:$CX$57,Points_MP!$C48,FALSE)),"",IF(HLOOKUP(AP$1,Monitoring_MP!$AM$1:$CX$57,Points_MP!$C48,FALSE)=$J48,$AD48,IF(HLOOKUP(AP$1,Monitoring_MP!$AM$1:$CX$57,Points_MP!$C48,FALSE)=$L48,$AE48,IF(HLOOKUP(AP$1,Monitoring_MP!$AM$1:$CX$57,Points_MP!$C48,FALSE)=$N48,$AF48,IF(HLOOKUP(AP$1,Monitoring_MP!$AM$1:$CX$57,Points_MP!$C48,FALSE)=$P48,$AG48,IF(HLOOKUP(AP$1,Monitoring_MP!$AM$1:$CX$57,Points_MP!$C48,FALSE)=$R48,$AH48,IF(HLOOKUP(AP$1,Monitoring_MP!$AM$1:$CX$57,Points_MP!$C48,FALSE)=$T48,$AI48,IF(HLOOKUP(AP$1,Monitoring_MP!$AM$1:$CX$57,Points_MP!$C48,FALSE)=$V48,$AJ48,IF(HLOOKUP(AP$1,Monitoring_MP!$AM$1:$CX$57,Points_MP!$C48,FALSE)=$X48,$AK48,"ERROR")))))))))</f>
        <v>1</v>
      </c>
      <c r="AQ48" s="223">
        <f>IF(ISBLANK(HLOOKUP(AQ$1,Monitoring_MP!$AM$1:$CX$57,Points_MP!$C48,FALSE)),"",IF(HLOOKUP(AQ$1,Monitoring_MP!$AM$1:$CX$57,Points_MP!$C48,FALSE)=$J48,$AD48,IF(HLOOKUP(AQ$1,Monitoring_MP!$AM$1:$CX$57,Points_MP!$C48,FALSE)=$L48,$AE48,IF(HLOOKUP(AQ$1,Monitoring_MP!$AM$1:$CX$57,Points_MP!$C48,FALSE)=$N48,$AF48,IF(HLOOKUP(AQ$1,Monitoring_MP!$AM$1:$CX$57,Points_MP!$C48,FALSE)=$P48,$AG48,IF(HLOOKUP(AQ$1,Monitoring_MP!$AM$1:$CX$57,Points_MP!$C48,FALSE)=$R48,$AH48,IF(HLOOKUP(AQ$1,Monitoring_MP!$AM$1:$CX$57,Points_MP!$C48,FALSE)=$T48,$AI48,IF(HLOOKUP(AQ$1,Monitoring_MP!$AM$1:$CX$57,Points_MP!$C48,FALSE)=$V48,$AJ48,IF(HLOOKUP(AQ$1,Monitoring_MP!$AM$1:$CX$57,Points_MP!$C48,FALSE)=$X48,$AK48,"ERROR")))))))))</f>
        <v>0</v>
      </c>
      <c r="AR48" s="223">
        <f>IF(ISBLANK(HLOOKUP(AR$1,Monitoring_MP!$AM$1:$CX$57,Points_MP!$C48,FALSE)),"",IF(HLOOKUP(AR$1,Monitoring_MP!$AM$1:$CX$57,Points_MP!$C48,FALSE)=$J48,$AD48,IF(HLOOKUP(AR$1,Monitoring_MP!$AM$1:$CX$57,Points_MP!$C48,FALSE)=$L48,$AE48,IF(HLOOKUP(AR$1,Monitoring_MP!$AM$1:$CX$57,Points_MP!$C48,FALSE)=$N48,$AF48,IF(HLOOKUP(AR$1,Monitoring_MP!$AM$1:$CX$57,Points_MP!$C48,FALSE)=$P48,$AG48,IF(HLOOKUP(AR$1,Monitoring_MP!$AM$1:$CX$57,Points_MP!$C48,FALSE)=$R48,$AH48,IF(HLOOKUP(AR$1,Monitoring_MP!$AM$1:$CX$57,Points_MP!$C48,FALSE)=$T48,$AI48,IF(HLOOKUP(AR$1,Monitoring_MP!$AM$1:$CX$57,Points_MP!$C48,FALSE)=$V48,$AJ48,IF(HLOOKUP(AR$1,Monitoring_MP!$AM$1:$CX$57,Points_MP!$C48,FALSE)=$X48,$AK48,"ERROR")))))))))</f>
        <v>1</v>
      </c>
      <c r="AS48" s="223">
        <f>IF(ISBLANK(HLOOKUP(AS$1,Monitoring_MP!$AM$1:$CX$57,Points_MP!$C48,FALSE)),"",IF(HLOOKUP(AS$1,Monitoring_MP!$AM$1:$CX$57,Points_MP!$C48,FALSE)=$J48,$AD48,IF(HLOOKUP(AS$1,Monitoring_MP!$AM$1:$CX$57,Points_MP!$C48,FALSE)=$L48,$AE48,IF(HLOOKUP(AS$1,Monitoring_MP!$AM$1:$CX$57,Points_MP!$C48,FALSE)=$N48,$AF48,IF(HLOOKUP(AS$1,Monitoring_MP!$AM$1:$CX$57,Points_MP!$C48,FALSE)=$P48,$AG48,IF(HLOOKUP(AS$1,Monitoring_MP!$AM$1:$CX$57,Points_MP!$C48,FALSE)=$R48,$AH48,IF(HLOOKUP(AS$1,Monitoring_MP!$AM$1:$CX$57,Points_MP!$C48,FALSE)=$T48,$AI48,IF(HLOOKUP(AS$1,Monitoring_MP!$AM$1:$CX$57,Points_MP!$C48,FALSE)=$V48,$AJ48,IF(HLOOKUP(AS$1,Monitoring_MP!$AM$1:$CX$57,Points_MP!$C48,FALSE)=$X48,$AK48,"ERROR")))))))))</f>
        <v>0</v>
      </c>
      <c r="AT48" s="223">
        <f>IF(ISBLANK(HLOOKUP(AT$1,Monitoring_MP!$AM$1:$CX$57,Points_MP!$C48,FALSE)),"",IF(HLOOKUP(AT$1,Monitoring_MP!$AM$1:$CX$57,Points_MP!$C48,FALSE)=$J48,$AD48,IF(HLOOKUP(AT$1,Monitoring_MP!$AM$1:$CX$57,Points_MP!$C48,FALSE)=$L48,$AE48,IF(HLOOKUP(AT$1,Monitoring_MP!$AM$1:$CX$57,Points_MP!$C48,FALSE)=$N48,$AF48,IF(HLOOKUP(AT$1,Monitoring_MP!$AM$1:$CX$57,Points_MP!$C48,FALSE)=$P48,$AG48,IF(HLOOKUP(AT$1,Monitoring_MP!$AM$1:$CX$57,Points_MP!$C48,FALSE)=$R48,$AH48,IF(HLOOKUP(AT$1,Monitoring_MP!$AM$1:$CX$57,Points_MP!$C48,FALSE)=$T48,$AI48,IF(HLOOKUP(AT$1,Monitoring_MP!$AM$1:$CX$57,Points_MP!$C48,FALSE)=$V48,$AJ48,IF(HLOOKUP(AT$1,Monitoring_MP!$AM$1:$CX$57,Points_MP!$C48,FALSE)=$X48,$AK48,"ERROR")))))))))</f>
        <v>1</v>
      </c>
      <c r="AU48" s="223">
        <f>IF(ISBLANK(HLOOKUP(AU$1,Monitoring_MP!$AM$1:$CX$57,Points_MP!$C48,FALSE)),"",IF(HLOOKUP(AU$1,Monitoring_MP!$AM$1:$CX$57,Points_MP!$C48,FALSE)=$J48,$AD48,IF(HLOOKUP(AU$1,Monitoring_MP!$AM$1:$CX$57,Points_MP!$C48,FALSE)=$L48,$AE48,IF(HLOOKUP(AU$1,Monitoring_MP!$AM$1:$CX$57,Points_MP!$C48,FALSE)=$N48,$AF48,IF(HLOOKUP(AU$1,Monitoring_MP!$AM$1:$CX$57,Points_MP!$C48,FALSE)=$P48,$AG48,IF(HLOOKUP(AU$1,Monitoring_MP!$AM$1:$CX$57,Points_MP!$C48,FALSE)=$R48,$AH48,IF(HLOOKUP(AU$1,Monitoring_MP!$AM$1:$CX$57,Points_MP!$C48,FALSE)=$T48,$AI48,IF(HLOOKUP(AU$1,Monitoring_MP!$AM$1:$CX$57,Points_MP!$C48,FALSE)=$V48,$AJ48,IF(HLOOKUP(AU$1,Monitoring_MP!$AM$1:$CX$57,Points_MP!$C48,FALSE)=$X48,$AK48,"ERROR")))))))))</f>
        <v>1</v>
      </c>
      <c r="AV48" s="223">
        <f>IF(ISBLANK(HLOOKUP(AV$1,Monitoring_MP!$AM$1:$CX$57,Points_MP!$C48,FALSE)),"",IF(HLOOKUP(AV$1,Monitoring_MP!$AM$1:$CX$57,Points_MP!$C48,FALSE)=$J48,$AD48,IF(HLOOKUP(AV$1,Monitoring_MP!$AM$1:$CX$57,Points_MP!$C48,FALSE)=$L48,$AE48,IF(HLOOKUP(AV$1,Monitoring_MP!$AM$1:$CX$57,Points_MP!$C48,FALSE)=$N48,$AF48,IF(HLOOKUP(AV$1,Monitoring_MP!$AM$1:$CX$57,Points_MP!$C48,FALSE)=$P48,$AG48,IF(HLOOKUP(AV$1,Monitoring_MP!$AM$1:$CX$57,Points_MP!$C48,FALSE)=$R48,$AH48,IF(HLOOKUP(AV$1,Monitoring_MP!$AM$1:$CX$57,Points_MP!$C48,FALSE)=$T48,$AI48,IF(HLOOKUP(AV$1,Monitoring_MP!$AM$1:$CX$57,Points_MP!$C48,FALSE)=$V48,$AJ48,IF(HLOOKUP(AV$1,Monitoring_MP!$AM$1:$CX$57,Points_MP!$C48,FALSE)=$X48,$AK48,"ERROR")))))))))</f>
        <v>0</v>
      </c>
      <c r="AW48" s="223">
        <f>IF(ISBLANK(HLOOKUP(AW$1,Monitoring_MP!$AM$1:$CX$57,Points_MP!$C48,FALSE)),"",IF(HLOOKUP(AW$1,Monitoring_MP!$AM$1:$CX$57,Points_MP!$C48,FALSE)=$J48,$AD48,IF(HLOOKUP(AW$1,Monitoring_MP!$AM$1:$CX$57,Points_MP!$C48,FALSE)=$L48,$AE48,IF(HLOOKUP(AW$1,Monitoring_MP!$AM$1:$CX$57,Points_MP!$C48,FALSE)=$N48,$AF48,IF(HLOOKUP(AW$1,Monitoring_MP!$AM$1:$CX$57,Points_MP!$C48,FALSE)=$P48,$AG48,IF(HLOOKUP(AW$1,Monitoring_MP!$AM$1:$CX$57,Points_MP!$C48,FALSE)=$R48,$AH48,IF(HLOOKUP(AW$1,Monitoring_MP!$AM$1:$CX$57,Points_MP!$C48,FALSE)=$T48,$AI48,IF(HLOOKUP(AW$1,Monitoring_MP!$AM$1:$CX$57,Points_MP!$C48,FALSE)=$V48,$AJ48,IF(HLOOKUP(AW$1,Monitoring_MP!$AM$1:$CX$57,Points_MP!$C48,FALSE)=$X48,$AK48,"ERROR")))))))))</f>
        <v>0</v>
      </c>
      <c r="AX48" s="223">
        <f>IF(ISBLANK(HLOOKUP(AX$1,Monitoring_MP!$AM$1:$CX$57,Points_MP!$C48,FALSE)),"",IF(HLOOKUP(AX$1,Monitoring_MP!$AM$1:$CX$57,Points_MP!$C48,FALSE)=$J48,$AD48,IF(HLOOKUP(AX$1,Monitoring_MP!$AM$1:$CX$57,Points_MP!$C48,FALSE)=$L48,$AE48,IF(HLOOKUP(AX$1,Monitoring_MP!$AM$1:$CX$57,Points_MP!$C48,FALSE)=$N48,$AF48,IF(HLOOKUP(AX$1,Monitoring_MP!$AM$1:$CX$57,Points_MP!$C48,FALSE)=$P48,$AG48,IF(HLOOKUP(AX$1,Monitoring_MP!$AM$1:$CX$57,Points_MP!$C48,FALSE)=$R48,$AH48,IF(HLOOKUP(AX$1,Monitoring_MP!$AM$1:$CX$57,Points_MP!$C48,FALSE)=$T48,$AI48,IF(HLOOKUP(AX$1,Monitoring_MP!$AM$1:$CX$57,Points_MP!$C48,FALSE)=$V48,$AJ48,IF(HLOOKUP(AX$1,Monitoring_MP!$AM$1:$CX$57,Points_MP!$C48,FALSE)=$X48,$AK48,"ERROR")))))))))</f>
        <v>0</v>
      </c>
      <c r="AY48" s="223">
        <f>IF(ISBLANK(HLOOKUP(AY$1,Monitoring_MP!$AM$1:$CX$57,Points_MP!$C48,FALSE)),"",IF(HLOOKUP(AY$1,Monitoring_MP!$AM$1:$CX$57,Points_MP!$C48,FALSE)=$J48,$AD48,IF(HLOOKUP(AY$1,Monitoring_MP!$AM$1:$CX$57,Points_MP!$C48,FALSE)=$L48,$AE48,IF(HLOOKUP(AY$1,Monitoring_MP!$AM$1:$CX$57,Points_MP!$C48,FALSE)=$N48,$AF48,IF(HLOOKUP(AY$1,Monitoring_MP!$AM$1:$CX$57,Points_MP!$C48,FALSE)=$P48,$AG48,IF(HLOOKUP(AY$1,Monitoring_MP!$AM$1:$CX$57,Points_MP!$C48,FALSE)=$R48,$AH48,IF(HLOOKUP(AY$1,Monitoring_MP!$AM$1:$CX$57,Points_MP!$C48,FALSE)=$T48,$AI48,IF(HLOOKUP(AY$1,Monitoring_MP!$AM$1:$CX$57,Points_MP!$C48,FALSE)=$V48,$AJ48,IF(HLOOKUP(AY$1,Monitoring_MP!$AM$1:$CX$57,Points_MP!$C48,FALSE)=$X48,$AK48,"ERROR")))))))))</f>
        <v>0</v>
      </c>
      <c r="AZ48" s="223">
        <f>IF(ISBLANK(HLOOKUP(AZ$1,Monitoring_MP!$AM$1:$CX$57,Points_MP!$C48,FALSE)),"",IF(HLOOKUP(AZ$1,Monitoring_MP!$AM$1:$CX$57,Points_MP!$C48,FALSE)=$J48,$AD48,IF(HLOOKUP(AZ$1,Monitoring_MP!$AM$1:$CX$57,Points_MP!$C48,FALSE)=$L48,$AE48,IF(HLOOKUP(AZ$1,Monitoring_MP!$AM$1:$CX$57,Points_MP!$C48,FALSE)=$N48,$AF48,IF(HLOOKUP(AZ$1,Monitoring_MP!$AM$1:$CX$57,Points_MP!$C48,FALSE)=$P48,$AG48,IF(HLOOKUP(AZ$1,Monitoring_MP!$AM$1:$CX$57,Points_MP!$C48,FALSE)=$R48,$AH48,IF(HLOOKUP(AZ$1,Monitoring_MP!$AM$1:$CX$57,Points_MP!$C48,FALSE)=$T48,$AI48,IF(HLOOKUP(AZ$1,Monitoring_MP!$AM$1:$CX$57,Points_MP!$C48,FALSE)=$V48,$AJ48,IF(HLOOKUP(AZ$1,Monitoring_MP!$AM$1:$CX$57,Points_MP!$C48,FALSE)=$X48,$AK48,"ERROR")))))))))</f>
        <v>0</v>
      </c>
      <c r="BA48" s="223">
        <f>IF(ISBLANK(HLOOKUP(BA$1,Monitoring_MP!$AM$1:$CX$57,Points_MP!$C48,FALSE)),"",IF(HLOOKUP(BA$1,Monitoring_MP!$AM$1:$CX$57,Points_MP!$C48,FALSE)=$J48,$AD48,IF(HLOOKUP(BA$1,Monitoring_MP!$AM$1:$CX$57,Points_MP!$C48,FALSE)=$L48,$AE48,IF(HLOOKUP(BA$1,Monitoring_MP!$AM$1:$CX$57,Points_MP!$C48,FALSE)=$N48,$AF48,IF(HLOOKUP(BA$1,Monitoring_MP!$AM$1:$CX$57,Points_MP!$C48,FALSE)=$P48,$AG48,IF(HLOOKUP(BA$1,Monitoring_MP!$AM$1:$CX$57,Points_MP!$C48,FALSE)=$R48,$AH48,IF(HLOOKUP(BA$1,Monitoring_MP!$AM$1:$CX$57,Points_MP!$C48,FALSE)=$T48,$AI48,IF(HLOOKUP(BA$1,Monitoring_MP!$AM$1:$CX$57,Points_MP!$C48,FALSE)=$V48,$AJ48,IF(HLOOKUP(BA$1,Monitoring_MP!$AM$1:$CX$57,Points_MP!$C48,FALSE)=$X48,$AK48,"ERROR")))))))))</f>
        <v>0</v>
      </c>
      <c r="BB48" s="223">
        <f>IF(ISBLANK(HLOOKUP(BB$1,Monitoring_MP!$AM$1:$CX$57,Points_MP!$C48,FALSE)),"",IF(HLOOKUP(BB$1,Monitoring_MP!$AM$1:$CX$57,Points_MP!$C48,FALSE)=$J48,$AD48,IF(HLOOKUP(BB$1,Monitoring_MP!$AM$1:$CX$57,Points_MP!$C48,FALSE)=$L48,$AE48,IF(HLOOKUP(BB$1,Monitoring_MP!$AM$1:$CX$57,Points_MP!$C48,FALSE)=$N48,$AF48,IF(HLOOKUP(BB$1,Monitoring_MP!$AM$1:$CX$57,Points_MP!$C48,FALSE)=$P48,$AG48,IF(HLOOKUP(BB$1,Monitoring_MP!$AM$1:$CX$57,Points_MP!$C48,FALSE)=$R48,$AH48,IF(HLOOKUP(BB$1,Monitoring_MP!$AM$1:$CX$57,Points_MP!$C48,FALSE)=$T48,$AI48,IF(HLOOKUP(BB$1,Monitoring_MP!$AM$1:$CX$57,Points_MP!$C48,FALSE)=$V48,$AJ48,IF(HLOOKUP(BB$1,Monitoring_MP!$AM$1:$CX$57,Points_MP!$C48,FALSE)=$X48,$AK48,"ERROR")))))))))</f>
        <v>0</v>
      </c>
      <c r="BC48" s="223">
        <f>IF(ISBLANK(HLOOKUP(BC$1,Monitoring_MP!$AM$1:$CX$57,Points_MP!$C48,FALSE)),"",IF(HLOOKUP(BC$1,Monitoring_MP!$AM$1:$CX$57,Points_MP!$C48,FALSE)=$J48,$AD48,IF(HLOOKUP(BC$1,Monitoring_MP!$AM$1:$CX$57,Points_MP!$C48,FALSE)=$L48,$AE48,IF(HLOOKUP(BC$1,Monitoring_MP!$AM$1:$CX$57,Points_MP!$C48,FALSE)=$N48,$AF48,IF(HLOOKUP(BC$1,Monitoring_MP!$AM$1:$CX$57,Points_MP!$C48,FALSE)=$P48,$AG48,IF(HLOOKUP(BC$1,Monitoring_MP!$AM$1:$CX$57,Points_MP!$C48,FALSE)=$R48,$AH48,IF(HLOOKUP(BC$1,Monitoring_MP!$AM$1:$CX$57,Points_MP!$C48,FALSE)=$T48,$AI48,IF(HLOOKUP(BC$1,Monitoring_MP!$AM$1:$CX$57,Points_MP!$C48,FALSE)=$V48,$AJ48,IF(HLOOKUP(BC$1,Monitoring_MP!$AM$1:$CX$57,Points_MP!$C48,FALSE)=$X48,$AK48,"ERROR")))))))))</f>
        <v>0</v>
      </c>
      <c r="BD48" s="223">
        <f>IF(ISBLANK(HLOOKUP(BD$1,Monitoring_MP!$AM$1:$CX$57,Points_MP!$C48,FALSE)),"",IF(HLOOKUP(BD$1,Monitoring_MP!$AM$1:$CX$57,Points_MP!$C48,FALSE)=$J48,$AD48,IF(HLOOKUP(BD$1,Monitoring_MP!$AM$1:$CX$57,Points_MP!$C48,FALSE)=$L48,$AE48,IF(HLOOKUP(BD$1,Monitoring_MP!$AM$1:$CX$57,Points_MP!$C48,FALSE)=$N48,$AF48,IF(HLOOKUP(BD$1,Monitoring_MP!$AM$1:$CX$57,Points_MP!$C48,FALSE)=$P48,$AG48,IF(HLOOKUP(BD$1,Monitoring_MP!$AM$1:$CX$57,Points_MP!$C48,FALSE)=$R48,$AH48,IF(HLOOKUP(BD$1,Monitoring_MP!$AM$1:$CX$57,Points_MP!$C48,FALSE)=$T48,$AI48,IF(HLOOKUP(BD$1,Monitoring_MP!$AM$1:$CX$57,Points_MP!$C48,FALSE)=$V48,$AJ48,IF(HLOOKUP(BD$1,Monitoring_MP!$AM$1:$CX$57,Points_MP!$C48,FALSE)=$X48,$AK48,"ERROR")))))))))</f>
        <v>0</v>
      </c>
      <c r="BE48" s="223">
        <f>IF(ISBLANK(HLOOKUP(BE$1,Monitoring_MP!$AM$1:$CX$57,Points_MP!$C48,FALSE)),"",IF(HLOOKUP(BE$1,Monitoring_MP!$AM$1:$CX$57,Points_MP!$C48,FALSE)=$J48,$AD48,IF(HLOOKUP(BE$1,Monitoring_MP!$AM$1:$CX$57,Points_MP!$C48,FALSE)=$L48,$AE48,IF(HLOOKUP(BE$1,Monitoring_MP!$AM$1:$CX$57,Points_MP!$C48,FALSE)=$N48,$AF48,IF(HLOOKUP(BE$1,Monitoring_MP!$AM$1:$CX$57,Points_MP!$C48,FALSE)=$P48,$AG48,IF(HLOOKUP(BE$1,Monitoring_MP!$AM$1:$CX$57,Points_MP!$C48,FALSE)=$R48,$AH48,IF(HLOOKUP(BE$1,Monitoring_MP!$AM$1:$CX$57,Points_MP!$C48,FALSE)=$T48,$AI48,IF(HLOOKUP(BE$1,Monitoring_MP!$AM$1:$CX$57,Points_MP!$C48,FALSE)=$V48,$AJ48,IF(HLOOKUP(BE$1,Monitoring_MP!$AM$1:$CX$57,Points_MP!$C48,FALSE)=$X48,$AK48,"ERROR")))))))))</f>
        <v>1</v>
      </c>
      <c r="BF48" s="223">
        <f>IF(ISBLANK(HLOOKUP(BF$1,Monitoring_MP!$AM$1:$CX$57,Points_MP!$C48,FALSE)),"",IF(HLOOKUP(BF$1,Monitoring_MP!$AM$1:$CX$57,Points_MP!$C48,FALSE)=$J48,$AD48,IF(HLOOKUP(BF$1,Monitoring_MP!$AM$1:$CX$57,Points_MP!$C48,FALSE)=$L48,$AE48,IF(HLOOKUP(BF$1,Monitoring_MP!$AM$1:$CX$57,Points_MP!$C48,FALSE)=$N48,$AF48,IF(HLOOKUP(BF$1,Monitoring_MP!$AM$1:$CX$57,Points_MP!$C48,FALSE)=$P48,$AG48,IF(HLOOKUP(BF$1,Monitoring_MP!$AM$1:$CX$57,Points_MP!$C48,FALSE)=$R48,$AH48,IF(HLOOKUP(BF$1,Monitoring_MP!$AM$1:$CX$57,Points_MP!$C48,FALSE)=$T48,$AI48,IF(HLOOKUP(BF$1,Monitoring_MP!$AM$1:$CX$57,Points_MP!$C48,FALSE)=$V48,$AJ48,IF(HLOOKUP(BF$1,Monitoring_MP!$AM$1:$CX$57,Points_MP!$C48,FALSE)=$X48,$AK48,"ERROR")))))))))</f>
        <v>0</v>
      </c>
      <c r="BG48" s="223">
        <f>IF(ISBLANK(HLOOKUP(BG$1,Monitoring_MP!$AM$1:$CX$57,Points_MP!$C48,FALSE)),"",IF(HLOOKUP(BG$1,Monitoring_MP!$AM$1:$CX$57,Points_MP!$C48,FALSE)=$J48,$AD48,IF(HLOOKUP(BG$1,Monitoring_MP!$AM$1:$CX$57,Points_MP!$C48,FALSE)=$L48,$AE48,IF(HLOOKUP(BG$1,Monitoring_MP!$AM$1:$CX$57,Points_MP!$C48,FALSE)=$N48,$AF48,IF(HLOOKUP(BG$1,Monitoring_MP!$AM$1:$CX$57,Points_MP!$C48,FALSE)=$P48,$AG48,IF(HLOOKUP(BG$1,Monitoring_MP!$AM$1:$CX$57,Points_MP!$C48,FALSE)=$R48,$AH48,IF(HLOOKUP(BG$1,Monitoring_MP!$AM$1:$CX$57,Points_MP!$C48,FALSE)=$T48,$AI48,IF(HLOOKUP(BG$1,Monitoring_MP!$AM$1:$CX$57,Points_MP!$C48,FALSE)=$V48,$AJ48,IF(HLOOKUP(BG$1,Monitoring_MP!$AM$1:$CX$57,Points_MP!$C48,FALSE)=$X48,$AK48,"ERROR")))))))))</f>
        <v>0</v>
      </c>
      <c r="BH48" s="223">
        <f>IF(ISBLANK(HLOOKUP(BH$1,Monitoring_MP!$AM$1:$CX$57,Points_MP!$C48,FALSE)),"",IF(HLOOKUP(BH$1,Monitoring_MP!$AM$1:$CX$57,Points_MP!$C48,FALSE)=$J48,$AD48,IF(HLOOKUP(BH$1,Monitoring_MP!$AM$1:$CX$57,Points_MP!$C48,FALSE)=$L48,$AE48,IF(HLOOKUP(BH$1,Monitoring_MP!$AM$1:$CX$57,Points_MP!$C48,FALSE)=$N48,$AF48,IF(HLOOKUP(BH$1,Monitoring_MP!$AM$1:$CX$57,Points_MP!$C48,FALSE)=$P48,$AG48,IF(HLOOKUP(BH$1,Monitoring_MP!$AM$1:$CX$57,Points_MP!$C48,FALSE)=$R48,$AH48,IF(HLOOKUP(BH$1,Monitoring_MP!$AM$1:$CX$57,Points_MP!$C48,FALSE)=$T48,$AI48,IF(HLOOKUP(BH$1,Monitoring_MP!$AM$1:$CX$57,Points_MP!$C48,FALSE)=$V48,$AJ48,IF(HLOOKUP(BH$1,Monitoring_MP!$AM$1:$CX$57,Points_MP!$C48,FALSE)=$X48,$AK48,"ERROR")))))))))</f>
        <v>1</v>
      </c>
      <c r="BI48" s="223">
        <f>IF(ISBLANK(HLOOKUP(BI$1,Monitoring_MP!$AM$1:$CX$57,Points_MP!$C48,FALSE)),"",IF(HLOOKUP(BI$1,Monitoring_MP!$AM$1:$CX$57,Points_MP!$C48,FALSE)=$J48,$AD48,IF(HLOOKUP(BI$1,Monitoring_MP!$AM$1:$CX$57,Points_MP!$C48,FALSE)=$L48,$AE48,IF(HLOOKUP(BI$1,Monitoring_MP!$AM$1:$CX$57,Points_MP!$C48,FALSE)=$N48,$AF48,IF(HLOOKUP(BI$1,Monitoring_MP!$AM$1:$CX$57,Points_MP!$C48,FALSE)=$P48,$AG48,IF(HLOOKUP(BI$1,Monitoring_MP!$AM$1:$CX$57,Points_MP!$C48,FALSE)=$R48,$AH48,IF(HLOOKUP(BI$1,Monitoring_MP!$AM$1:$CX$57,Points_MP!$C48,FALSE)=$T48,$AI48,IF(HLOOKUP(BI$1,Monitoring_MP!$AM$1:$CX$57,Points_MP!$C48,FALSE)=$V48,$AJ48,IF(HLOOKUP(BI$1,Monitoring_MP!$AM$1:$CX$57,Points_MP!$C48,FALSE)=$X48,$AK48,"ERROR")))))))))</f>
        <v>0</v>
      </c>
      <c r="BJ48" s="223">
        <f>IF(ISBLANK(HLOOKUP(BJ$1,Monitoring_MP!$AM$1:$CX$57,Points_MP!$C48,FALSE)),"",IF(HLOOKUP(BJ$1,Monitoring_MP!$AM$1:$CX$57,Points_MP!$C48,FALSE)=$J48,$AD48,IF(HLOOKUP(BJ$1,Monitoring_MP!$AM$1:$CX$57,Points_MP!$C48,FALSE)=$L48,$AE48,IF(HLOOKUP(BJ$1,Monitoring_MP!$AM$1:$CX$57,Points_MP!$C48,FALSE)=$N48,$AF48,IF(HLOOKUP(BJ$1,Monitoring_MP!$AM$1:$CX$57,Points_MP!$C48,FALSE)=$P48,$AG48,IF(HLOOKUP(BJ$1,Monitoring_MP!$AM$1:$CX$57,Points_MP!$C48,FALSE)=$R48,$AH48,IF(HLOOKUP(BJ$1,Monitoring_MP!$AM$1:$CX$57,Points_MP!$C48,FALSE)=$T48,$AI48,IF(HLOOKUP(BJ$1,Monitoring_MP!$AM$1:$CX$57,Points_MP!$C48,FALSE)=$V48,$AJ48,IF(HLOOKUP(BJ$1,Monitoring_MP!$AM$1:$CX$57,Points_MP!$C48,FALSE)=$X48,$AK48,"ERROR")))))))))</f>
        <v>1</v>
      </c>
      <c r="BK48" s="223">
        <f>IF(ISBLANK(HLOOKUP(BK$1,Monitoring_MP!$AM$1:$CX$57,Points_MP!$C48,FALSE)),"",IF(HLOOKUP(BK$1,Monitoring_MP!$AM$1:$CX$57,Points_MP!$C48,FALSE)=$J48,$AD48,IF(HLOOKUP(BK$1,Monitoring_MP!$AM$1:$CX$57,Points_MP!$C48,FALSE)=$L48,$AE48,IF(HLOOKUP(BK$1,Monitoring_MP!$AM$1:$CX$57,Points_MP!$C48,FALSE)=$N48,$AF48,IF(HLOOKUP(BK$1,Monitoring_MP!$AM$1:$CX$57,Points_MP!$C48,FALSE)=$P48,$AG48,IF(HLOOKUP(BK$1,Monitoring_MP!$AM$1:$CX$57,Points_MP!$C48,FALSE)=$R48,$AH48,IF(HLOOKUP(BK$1,Monitoring_MP!$AM$1:$CX$57,Points_MP!$C48,FALSE)=$T48,$AI48,IF(HLOOKUP(BK$1,Monitoring_MP!$AM$1:$CX$57,Points_MP!$C48,FALSE)=$V48,$AJ48,IF(HLOOKUP(BK$1,Monitoring_MP!$AM$1:$CX$57,Points_MP!$C48,FALSE)=$X48,$AK48,"ERROR")))))))))</f>
        <v>1</v>
      </c>
      <c r="BL48" s="223">
        <f>IF(ISBLANK(HLOOKUP(BL$1,Monitoring_MP!$AM$1:$CX$57,Points_MP!$C48,FALSE)),"",IF(HLOOKUP(BL$1,Monitoring_MP!$AM$1:$CX$57,Points_MP!$C48,FALSE)=$J48,$AD48,IF(HLOOKUP(BL$1,Monitoring_MP!$AM$1:$CX$57,Points_MP!$C48,FALSE)=$L48,$AE48,IF(HLOOKUP(BL$1,Monitoring_MP!$AM$1:$CX$57,Points_MP!$C48,FALSE)=$N48,$AF48,IF(HLOOKUP(BL$1,Monitoring_MP!$AM$1:$CX$57,Points_MP!$C48,FALSE)=$P48,$AG48,IF(HLOOKUP(BL$1,Monitoring_MP!$AM$1:$CX$57,Points_MP!$C48,FALSE)=$R48,$AH48,IF(HLOOKUP(BL$1,Monitoring_MP!$AM$1:$CX$57,Points_MP!$C48,FALSE)=$T48,$AI48,IF(HLOOKUP(BL$1,Monitoring_MP!$AM$1:$CX$57,Points_MP!$C48,FALSE)=$V48,$AJ48,IF(HLOOKUP(BL$1,Monitoring_MP!$AM$1:$CX$57,Points_MP!$C48,FALSE)=$X48,$AK48,"ERROR")))))))))</f>
        <v>0</v>
      </c>
      <c r="BM48" s="223">
        <f>IF(ISBLANK(HLOOKUP(BM$1,Monitoring_MP!$AM$1:$CX$57,Points_MP!$C48,FALSE)),"",IF(HLOOKUP(BM$1,Monitoring_MP!$AM$1:$CX$57,Points_MP!$C48,FALSE)=$J48,$AD48,IF(HLOOKUP(BM$1,Monitoring_MP!$AM$1:$CX$57,Points_MP!$C48,FALSE)=$L48,$AE48,IF(HLOOKUP(BM$1,Monitoring_MP!$AM$1:$CX$57,Points_MP!$C48,FALSE)=$N48,$AF48,IF(HLOOKUP(BM$1,Monitoring_MP!$AM$1:$CX$57,Points_MP!$C48,FALSE)=$P48,$AG48,IF(HLOOKUP(BM$1,Monitoring_MP!$AM$1:$CX$57,Points_MP!$C48,FALSE)=$R48,$AH48,IF(HLOOKUP(BM$1,Monitoring_MP!$AM$1:$CX$57,Points_MP!$C48,FALSE)=$T48,$AI48,IF(HLOOKUP(BM$1,Monitoring_MP!$AM$1:$CX$57,Points_MP!$C48,FALSE)=$V48,$AJ48,IF(HLOOKUP(BM$1,Monitoring_MP!$AM$1:$CX$57,Points_MP!$C48,FALSE)=$X48,$AK48,"ERROR")))))))))</f>
        <v>0.5</v>
      </c>
      <c r="BN48" s="223">
        <f>IF(ISBLANK(HLOOKUP(BN$1,Monitoring_MP!$AM$1:$CX$57,Points_MP!$C48,FALSE)),"",IF(HLOOKUP(BN$1,Monitoring_MP!$AM$1:$CX$57,Points_MP!$C48,FALSE)=$J48,$AD48,IF(HLOOKUP(BN$1,Monitoring_MP!$AM$1:$CX$57,Points_MP!$C48,FALSE)=$L48,$AE48,IF(HLOOKUP(BN$1,Monitoring_MP!$AM$1:$CX$57,Points_MP!$C48,FALSE)=$N48,$AF48,IF(HLOOKUP(BN$1,Monitoring_MP!$AM$1:$CX$57,Points_MP!$C48,FALSE)=$P48,$AG48,IF(HLOOKUP(BN$1,Monitoring_MP!$AM$1:$CX$57,Points_MP!$C48,FALSE)=$R48,$AH48,IF(HLOOKUP(BN$1,Monitoring_MP!$AM$1:$CX$57,Points_MP!$C48,FALSE)=$T48,$AI48,IF(HLOOKUP(BN$1,Monitoring_MP!$AM$1:$CX$57,Points_MP!$C48,FALSE)=$V48,$AJ48,IF(HLOOKUP(BN$1,Monitoring_MP!$AM$1:$CX$57,Points_MP!$C48,FALSE)=$X48,$AK48,"ERROR")))))))))</f>
        <v>0</v>
      </c>
      <c r="BO48" s="223">
        <f>IF(ISBLANK(HLOOKUP(BO$1,Monitoring_MP!$AM$1:$CX$57,Points_MP!$C48,FALSE)),"",IF(HLOOKUP(BO$1,Monitoring_MP!$AM$1:$CX$57,Points_MP!$C48,FALSE)=$J48,$AD48,IF(HLOOKUP(BO$1,Monitoring_MP!$AM$1:$CX$57,Points_MP!$C48,FALSE)=$L48,$AE48,IF(HLOOKUP(BO$1,Monitoring_MP!$AM$1:$CX$57,Points_MP!$C48,FALSE)=$N48,$AF48,IF(HLOOKUP(BO$1,Monitoring_MP!$AM$1:$CX$57,Points_MP!$C48,FALSE)=$P48,$AG48,IF(HLOOKUP(BO$1,Monitoring_MP!$AM$1:$CX$57,Points_MP!$C48,FALSE)=$R48,$AH48,IF(HLOOKUP(BO$1,Monitoring_MP!$AM$1:$CX$57,Points_MP!$C48,FALSE)=$T48,$AI48,IF(HLOOKUP(BO$1,Monitoring_MP!$AM$1:$CX$57,Points_MP!$C48,FALSE)=$V48,$AJ48,IF(HLOOKUP(BO$1,Monitoring_MP!$AM$1:$CX$57,Points_MP!$C48,FALSE)=$X48,$AK48,"ERROR")))))))))</f>
        <v>1</v>
      </c>
      <c r="BP48" s="223">
        <f>IF(ISBLANK(HLOOKUP(BP$1,Monitoring_MP!$AM$1:$CX$57,Points_MP!$C48,FALSE)),"",IF(HLOOKUP(BP$1,Monitoring_MP!$AM$1:$CX$57,Points_MP!$C48,FALSE)=$J48,$AD48,IF(HLOOKUP(BP$1,Monitoring_MP!$AM$1:$CX$57,Points_MP!$C48,FALSE)=$L48,$AE48,IF(HLOOKUP(BP$1,Monitoring_MP!$AM$1:$CX$57,Points_MP!$C48,FALSE)=$N48,$AF48,IF(HLOOKUP(BP$1,Monitoring_MP!$AM$1:$CX$57,Points_MP!$C48,FALSE)=$P48,$AG48,IF(HLOOKUP(BP$1,Monitoring_MP!$AM$1:$CX$57,Points_MP!$C48,FALSE)=$R48,$AH48,IF(HLOOKUP(BP$1,Monitoring_MP!$AM$1:$CX$57,Points_MP!$C48,FALSE)=$T48,$AI48,IF(HLOOKUP(BP$1,Monitoring_MP!$AM$1:$CX$57,Points_MP!$C48,FALSE)=$V48,$AJ48,IF(HLOOKUP(BP$1,Monitoring_MP!$AM$1:$CX$57,Points_MP!$C48,FALSE)=$X48,$AK48,"ERROR")))))))))</f>
        <v>0</v>
      </c>
      <c r="BQ48" s="223">
        <f>IF(ISBLANK(HLOOKUP(BQ$1,Monitoring_MP!$AM$1:$CX$57,Points_MP!$C48,FALSE)),"",IF(HLOOKUP(BQ$1,Monitoring_MP!$AM$1:$CX$57,Points_MP!$C48,FALSE)=$J48,$AD48,IF(HLOOKUP(BQ$1,Monitoring_MP!$AM$1:$CX$57,Points_MP!$C48,FALSE)=$L48,$AE48,IF(HLOOKUP(BQ$1,Monitoring_MP!$AM$1:$CX$57,Points_MP!$C48,FALSE)=$N48,$AF48,IF(HLOOKUP(BQ$1,Monitoring_MP!$AM$1:$CX$57,Points_MP!$C48,FALSE)=$P48,$AG48,IF(HLOOKUP(BQ$1,Monitoring_MP!$AM$1:$CX$57,Points_MP!$C48,FALSE)=$R48,$AH48,IF(HLOOKUP(BQ$1,Monitoring_MP!$AM$1:$CX$57,Points_MP!$C48,FALSE)=$T48,$AI48,IF(HLOOKUP(BQ$1,Monitoring_MP!$AM$1:$CX$57,Points_MP!$C48,FALSE)=$V48,$AJ48,IF(HLOOKUP(BQ$1,Monitoring_MP!$AM$1:$CX$57,Points_MP!$C48,FALSE)=$X48,$AK48,"ERROR")))))))))</f>
        <v>0</v>
      </c>
      <c r="BR48" s="223">
        <f>IF(ISBLANK(HLOOKUP(BR$1,Monitoring_MP!$AM$1:$CX$57,Points_MP!$C48,FALSE)),"",IF(HLOOKUP(BR$1,Monitoring_MP!$AM$1:$CX$57,Points_MP!$C48,FALSE)=$J48,$AD48,IF(HLOOKUP(BR$1,Monitoring_MP!$AM$1:$CX$57,Points_MP!$C48,FALSE)=$L48,$AE48,IF(HLOOKUP(BR$1,Monitoring_MP!$AM$1:$CX$57,Points_MP!$C48,FALSE)=$N48,$AF48,IF(HLOOKUP(BR$1,Monitoring_MP!$AM$1:$CX$57,Points_MP!$C48,FALSE)=$P48,$AG48,IF(HLOOKUP(BR$1,Monitoring_MP!$AM$1:$CX$57,Points_MP!$C48,FALSE)=$R48,$AH48,IF(HLOOKUP(BR$1,Monitoring_MP!$AM$1:$CX$57,Points_MP!$C48,FALSE)=$T48,$AI48,IF(HLOOKUP(BR$1,Monitoring_MP!$AM$1:$CX$57,Points_MP!$C48,FALSE)=$V48,$AJ48,IF(HLOOKUP(BR$1,Monitoring_MP!$AM$1:$CX$57,Points_MP!$C48,FALSE)=$X48,$AK48,"ERROR")))))))))</f>
        <v>0</v>
      </c>
    </row>
    <row r="49" spans="1:70" ht="15" customHeight="1" x14ac:dyDescent="0.35">
      <c r="A49" s="83" t="str">
        <f>IF(ISBLANK(Monitoring_MP!A49),"",Monitoring_MP!A49)</f>
        <v>Q47</v>
      </c>
      <c r="B49" s="248" t="str">
        <f>IF(ISBLANK(Monitoring_MP!B49),"",Monitoring_MP!B49)</f>
        <v>R20047</v>
      </c>
      <c r="C49" s="178">
        <f>IF(ISBLANK(Monitoring_MP!C49),"",Monitoring_MP!C49)</f>
        <v>49</v>
      </c>
      <c r="D49" s="178" t="str">
        <f>IF(ISBLANK(Monitoring_MP!D49),"",Monitoring_MP!D49)</f>
        <v>Există elaborate și publicate planuri raionale anticorupție și alte documente privind asigurarea integrităţii în cadrul APL?</v>
      </c>
      <c r="E49" s="178" t="str">
        <f>IF(ISBLANK(Monitoring_MP!E49),"",Monitoring_MP!E49)</f>
        <v>Are district anti-corruption plan and other documents on ensuring institutional integrity developed and published?</v>
      </c>
      <c r="F49" s="84" t="str">
        <f>IF(ISBLANK(Monitoring_MP!F49),"",Monitoring_MP!F49)</f>
        <v>et</v>
      </c>
      <c r="G49" s="84" t="str">
        <f>IF(ISBLANK(Monitoring_MP!G49),"",Monitoring_MP!G49)</f>
        <v>et5</v>
      </c>
      <c r="H49" s="84" t="str">
        <f>IF(ISBLANK(Monitoring_MP!H49),"",Monitoring_MP!H49)</f>
        <v>et5k</v>
      </c>
      <c r="I49" s="85">
        <f>IF(ISBLANK(Monitoring_MP!I49),"",Monitoring_MP!I49)</f>
        <v>1</v>
      </c>
      <c r="J49" s="84" t="str">
        <f>IF(ISBLANK(Monitoring_MP!J49),"",Monitoring_MP!J49)</f>
        <v>da</v>
      </c>
      <c r="K49" s="84" t="str">
        <f>IF(ISBLANK(Monitoring_MP!K49),"",Monitoring_MP!K49)</f>
        <v>yes</v>
      </c>
      <c r="L49" s="84" t="str">
        <f>IF(ISBLANK(Monitoring_MP!L49),"",Monitoring_MP!L49)</f>
        <v>nu</v>
      </c>
      <c r="M49" s="84" t="str">
        <f>IF(ISBLANK(Monitoring_MP!M49),"",Monitoring_MP!M49)</f>
        <v>no</v>
      </c>
      <c r="N49" s="84" t="str">
        <f>IF(ISBLANK(Monitoring_MP!N49),"",Monitoring_MP!N49)</f>
        <v>partial</v>
      </c>
      <c r="O49" s="84" t="str">
        <f>IF(ISBLANK(Monitoring_MP!O49),"",Monitoring_MP!O49)</f>
        <v>partially</v>
      </c>
      <c r="P49" s="84" t="str">
        <f>IF(ISBLANK(Monitoring_MP!P49),"",Monitoring_MP!P49)</f>
        <v>---</v>
      </c>
      <c r="Q49" s="84" t="str">
        <f>IF(ISBLANK(Monitoring_MP!Q49),"",Monitoring_MP!Q49)</f>
        <v>---</v>
      </c>
      <c r="R49" s="84" t="str">
        <f>IF(ISBLANK(Monitoring_MP!R49),"",Monitoring_MP!R49)</f>
        <v>---</v>
      </c>
      <c r="S49" s="84" t="str">
        <f>IF(ISBLANK(Monitoring_MP!S49),"",Monitoring_MP!S49)</f>
        <v>---</v>
      </c>
      <c r="T49" s="84" t="str">
        <f>IF(ISBLANK(Monitoring_MP!T49),"",Monitoring_MP!T49)</f>
        <v>---</v>
      </c>
      <c r="U49" s="84" t="str">
        <f>IF(ISBLANK(Monitoring_MP!U49),"",Monitoring_MP!U49)</f>
        <v>---</v>
      </c>
      <c r="V49" s="84" t="str">
        <f>IF(ISBLANK(Monitoring_MP!V49),"",Monitoring_MP!V49)</f>
        <v>---</v>
      </c>
      <c r="W49" s="84" t="str">
        <f>IF(ISBLANK(Monitoring_MP!W49),"",Monitoring_MP!W49)</f>
        <v>---</v>
      </c>
      <c r="X49" s="132" t="str">
        <f>IF(ISBLANK(Monitoring_MP!X49),"",Monitoring_MP!X49)</f>
        <v>N/A</v>
      </c>
      <c r="Y49" s="132" t="str">
        <f>IF(ISBLANK(Monitoring_MP!Y49),"",Monitoring_MP!Y49)</f>
        <v>N/A</v>
      </c>
      <c r="Z49" s="84" t="str">
        <f>IF(ISBLANK(Monitoring_MP!Z49),"",Monitoring_MP!Z49)</f>
        <v>---</v>
      </c>
      <c r="AA49" s="84" t="str">
        <f>IF(ISBLANK(Monitoring_MP!AA49),"",Monitoring_MP!AA49)</f>
        <v>---</v>
      </c>
      <c r="AB49" s="84" t="str">
        <f>IF(ISBLANK(Monitoring_MP!AB49),"",Monitoring_MP!AB49)</f>
        <v>da</v>
      </c>
      <c r="AC49" s="84" t="str">
        <f>IF(ISBLANK(Monitoring_MP!AC49),"",Monitoring_MP!AC49)</f>
        <v>nu</v>
      </c>
      <c r="AD49" s="85">
        <f>IF(ISBLANK(Monitoring_MP!AD49),"",Monitoring_MP!AD49)</f>
        <v>1</v>
      </c>
      <c r="AE49" s="84">
        <f>IF(ISBLANK(Monitoring_MP!AE49),"",Monitoring_MP!AE49)</f>
        <v>0</v>
      </c>
      <c r="AF49" s="84">
        <f>IF(ISBLANK(Monitoring_MP!AF49),"",Monitoring_MP!AF49)</f>
        <v>0.5</v>
      </c>
      <c r="AG49" s="84" t="str">
        <f>IF(ISBLANK(Monitoring_MP!AG49),"",Monitoring_MP!AG49)</f>
        <v>---</v>
      </c>
      <c r="AH49" s="84" t="str">
        <f>IF(ISBLANK(Monitoring_MP!AH49),"",Monitoring_MP!AH49)</f>
        <v>---</v>
      </c>
      <c r="AI49" s="84" t="str">
        <f>IF(ISBLANK(Monitoring_MP!AI49),"",Monitoring_MP!AI49)</f>
        <v>---</v>
      </c>
      <c r="AJ49" s="132" t="str">
        <f>IF(ISBLANK(Monitoring_MP!AJ49),"",Monitoring_MP!AJ49)</f>
        <v>---</v>
      </c>
      <c r="AK49" s="132" t="str">
        <f>IF(ISBLANK(Monitoring_MP!AK49),"",Monitoring_MP!AK49)</f>
        <v>N/A</v>
      </c>
      <c r="AL49" s="158" t="str">
        <f>IF(ISBLANK(Monitoring_MP!AL49),"",Monitoring_MP!AL49)</f>
        <v>---</v>
      </c>
      <c r="AM49" s="223">
        <f>IF(ISBLANK(HLOOKUP(AM$1,Monitoring_MP!$AM$1:$CX$57,Points_MP!$C49,FALSE)),"",IF(HLOOKUP(AM$1,Monitoring_MP!$AM$1:$CX$57,Points_MP!$C49,FALSE)=$J49,$AD49,IF(HLOOKUP(AM$1,Monitoring_MP!$AM$1:$CX$57,Points_MP!$C49,FALSE)=$L49,$AE49,IF(HLOOKUP(AM$1,Monitoring_MP!$AM$1:$CX$57,Points_MP!$C49,FALSE)=$N49,$AF49,IF(HLOOKUP(AM$1,Monitoring_MP!$AM$1:$CX$57,Points_MP!$C49,FALSE)=$P49,$AG49,IF(HLOOKUP(AM$1,Monitoring_MP!$AM$1:$CX$57,Points_MP!$C49,FALSE)=$R49,$AH49,IF(HLOOKUP(AM$1,Monitoring_MP!$AM$1:$CX$57,Points_MP!$C49,FALSE)=$T49,$AI49,IF(HLOOKUP(AM$1,Monitoring_MP!$AM$1:$CX$57,Points_MP!$C49,FALSE)=$V49,$AJ49,IF(HLOOKUP(AM$1,Monitoring_MP!$AM$1:$CX$57,Points_MP!$C49,FALSE)=$X49,$AK49,"ERROR")))))))))</f>
        <v>0</v>
      </c>
      <c r="AN49" s="223">
        <f>IF(ISBLANK(HLOOKUP(AN$1,Monitoring_MP!$AM$1:$CX$57,Points_MP!$C49,FALSE)),"",IF(HLOOKUP(AN$1,Monitoring_MP!$AM$1:$CX$57,Points_MP!$C49,FALSE)=$J49,$AD49,IF(HLOOKUP(AN$1,Monitoring_MP!$AM$1:$CX$57,Points_MP!$C49,FALSE)=$L49,$AE49,IF(HLOOKUP(AN$1,Monitoring_MP!$AM$1:$CX$57,Points_MP!$C49,FALSE)=$N49,$AF49,IF(HLOOKUP(AN$1,Monitoring_MP!$AM$1:$CX$57,Points_MP!$C49,FALSE)=$P49,$AG49,IF(HLOOKUP(AN$1,Monitoring_MP!$AM$1:$CX$57,Points_MP!$C49,FALSE)=$R49,$AH49,IF(HLOOKUP(AN$1,Monitoring_MP!$AM$1:$CX$57,Points_MP!$C49,FALSE)=$T49,$AI49,IF(HLOOKUP(AN$1,Monitoring_MP!$AM$1:$CX$57,Points_MP!$C49,FALSE)=$V49,$AJ49,IF(HLOOKUP(AN$1,Monitoring_MP!$AM$1:$CX$57,Points_MP!$C49,FALSE)=$X49,$AK49,"ERROR")))))))))</f>
        <v>1</v>
      </c>
      <c r="AO49" s="223">
        <f>IF(ISBLANK(HLOOKUP(AO$1,Monitoring_MP!$AM$1:$CX$57,Points_MP!$C49,FALSE)),"",IF(HLOOKUP(AO$1,Monitoring_MP!$AM$1:$CX$57,Points_MP!$C49,FALSE)=$J49,$AD49,IF(HLOOKUP(AO$1,Monitoring_MP!$AM$1:$CX$57,Points_MP!$C49,FALSE)=$L49,$AE49,IF(HLOOKUP(AO$1,Monitoring_MP!$AM$1:$CX$57,Points_MP!$C49,FALSE)=$N49,$AF49,IF(HLOOKUP(AO$1,Monitoring_MP!$AM$1:$CX$57,Points_MP!$C49,FALSE)=$P49,$AG49,IF(HLOOKUP(AO$1,Monitoring_MP!$AM$1:$CX$57,Points_MP!$C49,FALSE)=$R49,$AH49,IF(HLOOKUP(AO$1,Monitoring_MP!$AM$1:$CX$57,Points_MP!$C49,FALSE)=$T49,$AI49,IF(HLOOKUP(AO$1,Monitoring_MP!$AM$1:$CX$57,Points_MP!$C49,FALSE)=$V49,$AJ49,IF(HLOOKUP(AO$1,Monitoring_MP!$AM$1:$CX$57,Points_MP!$C49,FALSE)=$X49,$AK49,"ERROR")))))))))</f>
        <v>0</v>
      </c>
      <c r="AP49" s="223">
        <f>IF(ISBLANK(HLOOKUP(AP$1,Monitoring_MP!$AM$1:$CX$57,Points_MP!$C49,FALSE)),"",IF(HLOOKUP(AP$1,Monitoring_MP!$AM$1:$CX$57,Points_MP!$C49,FALSE)=$J49,$AD49,IF(HLOOKUP(AP$1,Monitoring_MP!$AM$1:$CX$57,Points_MP!$C49,FALSE)=$L49,$AE49,IF(HLOOKUP(AP$1,Monitoring_MP!$AM$1:$CX$57,Points_MP!$C49,FALSE)=$N49,$AF49,IF(HLOOKUP(AP$1,Monitoring_MP!$AM$1:$CX$57,Points_MP!$C49,FALSE)=$P49,$AG49,IF(HLOOKUP(AP$1,Monitoring_MP!$AM$1:$CX$57,Points_MP!$C49,FALSE)=$R49,$AH49,IF(HLOOKUP(AP$1,Monitoring_MP!$AM$1:$CX$57,Points_MP!$C49,FALSE)=$T49,$AI49,IF(HLOOKUP(AP$1,Monitoring_MP!$AM$1:$CX$57,Points_MP!$C49,FALSE)=$V49,$AJ49,IF(HLOOKUP(AP$1,Monitoring_MP!$AM$1:$CX$57,Points_MP!$C49,FALSE)=$X49,$AK49,"ERROR")))))))))</f>
        <v>0</v>
      </c>
      <c r="AQ49" s="223">
        <f>IF(ISBLANK(HLOOKUP(AQ$1,Monitoring_MP!$AM$1:$CX$57,Points_MP!$C49,FALSE)),"",IF(HLOOKUP(AQ$1,Monitoring_MP!$AM$1:$CX$57,Points_MP!$C49,FALSE)=$J49,$AD49,IF(HLOOKUP(AQ$1,Monitoring_MP!$AM$1:$CX$57,Points_MP!$C49,FALSE)=$L49,$AE49,IF(HLOOKUP(AQ$1,Monitoring_MP!$AM$1:$CX$57,Points_MP!$C49,FALSE)=$N49,$AF49,IF(HLOOKUP(AQ$1,Monitoring_MP!$AM$1:$CX$57,Points_MP!$C49,FALSE)=$P49,$AG49,IF(HLOOKUP(AQ$1,Monitoring_MP!$AM$1:$CX$57,Points_MP!$C49,FALSE)=$R49,$AH49,IF(HLOOKUP(AQ$1,Monitoring_MP!$AM$1:$CX$57,Points_MP!$C49,FALSE)=$T49,$AI49,IF(HLOOKUP(AQ$1,Monitoring_MP!$AM$1:$CX$57,Points_MP!$C49,FALSE)=$V49,$AJ49,IF(HLOOKUP(AQ$1,Monitoring_MP!$AM$1:$CX$57,Points_MP!$C49,FALSE)=$X49,$AK49,"ERROR")))))))))</f>
        <v>0</v>
      </c>
      <c r="AR49" s="223">
        <f>IF(ISBLANK(HLOOKUP(AR$1,Monitoring_MP!$AM$1:$CX$57,Points_MP!$C49,FALSE)),"",IF(HLOOKUP(AR$1,Monitoring_MP!$AM$1:$CX$57,Points_MP!$C49,FALSE)=$J49,$AD49,IF(HLOOKUP(AR$1,Monitoring_MP!$AM$1:$CX$57,Points_MP!$C49,FALSE)=$L49,$AE49,IF(HLOOKUP(AR$1,Monitoring_MP!$AM$1:$CX$57,Points_MP!$C49,FALSE)=$N49,$AF49,IF(HLOOKUP(AR$1,Monitoring_MP!$AM$1:$CX$57,Points_MP!$C49,FALSE)=$P49,$AG49,IF(HLOOKUP(AR$1,Monitoring_MP!$AM$1:$CX$57,Points_MP!$C49,FALSE)=$R49,$AH49,IF(HLOOKUP(AR$1,Monitoring_MP!$AM$1:$CX$57,Points_MP!$C49,FALSE)=$T49,$AI49,IF(HLOOKUP(AR$1,Monitoring_MP!$AM$1:$CX$57,Points_MP!$C49,FALSE)=$V49,$AJ49,IF(HLOOKUP(AR$1,Monitoring_MP!$AM$1:$CX$57,Points_MP!$C49,FALSE)=$X49,$AK49,"ERROR")))))))))</f>
        <v>0.5</v>
      </c>
      <c r="AS49" s="223">
        <f>IF(ISBLANK(HLOOKUP(AS$1,Monitoring_MP!$AM$1:$CX$57,Points_MP!$C49,FALSE)),"",IF(HLOOKUP(AS$1,Monitoring_MP!$AM$1:$CX$57,Points_MP!$C49,FALSE)=$J49,$AD49,IF(HLOOKUP(AS$1,Monitoring_MP!$AM$1:$CX$57,Points_MP!$C49,FALSE)=$L49,$AE49,IF(HLOOKUP(AS$1,Monitoring_MP!$AM$1:$CX$57,Points_MP!$C49,FALSE)=$N49,$AF49,IF(HLOOKUP(AS$1,Monitoring_MP!$AM$1:$CX$57,Points_MP!$C49,FALSE)=$P49,$AG49,IF(HLOOKUP(AS$1,Monitoring_MP!$AM$1:$CX$57,Points_MP!$C49,FALSE)=$R49,$AH49,IF(HLOOKUP(AS$1,Monitoring_MP!$AM$1:$CX$57,Points_MP!$C49,FALSE)=$T49,$AI49,IF(HLOOKUP(AS$1,Monitoring_MP!$AM$1:$CX$57,Points_MP!$C49,FALSE)=$V49,$AJ49,IF(HLOOKUP(AS$1,Monitoring_MP!$AM$1:$CX$57,Points_MP!$C49,FALSE)=$X49,$AK49,"ERROR")))))))))</f>
        <v>0</v>
      </c>
      <c r="AT49" s="223">
        <f>IF(ISBLANK(HLOOKUP(AT$1,Monitoring_MP!$AM$1:$CX$57,Points_MP!$C49,FALSE)),"",IF(HLOOKUP(AT$1,Monitoring_MP!$AM$1:$CX$57,Points_MP!$C49,FALSE)=$J49,$AD49,IF(HLOOKUP(AT$1,Monitoring_MP!$AM$1:$CX$57,Points_MP!$C49,FALSE)=$L49,$AE49,IF(HLOOKUP(AT$1,Monitoring_MP!$AM$1:$CX$57,Points_MP!$C49,FALSE)=$N49,$AF49,IF(HLOOKUP(AT$1,Monitoring_MP!$AM$1:$CX$57,Points_MP!$C49,FALSE)=$P49,$AG49,IF(HLOOKUP(AT$1,Monitoring_MP!$AM$1:$CX$57,Points_MP!$C49,FALSE)=$R49,$AH49,IF(HLOOKUP(AT$1,Monitoring_MP!$AM$1:$CX$57,Points_MP!$C49,FALSE)=$T49,$AI49,IF(HLOOKUP(AT$1,Monitoring_MP!$AM$1:$CX$57,Points_MP!$C49,FALSE)=$V49,$AJ49,IF(HLOOKUP(AT$1,Monitoring_MP!$AM$1:$CX$57,Points_MP!$C49,FALSE)=$X49,$AK49,"ERROR")))))))))</f>
        <v>0.5</v>
      </c>
      <c r="AU49" s="223">
        <f>IF(ISBLANK(HLOOKUP(AU$1,Monitoring_MP!$AM$1:$CX$57,Points_MP!$C49,FALSE)),"",IF(HLOOKUP(AU$1,Monitoring_MP!$AM$1:$CX$57,Points_MP!$C49,FALSE)=$J49,$AD49,IF(HLOOKUP(AU$1,Monitoring_MP!$AM$1:$CX$57,Points_MP!$C49,FALSE)=$L49,$AE49,IF(HLOOKUP(AU$1,Monitoring_MP!$AM$1:$CX$57,Points_MP!$C49,FALSE)=$N49,$AF49,IF(HLOOKUP(AU$1,Monitoring_MP!$AM$1:$CX$57,Points_MP!$C49,FALSE)=$P49,$AG49,IF(HLOOKUP(AU$1,Monitoring_MP!$AM$1:$CX$57,Points_MP!$C49,FALSE)=$R49,$AH49,IF(HLOOKUP(AU$1,Monitoring_MP!$AM$1:$CX$57,Points_MP!$C49,FALSE)=$T49,$AI49,IF(HLOOKUP(AU$1,Monitoring_MP!$AM$1:$CX$57,Points_MP!$C49,FALSE)=$V49,$AJ49,IF(HLOOKUP(AU$1,Monitoring_MP!$AM$1:$CX$57,Points_MP!$C49,FALSE)=$X49,$AK49,"ERROR")))))))))</f>
        <v>0.5</v>
      </c>
      <c r="AV49" s="223">
        <f>IF(ISBLANK(HLOOKUP(AV$1,Monitoring_MP!$AM$1:$CX$57,Points_MP!$C49,FALSE)),"",IF(HLOOKUP(AV$1,Monitoring_MP!$AM$1:$CX$57,Points_MP!$C49,FALSE)=$J49,$AD49,IF(HLOOKUP(AV$1,Monitoring_MP!$AM$1:$CX$57,Points_MP!$C49,FALSE)=$L49,$AE49,IF(HLOOKUP(AV$1,Monitoring_MP!$AM$1:$CX$57,Points_MP!$C49,FALSE)=$N49,$AF49,IF(HLOOKUP(AV$1,Monitoring_MP!$AM$1:$CX$57,Points_MP!$C49,FALSE)=$P49,$AG49,IF(HLOOKUP(AV$1,Monitoring_MP!$AM$1:$CX$57,Points_MP!$C49,FALSE)=$R49,$AH49,IF(HLOOKUP(AV$1,Monitoring_MP!$AM$1:$CX$57,Points_MP!$C49,FALSE)=$T49,$AI49,IF(HLOOKUP(AV$1,Monitoring_MP!$AM$1:$CX$57,Points_MP!$C49,FALSE)=$V49,$AJ49,IF(HLOOKUP(AV$1,Monitoring_MP!$AM$1:$CX$57,Points_MP!$C49,FALSE)=$X49,$AK49,"ERROR")))))))))</f>
        <v>0.5</v>
      </c>
      <c r="AW49" s="223">
        <f>IF(ISBLANK(HLOOKUP(AW$1,Monitoring_MP!$AM$1:$CX$57,Points_MP!$C49,FALSE)),"",IF(HLOOKUP(AW$1,Monitoring_MP!$AM$1:$CX$57,Points_MP!$C49,FALSE)=$J49,$AD49,IF(HLOOKUP(AW$1,Monitoring_MP!$AM$1:$CX$57,Points_MP!$C49,FALSE)=$L49,$AE49,IF(HLOOKUP(AW$1,Monitoring_MP!$AM$1:$CX$57,Points_MP!$C49,FALSE)=$N49,$AF49,IF(HLOOKUP(AW$1,Monitoring_MP!$AM$1:$CX$57,Points_MP!$C49,FALSE)=$P49,$AG49,IF(HLOOKUP(AW$1,Monitoring_MP!$AM$1:$CX$57,Points_MP!$C49,FALSE)=$R49,$AH49,IF(HLOOKUP(AW$1,Monitoring_MP!$AM$1:$CX$57,Points_MP!$C49,FALSE)=$T49,$AI49,IF(HLOOKUP(AW$1,Monitoring_MP!$AM$1:$CX$57,Points_MP!$C49,FALSE)=$V49,$AJ49,IF(HLOOKUP(AW$1,Monitoring_MP!$AM$1:$CX$57,Points_MP!$C49,FALSE)=$X49,$AK49,"ERROR")))))))))</f>
        <v>0</v>
      </c>
      <c r="AX49" s="223">
        <f>IF(ISBLANK(HLOOKUP(AX$1,Monitoring_MP!$AM$1:$CX$57,Points_MP!$C49,FALSE)),"",IF(HLOOKUP(AX$1,Monitoring_MP!$AM$1:$CX$57,Points_MP!$C49,FALSE)=$J49,$AD49,IF(HLOOKUP(AX$1,Monitoring_MP!$AM$1:$CX$57,Points_MP!$C49,FALSE)=$L49,$AE49,IF(HLOOKUP(AX$1,Monitoring_MP!$AM$1:$CX$57,Points_MP!$C49,FALSE)=$N49,$AF49,IF(HLOOKUP(AX$1,Monitoring_MP!$AM$1:$CX$57,Points_MP!$C49,FALSE)=$P49,$AG49,IF(HLOOKUP(AX$1,Monitoring_MP!$AM$1:$CX$57,Points_MP!$C49,FALSE)=$R49,$AH49,IF(HLOOKUP(AX$1,Monitoring_MP!$AM$1:$CX$57,Points_MP!$C49,FALSE)=$T49,$AI49,IF(HLOOKUP(AX$1,Monitoring_MP!$AM$1:$CX$57,Points_MP!$C49,FALSE)=$V49,$AJ49,IF(HLOOKUP(AX$1,Monitoring_MP!$AM$1:$CX$57,Points_MP!$C49,FALSE)=$X49,$AK49,"ERROR")))))))))</f>
        <v>0</v>
      </c>
      <c r="AY49" s="223">
        <f>IF(ISBLANK(HLOOKUP(AY$1,Monitoring_MP!$AM$1:$CX$57,Points_MP!$C49,FALSE)),"",IF(HLOOKUP(AY$1,Monitoring_MP!$AM$1:$CX$57,Points_MP!$C49,FALSE)=$J49,$AD49,IF(HLOOKUP(AY$1,Monitoring_MP!$AM$1:$CX$57,Points_MP!$C49,FALSE)=$L49,$AE49,IF(HLOOKUP(AY$1,Monitoring_MP!$AM$1:$CX$57,Points_MP!$C49,FALSE)=$N49,$AF49,IF(HLOOKUP(AY$1,Monitoring_MP!$AM$1:$CX$57,Points_MP!$C49,FALSE)=$P49,$AG49,IF(HLOOKUP(AY$1,Monitoring_MP!$AM$1:$CX$57,Points_MP!$C49,FALSE)=$R49,$AH49,IF(HLOOKUP(AY$1,Monitoring_MP!$AM$1:$CX$57,Points_MP!$C49,FALSE)=$T49,$AI49,IF(HLOOKUP(AY$1,Monitoring_MP!$AM$1:$CX$57,Points_MP!$C49,FALSE)=$V49,$AJ49,IF(HLOOKUP(AY$1,Monitoring_MP!$AM$1:$CX$57,Points_MP!$C49,FALSE)=$X49,$AK49,"ERROR")))))))))</f>
        <v>0</v>
      </c>
      <c r="AZ49" s="223">
        <f>IF(ISBLANK(HLOOKUP(AZ$1,Monitoring_MP!$AM$1:$CX$57,Points_MP!$C49,FALSE)),"",IF(HLOOKUP(AZ$1,Monitoring_MP!$AM$1:$CX$57,Points_MP!$C49,FALSE)=$J49,$AD49,IF(HLOOKUP(AZ$1,Monitoring_MP!$AM$1:$CX$57,Points_MP!$C49,FALSE)=$L49,$AE49,IF(HLOOKUP(AZ$1,Monitoring_MP!$AM$1:$CX$57,Points_MP!$C49,FALSE)=$N49,$AF49,IF(HLOOKUP(AZ$1,Monitoring_MP!$AM$1:$CX$57,Points_MP!$C49,FALSE)=$P49,$AG49,IF(HLOOKUP(AZ$1,Monitoring_MP!$AM$1:$CX$57,Points_MP!$C49,FALSE)=$R49,$AH49,IF(HLOOKUP(AZ$1,Monitoring_MP!$AM$1:$CX$57,Points_MP!$C49,FALSE)=$T49,$AI49,IF(HLOOKUP(AZ$1,Monitoring_MP!$AM$1:$CX$57,Points_MP!$C49,FALSE)=$V49,$AJ49,IF(HLOOKUP(AZ$1,Monitoring_MP!$AM$1:$CX$57,Points_MP!$C49,FALSE)=$X49,$AK49,"ERROR")))))))))</f>
        <v>0.5</v>
      </c>
      <c r="BA49" s="223">
        <f>IF(ISBLANK(HLOOKUP(BA$1,Monitoring_MP!$AM$1:$CX$57,Points_MP!$C49,FALSE)),"",IF(HLOOKUP(BA$1,Monitoring_MP!$AM$1:$CX$57,Points_MP!$C49,FALSE)=$J49,$AD49,IF(HLOOKUP(BA$1,Monitoring_MP!$AM$1:$CX$57,Points_MP!$C49,FALSE)=$L49,$AE49,IF(HLOOKUP(BA$1,Monitoring_MP!$AM$1:$CX$57,Points_MP!$C49,FALSE)=$N49,$AF49,IF(HLOOKUP(BA$1,Monitoring_MP!$AM$1:$CX$57,Points_MP!$C49,FALSE)=$P49,$AG49,IF(HLOOKUP(BA$1,Monitoring_MP!$AM$1:$CX$57,Points_MP!$C49,FALSE)=$R49,$AH49,IF(HLOOKUP(BA$1,Monitoring_MP!$AM$1:$CX$57,Points_MP!$C49,FALSE)=$T49,$AI49,IF(HLOOKUP(BA$1,Monitoring_MP!$AM$1:$CX$57,Points_MP!$C49,FALSE)=$V49,$AJ49,IF(HLOOKUP(BA$1,Monitoring_MP!$AM$1:$CX$57,Points_MP!$C49,FALSE)=$X49,$AK49,"ERROR")))))))))</f>
        <v>0.5</v>
      </c>
      <c r="BB49" s="223">
        <f>IF(ISBLANK(HLOOKUP(BB$1,Monitoring_MP!$AM$1:$CX$57,Points_MP!$C49,FALSE)),"",IF(HLOOKUP(BB$1,Monitoring_MP!$AM$1:$CX$57,Points_MP!$C49,FALSE)=$J49,$AD49,IF(HLOOKUP(BB$1,Monitoring_MP!$AM$1:$CX$57,Points_MP!$C49,FALSE)=$L49,$AE49,IF(HLOOKUP(BB$1,Monitoring_MP!$AM$1:$CX$57,Points_MP!$C49,FALSE)=$N49,$AF49,IF(HLOOKUP(BB$1,Monitoring_MP!$AM$1:$CX$57,Points_MP!$C49,FALSE)=$P49,$AG49,IF(HLOOKUP(BB$1,Monitoring_MP!$AM$1:$CX$57,Points_MP!$C49,FALSE)=$R49,$AH49,IF(HLOOKUP(BB$1,Monitoring_MP!$AM$1:$CX$57,Points_MP!$C49,FALSE)=$T49,$AI49,IF(HLOOKUP(BB$1,Monitoring_MP!$AM$1:$CX$57,Points_MP!$C49,FALSE)=$V49,$AJ49,IF(HLOOKUP(BB$1,Monitoring_MP!$AM$1:$CX$57,Points_MP!$C49,FALSE)=$X49,$AK49,"ERROR")))))))))</f>
        <v>0</v>
      </c>
      <c r="BC49" s="223">
        <f>IF(ISBLANK(HLOOKUP(BC$1,Monitoring_MP!$AM$1:$CX$57,Points_MP!$C49,FALSE)),"",IF(HLOOKUP(BC$1,Monitoring_MP!$AM$1:$CX$57,Points_MP!$C49,FALSE)=$J49,$AD49,IF(HLOOKUP(BC$1,Monitoring_MP!$AM$1:$CX$57,Points_MP!$C49,FALSE)=$L49,$AE49,IF(HLOOKUP(BC$1,Monitoring_MP!$AM$1:$CX$57,Points_MP!$C49,FALSE)=$N49,$AF49,IF(HLOOKUP(BC$1,Monitoring_MP!$AM$1:$CX$57,Points_MP!$C49,FALSE)=$P49,$AG49,IF(HLOOKUP(BC$1,Monitoring_MP!$AM$1:$CX$57,Points_MP!$C49,FALSE)=$R49,$AH49,IF(HLOOKUP(BC$1,Monitoring_MP!$AM$1:$CX$57,Points_MP!$C49,FALSE)=$T49,$AI49,IF(HLOOKUP(BC$1,Monitoring_MP!$AM$1:$CX$57,Points_MP!$C49,FALSE)=$V49,$AJ49,IF(HLOOKUP(BC$1,Monitoring_MP!$AM$1:$CX$57,Points_MP!$C49,FALSE)=$X49,$AK49,"ERROR")))))))))</f>
        <v>0</v>
      </c>
      <c r="BD49" s="223">
        <f>IF(ISBLANK(HLOOKUP(BD$1,Monitoring_MP!$AM$1:$CX$57,Points_MP!$C49,FALSE)),"",IF(HLOOKUP(BD$1,Monitoring_MP!$AM$1:$CX$57,Points_MP!$C49,FALSE)=$J49,$AD49,IF(HLOOKUP(BD$1,Monitoring_MP!$AM$1:$CX$57,Points_MP!$C49,FALSE)=$L49,$AE49,IF(HLOOKUP(BD$1,Monitoring_MP!$AM$1:$CX$57,Points_MP!$C49,FALSE)=$N49,$AF49,IF(HLOOKUP(BD$1,Monitoring_MP!$AM$1:$CX$57,Points_MP!$C49,FALSE)=$P49,$AG49,IF(HLOOKUP(BD$1,Monitoring_MP!$AM$1:$CX$57,Points_MP!$C49,FALSE)=$R49,$AH49,IF(HLOOKUP(BD$1,Monitoring_MP!$AM$1:$CX$57,Points_MP!$C49,FALSE)=$T49,$AI49,IF(HLOOKUP(BD$1,Monitoring_MP!$AM$1:$CX$57,Points_MP!$C49,FALSE)=$V49,$AJ49,IF(HLOOKUP(BD$1,Monitoring_MP!$AM$1:$CX$57,Points_MP!$C49,FALSE)=$X49,$AK49,"ERROR")))))))))</f>
        <v>0</v>
      </c>
      <c r="BE49" s="223">
        <f>IF(ISBLANK(HLOOKUP(BE$1,Monitoring_MP!$AM$1:$CX$57,Points_MP!$C49,FALSE)),"",IF(HLOOKUP(BE$1,Monitoring_MP!$AM$1:$CX$57,Points_MP!$C49,FALSE)=$J49,$AD49,IF(HLOOKUP(BE$1,Monitoring_MP!$AM$1:$CX$57,Points_MP!$C49,FALSE)=$L49,$AE49,IF(HLOOKUP(BE$1,Monitoring_MP!$AM$1:$CX$57,Points_MP!$C49,FALSE)=$N49,$AF49,IF(HLOOKUP(BE$1,Monitoring_MP!$AM$1:$CX$57,Points_MP!$C49,FALSE)=$P49,$AG49,IF(HLOOKUP(BE$1,Monitoring_MP!$AM$1:$CX$57,Points_MP!$C49,FALSE)=$R49,$AH49,IF(HLOOKUP(BE$1,Monitoring_MP!$AM$1:$CX$57,Points_MP!$C49,FALSE)=$T49,$AI49,IF(HLOOKUP(BE$1,Monitoring_MP!$AM$1:$CX$57,Points_MP!$C49,FALSE)=$V49,$AJ49,IF(HLOOKUP(BE$1,Monitoring_MP!$AM$1:$CX$57,Points_MP!$C49,FALSE)=$X49,$AK49,"ERROR")))))))))</f>
        <v>1</v>
      </c>
      <c r="BF49" s="223">
        <f>IF(ISBLANK(HLOOKUP(BF$1,Monitoring_MP!$AM$1:$CX$57,Points_MP!$C49,FALSE)),"",IF(HLOOKUP(BF$1,Monitoring_MP!$AM$1:$CX$57,Points_MP!$C49,FALSE)=$J49,$AD49,IF(HLOOKUP(BF$1,Monitoring_MP!$AM$1:$CX$57,Points_MP!$C49,FALSE)=$L49,$AE49,IF(HLOOKUP(BF$1,Monitoring_MP!$AM$1:$CX$57,Points_MP!$C49,FALSE)=$N49,$AF49,IF(HLOOKUP(BF$1,Monitoring_MP!$AM$1:$CX$57,Points_MP!$C49,FALSE)=$P49,$AG49,IF(HLOOKUP(BF$1,Monitoring_MP!$AM$1:$CX$57,Points_MP!$C49,FALSE)=$R49,$AH49,IF(HLOOKUP(BF$1,Monitoring_MP!$AM$1:$CX$57,Points_MP!$C49,FALSE)=$T49,$AI49,IF(HLOOKUP(BF$1,Monitoring_MP!$AM$1:$CX$57,Points_MP!$C49,FALSE)=$V49,$AJ49,IF(HLOOKUP(BF$1,Monitoring_MP!$AM$1:$CX$57,Points_MP!$C49,FALSE)=$X49,$AK49,"ERROR")))))))))</f>
        <v>0</v>
      </c>
      <c r="BG49" s="223">
        <f>IF(ISBLANK(HLOOKUP(BG$1,Monitoring_MP!$AM$1:$CX$57,Points_MP!$C49,FALSE)),"",IF(HLOOKUP(BG$1,Monitoring_MP!$AM$1:$CX$57,Points_MP!$C49,FALSE)=$J49,$AD49,IF(HLOOKUP(BG$1,Monitoring_MP!$AM$1:$CX$57,Points_MP!$C49,FALSE)=$L49,$AE49,IF(HLOOKUP(BG$1,Monitoring_MP!$AM$1:$CX$57,Points_MP!$C49,FALSE)=$N49,$AF49,IF(HLOOKUP(BG$1,Monitoring_MP!$AM$1:$CX$57,Points_MP!$C49,FALSE)=$P49,$AG49,IF(HLOOKUP(BG$1,Monitoring_MP!$AM$1:$CX$57,Points_MP!$C49,FALSE)=$R49,$AH49,IF(HLOOKUP(BG$1,Monitoring_MP!$AM$1:$CX$57,Points_MP!$C49,FALSE)=$T49,$AI49,IF(HLOOKUP(BG$1,Monitoring_MP!$AM$1:$CX$57,Points_MP!$C49,FALSE)=$V49,$AJ49,IF(HLOOKUP(BG$1,Monitoring_MP!$AM$1:$CX$57,Points_MP!$C49,FALSE)=$X49,$AK49,"ERROR")))))))))</f>
        <v>0</v>
      </c>
      <c r="BH49" s="223">
        <f>IF(ISBLANK(HLOOKUP(BH$1,Monitoring_MP!$AM$1:$CX$57,Points_MP!$C49,FALSE)),"",IF(HLOOKUP(BH$1,Monitoring_MP!$AM$1:$CX$57,Points_MP!$C49,FALSE)=$J49,$AD49,IF(HLOOKUP(BH$1,Monitoring_MP!$AM$1:$CX$57,Points_MP!$C49,FALSE)=$L49,$AE49,IF(HLOOKUP(BH$1,Monitoring_MP!$AM$1:$CX$57,Points_MP!$C49,FALSE)=$N49,$AF49,IF(HLOOKUP(BH$1,Monitoring_MP!$AM$1:$CX$57,Points_MP!$C49,FALSE)=$P49,$AG49,IF(HLOOKUP(BH$1,Monitoring_MP!$AM$1:$CX$57,Points_MP!$C49,FALSE)=$R49,$AH49,IF(HLOOKUP(BH$1,Monitoring_MP!$AM$1:$CX$57,Points_MP!$C49,FALSE)=$T49,$AI49,IF(HLOOKUP(BH$1,Monitoring_MP!$AM$1:$CX$57,Points_MP!$C49,FALSE)=$V49,$AJ49,IF(HLOOKUP(BH$1,Monitoring_MP!$AM$1:$CX$57,Points_MP!$C49,FALSE)=$X49,$AK49,"ERROR")))))))))</f>
        <v>0</v>
      </c>
      <c r="BI49" s="223">
        <f>IF(ISBLANK(HLOOKUP(BI$1,Monitoring_MP!$AM$1:$CX$57,Points_MP!$C49,FALSE)),"",IF(HLOOKUP(BI$1,Monitoring_MP!$AM$1:$CX$57,Points_MP!$C49,FALSE)=$J49,$AD49,IF(HLOOKUP(BI$1,Monitoring_MP!$AM$1:$CX$57,Points_MP!$C49,FALSE)=$L49,$AE49,IF(HLOOKUP(BI$1,Monitoring_MP!$AM$1:$CX$57,Points_MP!$C49,FALSE)=$N49,$AF49,IF(HLOOKUP(BI$1,Monitoring_MP!$AM$1:$CX$57,Points_MP!$C49,FALSE)=$P49,$AG49,IF(HLOOKUP(BI$1,Monitoring_MP!$AM$1:$CX$57,Points_MP!$C49,FALSE)=$R49,$AH49,IF(HLOOKUP(BI$1,Monitoring_MP!$AM$1:$CX$57,Points_MP!$C49,FALSE)=$T49,$AI49,IF(HLOOKUP(BI$1,Monitoring_MP!$AM$1:$CX$57,Points_MP!$C49,FALSE)=$V49,$AJ49,IF(HLOOKUP(BI$1,Monitoring_MP!$AM$1:$CX$57,Points_MP!$C49,FALSE)=$X49,$AK49,"ERROR")))))))))</f>
        <v>0</v>
      </c>
      <c r="BJ49" s="223">
        <f>IF(ISBLANK(HLOOKUP(BJ$1,Monitoring_MP!$AM$1:$CX$57,Points_MP!$C49,FALSE)),"",IF(HLOOKUP(BJ$1,Monitoring_MP!$AM$1:$CX$57,Points_MP!$C49,FALSE)=$J49,$AD49,IF(HLOOKUP(BJ$1,Monitoring_MP!$AM$1:$CX$57,Points_MP!$C49,FALSE)=$L49,$AE49,IF(HLOOKUP(BJ$1,Monitoring_MP!$AM$1:$CX$57,Points_MP!$C49,FALSE)=$N49,$AF49,IF(HLOOKUP(BJ$1,Monitoring_MP!$AM$1:$CX$57,Points_MP!$C49,FALSE)=$P49,$AG49,IF(HLOOKUP(BJ$1,Monitoring_MP!$AM$1:$CX$57,Points_MP!$C49,FALSE)=$R49,$AH49,IF(HLOOKUP(BJ$1,Monitoring_MP!$AM$1:$CX$57,Points_MP!$C49,FALSE)=$T49,$AI49,IF(HLOOKUP(BJ$1,Monitoring_MP!$AM$1:$CX$57,Points_MP!$C49,FALSE)=$V49,$AJ49,IF(HLOOKUP(BJ$1,Monitoring_MP!$AM$1:$CX$57,Points_MP!$C49,FALSE)=$X49,$AK49,"ERROR")))))))))</f>
        <v>0.5</v>
      </c>
      <c r="BK49" s="223">
        <f>IF(ISBLANK(HLOOKUP(BK$1,Monitoring_MP!$AM$1:$CX$57,Points_MP!$C49,FALSE)),"",IF(HLOOKUP(BK$1,Monitoring_MP!$AM$1:$CX$57,Points_MP!$C49,FALSE)=$J49,$AD49,IF(HLOOKUP(BK$1,Monitoring_MP!$AM$1:$CX$57,Points_MP!$C49,FALSE)=$L49,$AE49,IF(HLOOKUP(BK$1,Monitoring_MP!$AM$1:$CX$57,Points_MP!$C49,FALSE)=$N49,$AF49,IF(HLOOKUP(BK$1,Monitoring_MP!$AM$1:$CX$57,Points_MP!$C49,FALSE)=$P49,$AG49,IF(HLOOKUP(BK$1,Monitoring_MP!$AM$1:$CX$57,Points_MP!$C49,FALSE)=$R49,$AH49,IF(HLOOKUP(BK$1,Monitoring_MP!$AM$1:$CX$57,Points_MP!$C49,FALSE)=$T49,$AI49,IF(HLOOKUP(BK$1,Monitoring_MP!$AM$1:$CX$57,Points_MP!$C49,FALSE)=$V49,$AJ49,IF(HLOOKUP(BK$1,Monitoring_MP!$AM$1:$CX$57,Points_MP!$C49,FALSE)=$X49,$AK49,"ERROR")))))))))</f>
        <v>1</v>
      </c>
      <c r="BL49" s="223">
        <f>IF(ISBLANK(HLOOKUP(BL$1,Monitoring_MP!$AM$1:$CX$57,Points_MP!$C49,FALSE)),"",IF(HLOOKUP(BL$1,Monitoring_MP!$AM$1:$CX$57,Points_MP!$C49,FALSE)=$J49,$AD49,IF(HLOOKUP(BL$1,Monitoring_MP!$AM$1:$CX$57,Points_MP!$C49,FALSE)=$L49,$AE49,IF(HLOOKUP(BL$1,Monitoring_MP!$AM$1:$CX$57,Points_MP!$C49,FALSE)=$N49,$AF49,IF(HLOOKUP(BL$1,Monitoring_MP!$AM$1:$CX$57,Points_MP!$C49,FALSE)=$P49,$AG49,IF(HLOOKUP(BL$1,Monitoring_MP!$AM$1:$CX$57,Points_MP!$C49,FALSE)=$R49,$AH49,IF(HLOOKUP(BL$1,Monitoring_MP!$AM$1:$CX$57,Points_MP!$C49,FALSE)=$T49,$AI49,IF(HLOOKUP(BL$1,Monitoring_MP!$AM$1:$CX$57,Points_MP!$C49,FALSE)=$V49,$AJ49,IF(HLOOKUP(BL$1,Monitoring_MP!$AM$1:$CX$57,Points_MP!$C49,FALSE)=$X49,$AK49,"ERROR")))))))))</f>
        <v>0.5</v>
      </c>
      <c r="BM49" s="223">
        <f>IF(ISBLANK(HLOOKUP(BM$1,Monitoring_MP!$AM$1:$CX$57,Points_MP!$C49,FALSE)),"",IF(HLOOKUP(BM$1,Monitoring_MP!$AM$1:$CX$57,Points_MP!$C49,FALSE)=$J49,$AD49,IF(HLOOKUP(BM$1,Monitoring_MP!$AM$1:$CX$57,Points_MP!$C49,FALSE)=$L49,$AE49,IF(HLOOKUP(BM$1,Monitoring_MP!$AM$1:$CX$57,Points_MP!$C49,FALSE)=$N49,$AF49,IF(HLOOKUP(BM$1,Monitoring_MP!$AM$1:$CX$57,Points_MP!$C49,FALSE)=$P49,$AG49,IF(HLOOKUP(BM$1,Monitoring_MP!$AM$1:$CX$57,Points_MP!$C49,FALSE)=$R49,$AH49,IF(HLOOKUP(BM$1,Monitoring_MP!$AM$1:$CX$57,Points_MP!$C49,FALSE)=$T49,$AI49,IF(HLOOKUP(BM$1,Monitoring_MP!$AM$1:$CX$57,Points_MP!$C49,FALSE)=$V49,$AJ49,IF(HLOOKUP(BM$1,Monitoring_MP!$AM$1:$CX$57,Points_MP!$C49,FALSE)=$X49,$AK49,"ERROR")))))))))</f>
        <v>0</v>
      </c>
      <c r="BN49" s="223">
        <f>IF(ISBLANK(HLOOKUP(BN$1,Monitoring_MP!$AM$1:$CX$57,Points_MP!$C49,FALSE)),"",IF(HLOOKUP(BN$1,Monitoring_MP!$AM$1:$CX$57,Points_MP!$C49,FALSE)=$J49,$AD49,IF(HLOOKUP(BN$1,Monitoring_MP!$AM$1:$CX$57,Points_MP!$C49,FALSE)=$L49,$AE49,IF(HLOOKUP(BN$1,Monitoring_MP!$AM$1:$CX$57,Points_MP!$C49,FALSE)=$N49,$AF49,IF(HLOOKUP(BN$1,Monitoring_MP!$AM$1:$CX$57,Points_MP!$C49,FALSE)=$P49,$AG49,IF(HLOOKUP(BN$1,Monitoring_MP!$AM$1:$CX$57,Points_MP!$C49,FALSE)=$R49,$AH49,IF(HLOOKUP(BN$1,Monitoring_MP!$AM$1:$CX$57,Points_MP!$C49,FALSE)=$T49,$AI49,IF(HLOOKUP(BN$1,Monitoring_MP!$AM$1:$CX$57,Points_MP!$C49,FALSE)=$V49,$AJ49,IF(HLOOKUP(BN$1,Monitoring_MP!$AM$1:$CX$57,Points_MP!$C49,FALSE)=$X49,$AK49,"ERROR")))))))))</f>
        <v>0.5</v>
      </c>
      <c r="BO49" s="223">
        <f>IF(ISBLANK(HLOOKUP(BO$1,Monitoring_MP!$AM$1:$CX$57,Points_MP!$C49,FALSE)),"",IF(HLOOKUP(BO$1,Monitoring_MP!$AM$1:$CX$57,Points_MP!$C49,FALSE)=$J49,$AD49,IF(HLOOKUP(BO$1,Monitoring_MP!$AM$1:$CX$57,Points_MP!$C49,FALSE)=$L49,$AE49,IF(HLOOKUP(BO$1,Monitoring_MP!$AM$1:$CX$57,Points_MP!$C49,FALSE)=$N49,$AF49,IF(HLOOKUP(BO$1,Monitoring_MP!$AM$1:$CX$57,Points_MP!$C49,FALSE)=$P49,$AG49,IF(HLOOKUP(BO$1,Monitoring_MP!$AM$1:$CX$57,Points_MP!$C49,FALSE)=$R49,$AH49,IF(HLOOKUP(BO$1,Monitoring_MP!$AM$1:$CX$57,Points_MP!$C49,FALSE)=$T49,$AI49,IF(HLOOKUP(BO$1,Monitoring_MP!$AM$1:$CX$57,Points_MP!$C49,FALSE)=$V49,$AJ49,IF(HLOOKUP(BO$1,Monitoring_MP!$AM$1:$CX$57,Points_MP!$C49,FALSE)=$X49,$AK49,"ERROR")))))))))</f>
        <v>0.5</v>
      </c>
      <c r="BP49" s="223">
        <f>IF(ISBLANK(HLOOKUP(BP$1,Monitoring_MP!$AM$1:$CX$57,Points_MP!$C49,FALSE)),"",IF(HLOOKUP(BP$1,Monitoring_MP!$AM$1:$CX$57,Points_MP!$C49,FALSE)=$J49,$AD49,IF(HLOOKUP(BP$1,Monitoring_MP!$AM$1:$CX$57,Points_MP!$C49,FALSE)=$L49,$AE49,IF(HLOOKUP(BP$1,Monitoring_MP!$AM$1:$CX$57,Points_MP!$C49,FALSE)=$N49,$AF49,IF(HLOOKUP(BP$1,Monitoring_MP!$AM$1:$CX$57,Points_MP!$C49,FALSE)=$P49,$AG49,IF(HLOOKUP(BP$1,Monitoring_MP!$AM$1:$CX$57,Points_MP!$C49,FALSE)=$R49,$AH49,IF(HLOOKUP(BP$1,Monitoring_MP!$AM$1:$CX$57,Points_MP!$C49,FALSE)=$T49,$AI49,IF(HLOOKUP(BP$1,Monitoring_MP!$AM$1:$CX$57,Points_MP!$C49,FALSE)=$V49,$AJ49,IF(HLOOKUP(BP$1,Monitoring_MP!$AM$1:$CX$57,Points_MP!$C49,FALSE)=$X49,$AK49,"ERROR")))))))))</f>
        <v>0.5</v>
      </c>
      <c r="BQ49" s="223">
        <f>IF(ISBLANK(HLOOKUP(BQ$1,Monitoring_MP!$AM$1:$CX$57,Points_MP!$C49,FALSE)),"",IF(HLOOKUP(BQ$1,Monitoring_MP!$AM$1:$CX$57,Points_MP!$C49,FALSE)=$J49,$AD49,IF(HLOOKUP(BQ$1,Monitoring_MP!$AM$1:$CX$57,Points_MP!$C49,FALSE)=$L49,$AE49,IF(HLOOKUP(BQ$1,Monitoring_MP!$AM$1:$CX$57,Points_MP!$C49,FALSE)=$N49,$AF49,IF(HLOOKUP(BQ$1,Monitoring_MP!$AM$1:$CX$57,Points_MP!$C49,FALSE)=$P49,$AG49,IF(HLOOKUP(BQ$1,Monitoring_MP!$AM$1:$CX$57,Points_MP!$C49,FALSE)=$R49,$AH49,IF(HLOOKUP(BQ$1,Monitoring_MP!$AM$1:$CX$57,Points_MP!$C49,FALSE)=$T49,$AI49,IF(HLOOKUP(BQ$1,Monitoring_MP!$AM$1:$CX$57,Points_MP!$C49,FALSE)=$V49,$AJ49,IF(HLOOKUP(BQ$1,Monitoring_MP!$AM$1:$CX$57,Points_MP!$C49,FALSE)=$X49,$AK49,"ERROR")))))))))</f>
        <v>0</v>
      </c>
      <c r="BR49" s="223">
        <f>IF(ISBLANK(HLOOKUP(BR$1,Monitoring_MP!$AM$1:$CX$57,Points_MP!$C49,FALSE)),"",IF(HLOOKUP(BR$1,Monitoring_MP!$AM$1:$CX$57,Points_MP!$C49,FALSE)=$J49,$AD49,IF(HLOOKUP(BR$1,Monitoring_MP!$AM$1:$CX$57,Points_MP!$C49,FALSE)=$L49,$AE49,IF(HLOOKUP(BR$1,Monitoring_MP!$AM$1:$CX$57,Points_MP!$C49,FALSE)=$N49,$AF49,IF(HLOOKUP(BR$1,Monitoring_MP!$AM$1:$CX$57,Points_MP!$C49,FALSE)=$P49,$AG49,IF(HLOOKUP(BR$1,Monitoring_MP!$AM$1:$CX$57,Points_MP!$C49,FALSE)=$R49,$AH49,IF(HLOOKUP(BR$1,Monitoring_MP!$AM$1:$CX$57,Points_MP!$C49,FALSE)=$T49,$AI49,IF(HLOOKUP(BR$1,Monitoring_MP!$AM$1:$CX$57,Points_MP!$C49,FALSE)=$V49,$AJ49,IF(HLOOKUP(BR$1,Monitoring_MP!$AM$1:$CX$57,Points_MP!$C49,FALSE)=$X49,$AK49,"ERROR")))))))))</f>
        <v>0</v>
      </c>
    </row>
    <row r="50" spans="1:70" ht="15" customHeight="1" x14ac:dyDescent="0.35">
      <c r="A50" s="83" t="str">
        <f>IF(ISBLANK(Monitoring_MP!A50),"",Monitoring_MP!A50)</f>
        <v>Q48</v>
      </c>
      <c r="B50" s="248" t="str">
        <f>IF(ISBLANK(Monitoring_MP!B50),"",Monitoring_MP!B50)</f>
        <v>R20048</v>
      </c>
      <c r="C50" s="178">
        <f>IF(ISBLANK(Monitoring_MP!C50),"",Monitoring_MP!C50)</f>
        <v>50</v>
      </c>
      <c r="D50" s="178" t="str">
        <f>IF(ISBLANK(Monitoring_MP!D50),"",Monitoring_MP!D50)</f>
        <v xml:space="preserve">Există un mecanism de raportare a comportamentului lipsit de etică și a faptelor de corupție (linie telefonică, formular online,  etc.) în cadrul autorităților publice? </v>
      </c>
      <c r="E50" s="178" t="str">
        <f>IF(ISBLANK(Monitoring_MP!E50),"",Monitoring_MP!E50)</f>
        <v xml:space="preserve">Is developoed a mechanism for reporting unethical behavior (telephone line, online form, etc.) within public authorities? </v>
      </c>
      <c r="F50" s="84" t="str">
        <f>IF(ISBLANK(Monitoring_MP!F50),"",Monitoring_MP!F50)</f>
        <v>et</v>
      </c>
      <c r="G50" s="84" t="str">
        <f>IF(ISBLANK(Monitoring_MP!G50),"",Monitoring_MP!G50)</f>
        <v>et6</v>
      </c>
      <c r="H50" s="84" t="str">
        <f>IF(ISBLANK(Monitoring_MP!H50),"",Monitoring_MP!H50)</f>
        <v>et6k</v>
      </c>
      <c r="I50" s="85">
        <f>IF(ISBLANK(Monitoring_MP!I50),"",Monitoring_MP!I50)</f>
        <v>1</v>
      </c>
      <c r="J50" s="84" t="str">
        <f>IF(ISBLANK(Monitoring_MP!J50),"",Monitoring_MP!J50)</f>
        <v>da</v>
      </c>
      <c r="K50" s="84" t="str">
        <f>IF(ISBLANK(Monitoring_MP!K50),"",Monitoring_MP!K50)</f>
        <v>yes</v>
      </c>
      <c r="L50" s="84" t="str">
        <f>IF(ISBLANK(Monitoring_MP!L50),"",Monitoring_MP!L50)</f>
        <v>nu</v>
      </c>
      <c r="M50" s="84" t="str">
        <f>IF(ISBLANK(Monitoring_MP!M50),"",Monitoring_MP!M50)</f>
        <v>no</v>
      </c>
      <c r="N50" s="84" t="str">
        <f>IF(ISBLANK(Monitoring_MP!N50),"",Monitoring_MP!N50)</f>
        <v>partial</v>
      </c>
      <c r="O50" s="84" t="str">
        <f>IF(ISBLANK(Monitoring_MP!O50),"",Monitoring_MP!O50)</f>
        <v>partially</v>
      </c>
      <c r="P50" s="84" t="str">
        <f>IF(ISBLANK(Monitoring_MP!P50),"",Monitoring_MP!P50)</f>
        <v>---</v>
      </c>
      <c r="Q50" s="84" t="str">
        <f>IF(ISBLANK(Monitoring_MP!Q50),"",Monitoring_MP!Q50)</f>
        <v>---</v>
      </c>
      <c r="R50" s="84" t="str">
        <f>IF(ISBLANK(Monitoring_MP!R50),"",Monitoring_MP!R50)</f>
        <v>---</v>
      </c>
      <c r="S50" s="84" t="str">
        <f>IF(ISBLANK(Monitoring_MP!S50),"",Monitoring_MP!S50)</f>
        <v>---</v>
      </c>
      <c r="T50" s="84" t="str">
        <f>IF(ISBLANK(Monitoring_MP!T50),"",Monitoring_MP!T50)</f>
        <v>---</v>
      </c>
      <c r="U50" s="84" t="str">
        <f>IF(ISBLANK(Monitoring_MP!U50),"",Monitoring_MP!U50)</f>
        <v>---</v>
      </c>
      <c r="V50" s="84" t="str">
        <f>IF(ISBLANK(Monitoring_MP!V50),"",Monitoring_MP!V50)</f>
        <v>---</v>
      </c>
      <c r="W50" s="84" t="str">
        <f>IF(ISBLANK(Monitoring_MP!W50),"",Monitoring_MP!W50)</f>
        <v>---</v>
      </c>
      <c r="X50" s="132" t="str">
        <f>IF(ISBLANK(Monitoring_MP!X50),"",Monitoring_MP!X50)</f>
        <v>N/A</v>
      </c>
      <c r="Y50" s="132" t="str">
        <f>IF(ISBLANK(Monitoring_MP!Y50),"",Monitoring_MP!Y50)</f>
        <v>N/A</v>
      </c>
      <c r="Z50" s="84" t="str">
        <f>IF(ISBLANK(Monitoring_MP!Z50),"",Monitoring_MP!Z50)</f>
        <v>---</v>
      </c>
      <c r="AA50" s="84" t="str">
        <f>IF(ISBLANK(Monitoring_MP!AA50),"",Monitoring_MP!AA50)</f>
        <v>---</v>
      </c>
      <c r="AB50" s="84" t="str">
        <f>IF(ISBLANK(Monitoring_MP!AB50),"",Monitoring_MP!AB50)</f>
        <v>da</v>
      </c>
      <c r="AC50" s="84" t="str">
        <f>IF(ISBLANK(Monitoring_MP!AC50),"",Monitoring_MP!AC50)</f>
        <v>nu</v>
      </c>
      <c r="AD50" s="85">
        <f>IF(ISBLANK(Monitoring_MP!AD50),"",Monitoring_MP!AD50)</f>
        <v>1</v>
      </c>
      <c r="AE50" s="84">
        <f>IF(ISBLANK(Monitoring_MP!AE50),"",Monitoring_MP!AE50)</f>
        <v>0</v>
      </c>
      <c r="AF50" s="84">
        <f>IF(ISBLANK(Monitoring_MP!AF50),"",Monitoring_MP!AF50)</f>
        <v>0.5</v>
      </c>
      <c r="AG50" s="84" t="str">
        <f>IF(ISBLANK(Monitoring_MP!AG50),"",Monitoring_MP!AG50)</f>
        <v>---</v>
      </c>
      <c r="AH50" s="84" t="str">
        <f>IF(ISBLANK(Monitoring_MP!AH50),"",Monitoring_MP!AH50)</f>
        <v>---</v>
      </c>
      <c r="AI50" s="84" t="str">
        <f>IF(ISBLANK(Monitoring_MP!AI50),"",Monitoring_MP!AI50)</f>
        <v>---</v>
      </c>
      <c r="AJ50" s="132" t="str">
        <f>IF(ISBLANK(Monitoring_MP!AJ50),"",Monitoring_MP!AJ50)</f>
        <v>---</v>
      </c>
      <c r="AK50" s="132" t="str">
        <f>IF(ISBLANK(Monitoring_MP!AK50),"",Monitoring_MP!AK50)</f>
        <v>N/A</v>
      </c>
      <c r="AL50" s="158" t="str">
        <f>IF(ISBLANK(Monitoring_MP!AL50),"",Monitoring_MP!AL50)</f>
        <v>---</v>
      </c>
      <c r="AM50" s="223">
        <f>IF(ISBLANK(HLOOKUP(AM$1,Monitoring_MP!$AM$1:$CX$57,Points_MP!$C50,FALSE)),"",IF(HLOOKUP(AM$1,Monitoring_MP!$AM$1:$CX$57,Points_MP!$C50,FALSE)=$J50,$AD50,IF(HLOOKUP(AM$1,Monitoring_MP!$AM$1:$CX$57,Points_MP!$C50,FALSE)=$L50,$AE50,IF(HLOOKUP(AM$1,Monitoring_MP!$AM$1:$CX$57,Points_MP!$C50,FALSE)=$N50,$AF50,IF(HLOOKUP(AM$1,Monitoring_MP!$AM$1:$CX$57,Points_MP!$C50,FALSE)=$P50,$AG50,IF(HLOOKUP(AM$1,Monitoring_MP!$AM$1:$CX$57,Points_MP!$C50,FALSE)=$R50,$AH50,IF(HLOOKUP(AM$1,Monitoring_MP!$AM$1:$CX$57,Points_MP!$C50,FALSE)=$T50,$AI50,IF(HLOOKUP(AM$1,Monitoring_MP!$AM$1:$CX$57,Points_MP!$C50,FALSE)=$V50,$AJ50,IF(HLOOKUP(AM$1,Monitoring_MP!$AM$1:$CX$57,Points_MP!$C50,FALSE)=$X50,$AK50,"ERROR")))))))))</f>
        <v>0</v>
      </c>
      <c r="AN50" s="223">
        <f>IF(ISBLANK(HLOOKUP(AN$1,Monitoring_MP!$AM$1:$CX$57,Points_MP!$C50,FALSE)),"",IF(HLOOKUP(AN$1,Monitoring_MP!$AM$1:$CX$57,Points_MP!$C50,FALSE)=$J50,$AD50,IF(HLOOKUP(AN$1,Monitoring_MP!$AM$1:$CX$57,Points_MP!$C50,FALSE)=$L50,$AE50,IF(HLOOKUP(AN$1,Monitoring_MP!$AM$1:$CX$57,Points_MP!$C50,FALSE)=$N50,$AF50,IF(HLOOKUP(AN$1,Monitoring_MP!$AM$1:$CX$57,Points_MP!$C50,FALSE)=$P50,$AG50,IF(HLOOKUP(AN$1,Monitoring_MP!$AM$1:$CX$57,Points_MP!$C50,FALSE)=$R50,$AH50,IF(HLOOKUP(AN$1,Monitoring_MP!$AM$1:$CX$57,Points_MP!$C50,FALSE)=$T50,$AI50,IF(HLOOKUP(AN$1,Monitoring_MP!$AM$1:$CX$57,Points_MP!$C50,FALSE)=$V50,$AJ50,IF(HLOOKUP(AN$1,Monitoring_MP!$AM$1:$CX$57,Points_MP!$C50,FALSE)=$X50,$AK50,"ERROR")))))))))</f>
        <v>0</v>
      </c>
      <c r="AO50" s="223">
        <f>IF(ISBLANK(HLOOKUP(AO$1,Monitoring_MP!$AM$1:$CX$57,Points_MP!$C50,FALSE)),"",IF(HLOOKUP(AO$1,Monitoring_MP!$AM$1:$CX$57,Points_MP!$C50,FALSE)=$J50,$AD50,IF(HLOOKUP(AO$1,Monitoring_MP!$AM$1:$CX$57,Points_MP!$C50,FALSE)=$L50,$AE50,IF(HLOOKUP(AO$1,Monitoring_MP!$AM$1:$CX$57,Points_MP!$C50,FALSE)=$N50,$AF50,IF(HLOOKUP(AO$1,Monitoring_MP!$AM$1:$CX$57,Points_MP!$C50,FALSE)=$P50,$AG50,IF(HLOOKUP(AO$1,Monitoring_MP!$AM$1:$CX$57,Points_MP!$C50,FALSE)=$R50,$AH50,IF(HLOOKUP(AO$1,Monitoring_MP!$AM$1:$CX$57,Points_MP!$C50,FALSE)=$T50,$AI50,IF(HLOOKUP(AO$1,Monitoring_MP!$AM$1:$CX$57,Points_MP!$C50,FALSE)=$V50,$AJ50,IF(HLOOKUP(AO$1,Monitoring_MP!$AM$1:$CX$57,Points_MP!$C50,FALSE)=$X50,$AK50,"ERROR")))))))))</f>
        <v>0</v>
      </c>
      <c r="AP50" s="223">
        <f>IF(ISBLANK(HLOOKUP(AP$1,Monitoring_MP!$AM$1:$CX$57,Points_MP!$C50,FALSE)),"",IF(HLOOKUP(AP$1,Monitoring_MP!$AM$1:$CX$57,Points_MP!$C50,FALSE)=$J50,$AD50,IF(HLOOKUP(AP$1,Monitoring_MP!$AM$1:$CX$57,Points_MP!$C50,FALSE)=$L50,$AE50,IF(HLOOKUP(AP$1,Monitoring_MP!$AM$1:$CX$57,Points_MP!$C50,FALSE)=$N50,$AF50,IF(HLOOKUP(AP$1,Monitoring_MP!$AM$1:$CX$57,Points_MP!$C50,FALSE)=$P50,$AG50,IF(HLOOKUP(AP$1,Monitoring_MP!$AM$1:$CX$57,Points_MP!$C50,FALSE)=$R50,$AH50,IF(HLOOKUP(AP$1,Monitoring_MP!$AM$1:$CX$57,Points_MP!$C50,FALSE)=$T50,$AI50,IF(HLOOKUP(AP$1,Monitoring_MP!$AM$1:$CX$57,Points_MP!$C50,FALSE)=$V50,$AJ50,IF(HLOOKUP(AP$1,Monitoring_MP!$AM$1:$CX$57,Points_MP!$C50,FALSE)=$X50,$AK50,"ERROR")))))))))</f>
        <v>0</v>
      </c>
      <c r="AQ50" s="223">
        <f>IF(ISBLANK(HLOOKUP(AQ$1,Monitoring_MP!$AM$1:$CX$57,Points_MP!$C50,FALSE)),"",IF(HLOOKUP(AQ$1,Monitoring_MP!$AM$1:$CX$57,Points_MP!$C50,FALSE)=$J50,$AD50,IF(HLOOKUP(AQ$1,Monitoring_MP!$AM$1:$CX$57,Points_MP!$C50,FALSE)=$L50,$AE50,IF(HLOOKUP(AQ$1,Monitoring_MP!$AM$1:$CX$57,Points_MP!$C50,FALSE)=$N50,$AF50,IF(HLOOKUP(AQ$1,Monitoring_MP!$AM$1:$CX$57,Points_MP!$C50,FALSE)=$P50,$AG50,IF(HLOOKUP(AQ$1,Monitoring_MP!$AM$1:$CX$57,Points_MP!$C50,FALSE)=$R50,$AH50,IF(HLOOKUP(AQ$1,Monitoring_MP!$AM$1:$CX$57,Points_MP!$C50,FALSE)=$T50,$AI50,IF(HLOOKUP(AQ$1,Monitoring_MP!$AM$1:$CX$57,Points_MP!$C50,FALSE)=$V50,$AJ50,IF(HLOOKUP(AQ$1,Monitoring_MP!$AM$1:$CX$57,Points_MP!$C50,FALSE)=$X50,$AK50,"ERROR")))))))))</f>
        <v>0</v>
      </c>
      <c r="AR50" s="223">
        <f>IF(ISBLANK(HLOOKUP(AR$1,Monitoring_MP!$AM$1:$CX$57,Points_MP!$C50,FALSE)),"",IF(HLOOKUP(AR$1,Monitoring_MP!$AM$1:$CX$57,Points_MP!$C50,FALSE)=$J50,$AD50,IF(HLOOKUP(AR$1,Monitoring_MP!$AM$1:$CX$57,Points_MP!$C50,FALSE)=$L50,$AE50,IF(HLOOKUP(AR$1,Monitoring_MP!$AM$1:$CX$57,Points_MP!$C50,FALSE)=$N50,$AF50,IF(HLOOKUP(AR$1,Monitoring_MP!$AM$1:$CX$57,Points_MP!$C50,FALSE)=$P50,$AG50,IF(HLOOKUP(AR$1,Monitoring_MP!$AM$1:$CX$57,Points_MP!$C50,FALSE)=$R50,$AH50,IF(HLOOKUP(AR$1,Monitoring_MP!$AM$1:$CX$57,Points_MP!$C50,FALSE)=$T50,$AI50,IF(HLOOKUP(AR$1,Monitoring_MP!$AM$1:$CX$57,Points_MP!$C50,FALSE)=$V50,$AJ50,IF(HLOOKUP(AR$1,Monitoring_MP!$AM$1:$CX$57,Points_MP!$C50,FALSE)=$X50,$AK50,"ERROR")))))))))</f>
        <v>0</v>
      </c>
      <c r="AS50" s="223">
        <f>IF(ISBLANK(HLOOKUP(AS$1,Monitoring_MP!$AM$1:$CX$57,Points_MP!$C50,FALSE)),"",IF(HLOOKUP(AS$1,Monitoring_MP!$AM$1:$CX$57,Points_MP!$C50,FALSE)=$J50,$AD50,IF(HLOOKUP(AS$1,Monitoring_MP!$AM$1:$CX$57,Points_MP!$C50,FALSE)=$L50,$AE50,IF(HLOOKUP(AS$1,Monitoring_MP!$AM$1:$CX$57,Points_MP!$C50,FALSE)=$N50,$AF50,IF(HLOOKUP(AS$1,Monitoring_MP!$AM$1:$CX$57,Points_MP!$C50,FALSE)=$P50,$AG50,IF(HLOOKUP(AS$1,Monitoring_MP!$AM$1:$CX$57,Points_MP!$C50,FALSE)=$R50,$AH50,IF(HLOOKUP(AS$1,Monitoring_MP!$AM$1:$CX$57,Points_MP!$C50,FALSE)=$T50,$AI50,IF(HLOOKUP(AS$1,Monitoring_MP!$AM$1:$CX$57,Points_MP!$C50,FALSE)=$V50,$AJ50,IF(HLOOKUP(AS$1,Monitoring_MP!$AM$1:$CX$57,Points_MP!$C50,FALSE)=$X50,$AK50,"ERROR")))))))))</f>
        <v>0</v>
      </c>
      <c r="AT50" s="223">
        <f>IF(ISBLANK(HLOOKUP(AT$1,Monitoring_MP!$AM$1:$CX$57,Points_MP!$C50,FALSE)),"",IF(HLOOKUP(AT$1,Monitoring_MP!$AM$1:$CX$57,Points_MP!$C50,FALSE)=$J50,$AD50,IF(HLOOKUP(AT$1,Monitoring_MP!$AM$1:$CX$57,Points_MP!$C50,FALSE)=$L50,$AE50,IF(HLOOKUP(AT$1,Monitoring_MP!$AM$1:$CX$57,Points_MP!$C50,FALSE)=$N50,$AF50,IF(HLOOKUP(AT$1,Monitoring_MP!$AM$1:$CX$57,Points_MP!$C50,FALSE)=$P50,$AG50,IF(HLOOKUP(AT$1,Monitoring_MP!$AM$1:$CX$57,Points_MP!$C50,FALSE)=$R50,$AH50,IF(HLOOKUP(AT$1,Monitoring_MP!$AM$1:$CX$57,Points_MP!$C50,FALSE)=$T50,$AI50,IF(HLOOKUP(AT$1,Monitoring_MP!$AM$1:$CX$57,Points_MP!$C50,FALSE)=$V50,$AJ50,IF(HLOOKUP(AT$1,Monitoring_MP!$AM$1:$CX$57,Points_MP!$C50,FALSE)=$X50,$AK50,"ERROR")))))))))</f>
        <v>0</v>
      </c>
      <c r="AU50" s="223">
        <f>IF(ISBLANK(HLOOKUP(AU$1,Monitoring_MP!$AM$1:$CX$57,Points_MP!$C50,FALSE)),"",IF(HLOOKUP(AU$1,Monitoring_MP!$AM$1:$CX$57,Points_MP!$C50,FALSE)=$J50,$AD50,IF(HLOOKUP(AU$1,Monitoring_MP!$AM$1:$CX$57,Points_MP!$C50,FALSE)=$L50,$AE50,IF(HLOOKUP(AU$1,Monitoring_MP!$AM$1:$CX$57,Points_MP!$C50,FALSE)=$N50,$AF50,IF(HLOOKUP(AU$1,Monitoring_MP!$AM$1:$CX$57,Points_MP!$C50,FALSE)=$P50,$AG50,IF(HLOOKUP(AU$1,Monitoring_MP!$AM$1:$CX$57,Points_MP!$C50,FALSE)=$R50,$AH50,IF(HLOOKUP(AU$1,Monitoring_MP!$AM$1:$CX$57,Points_MP!$C50,FALSE)=$T50,$AI50,IF(HLOOKUP(AU$1,Monitoring_MP!$AM$1:$CX$57,Points_MP!$C50,FALSE)=$V50,$AJ50,IF(HLOOKUP(AU$1,Monitoring_MP!$AM$1:$CX$57,Points_MP!$C50,FALSE)=$X50,$AK50,"ERROR")))))))))</f>
        <v>0</v>
      </c>
      <c r="AV50" s="223">
        <f>IF(ISBLANK(HLOOKUP(AV$1,Monitoring_MP!$AM$1:$CX$57,Points_MP!$C50,FALSE)),"",IF(HLOOKUP(AV$1,Monitoring_MP!$AM$1:$CX$57,Points_MP!$C50,FALSE)=$J50,$AD50,IF(HLOOKUP(AV$1,Monitoring_MP!$AM$1:$CX$57,Points_MP!$C50,FALSE)=$L50,$AE50,IF(HLOOKUP(AV$1,Monitoring_MP!$AM$1:$CX$57,Points_MP!$C50,FALSE)=$N50,$AF50,IF(HLOOKUP(AV$1,Monitoring_MP!$AM$1:$CX$57,Points_MP!$C50,FALSE)=$P50,$AG50,IF(HLOOKUP(AV$1,Monitoring_MP!$AM$1:$CX$57,Points_MP!$C50,FALSE)=$R50,$AH50,IF(HLOOKUP(AV$1,Monitoring_MP!$AM$1:$CX$57,Points_MP!$C50,FALSE)=$T50,$AI50,IF(HLOOKUP(AV$1,Monitoring_MP!$AM$1:$CX$57,Points_MP!$C50,FALSE)=$V50,$AJ50,IF(HLOOKUP(AV$1,Monitoring_MP!$AM$1:$CX$57,Points_MP!$C50,FALSE)=$X50,$AK50,"ERROR")))))))))</f>
        <v>0</v>
      </c>
      <c r="AW50" s="223">
        <f>IF(ISBLANK(HLOOKUP(AW$1,Monitoring_MP!$AM$1:$CX$57,Points_MP!$C50,FALSE)),"",IF(HLOOKUP(AW$1,Monitoring_MP!$AM$1:$CX$57,Points_MP!$C50,FALSE)=$J50,$AD50,IF(HLOOKUP(AW$1,Monitoring_MP!$AM$1:$CX$57,Points_MP!$C50,FALSE)=$L50,$AE50,IF(HLOOKUP(AW$1,Monitoring_MP!$AM$1:$CX$57,Points_MP!$C50,FALSE)=$N50,$AF50,IF(HLOOKUP(AW$1,Monitoring_MP!$AM$1:$CX$57,Points_MP!$C50,FALSE)=$P50,$AG50,IF(HLOOKUP(AW$1,Monitoring_MP!$AM$1:$CX$57,Points_MP!$C50,FALSE)=$R50,$AH50,IF(HLOOKUP(AW$1,Monitoring_MP!$AM$1:$CX$57,Points_MP!$C50,FALSE)=$T50,$AI50,IF(HLOOKUP(AW$1,Monitoring_MP!$AM$1:$CX$57,Points_MP!$C50,FALSE)=$V50,$AJ50,IF(HLOOKUP(AW$1,Monitoring_MP!$AM$1:$CX$57,Points_MP!$C50,FALSE)=$X50,$AK50,"ERROR")))))))))</f>
        <v>0</v>
      </c>
      <c r="AX50" s="223">
        <f>IF(ISBLANK(HLOOKUP(AX$1,Monitoring_MP!$AM$1:$CX$57,Points_MP!$C50,FALSE)),"",IF(HLOOKUP(AX$1,Monitoring_MP!$AM$1:$CX$57,Points_MP!$C50,FALSE)=$J50,$AD50,IF(HLOOKUP(AX$1,Monitoring_MP!$AM$1:$CX$57,Points_MP!$C50,FALSE)=$L50,$AE50,IF(HLOOKUP(AX$1,Monitoring_MP!$AM$1:$CX$57,Points_MP!$C50,FALSE)=$N50,$AF50,IF(HLOOKUP(AX$1,Monitoring_MP!$AM$1:$CX$57,Points_MP!$C50,FALSE)=$P50,$AG50,IF(HLOOKUP(AX$1,Monitoring_MP!$AM$1:$CX$57,Points_MP!$C50,FALSE)=$R50,$AH50,IF(HLOOKUP(AX$1,Monitoring_MP!$AM$1:$CX$57,Points_MP!$C50,FALSE)=$T50,$AI50,IF(HLOOKUP(AX$1,Monitoring_MP!$AM$1:$CX$57,Points_MP!$C50,FALSE)=$V50,$AJ50,IF(HLOOKUP(AX$1,Monitoring_MP!$AM$1:$CX$57,Points_MP!$C50,FALSE)=$X50,$AK50,"ERROR")))))))))</f>
        <v>0</v>
      </c>
      <c r="AY50" s="223">
        <f>IF(ISBLANK(HLOOKUP(AY$1,Monitoring_MP!$AM$1:$CX$57,Points_MP!$C50,FALSE)),"",IF(HLOOKUP(AY$1,Monitoring_MP!$AM$1:$CX$57,Points_MP!$C50,FALSE)=$J50,$AD50,IF(HLOOKUP(AY$1,Monitoring_MP!$AM$1:$CX$57,Points_MP!$C50,FALSE)=$L50,$AE50,IF(HLOOKUP(AY$1,Monitoring_MP!$AM$1:$CX$57,Points_MP!$C50,FALSE)=$N50,$AF50,IF(HLOOKUP(AY$1,Monitoring_MP!$AM$1:$CX$57,Points_MP!$C50,FALSE)=$P50,$AG50,IF(HLOOKUP(AY$1,Monitoring_MP!$AM$1:$CX$57,Points_MP!$C50,FALSE)=$R50,$AH50,IF(HLOOKUP(AY$1,Monitoring_MP!$AM$1:$CX$57,Points_MP!$C50,FALSE)=$T50,$AI50,IF(HLOOKUP(AY$1,Monitoring_MP!$AM$1:$CX$57,Points_MP!$C50,FALSE)=$V50,$AJ50,IF(HLOOKUP(AY$1,Monitoring_MP!$AM$1:$CX$57,Points_MP!$C50,FALSE)=$X50,$AK50,"ERROR")))))))))</f>
        <v>0</v>
      </c>
      <c r="AZ50" s="223">
        <f>IF(ISBLANK(HLOOKUP(AZ$1,Monitoring_MP!$AM$1:$CX$57,Points_MP!$C50,FALSE)),"",IF(HLOOKUP(AZ$1,Monitoring_MP!$AM$1:$CX$57,Points_MP!$C50,FALSE)=$J50,$AD50,IF(HLOOKUP(AZ$1,Monitoring_MP!$AM$1:$CX$57,Points_MP!$C50,FALSE)=$L50,$AE50,IF(HLOOKUP(AZ$1,Monitoring_MP!$AM$1:$CX$57,Points_MP!$C50,FALSE)=$N50,$AF50,IF(HLOOKUP(AZ$1,Monitoring_MP!$AM$1:$CX$57,Points_MP!$C50,FALSE)=$P50,$AG50,IF(HLOOKUP(AZ$1,Monitoring_MP!$AM$1:$CX$57,Points_MP!$C50,FALSE)=$R50,$AH50,IF(HLOOKUP(AZ$1,Monitoring_MP!$AM$1:$CX$57,Points_MP!$C50,FALSE)=$T50,$AI50,IF(HLOOKUP(AZ$1,Monitoring_MP!$AM$1:$CX$57,Points_MP!$C50,FALSE)=$V50,$AJ50,IF(HLOOKUP(AZ$1,Monitoring_MP!$AM$1:$CX$57,Points_MP!$C50,FALSE)=$X50,$AK50,"ERROR")))))))))</f>
        <v>1</v>
      </c>
      <c r="BA50" s="223">
        <f>IF(ISBLANK(HLOOKUP(BA$1,Monitoring_MP!$AM$1:$CX$57,Points_MP!$C50,FALSE)),"",IF(HLOOKUP(BA$1,Monitoring_MP!$AM$1:$CX$57,Points_MP!$C50,FALSE)=$J50,$AD50,IF(HLOOKUP(BA$1,Monitoring_MP!$AM$1:$CX$57,Points_MP!$C50,FALSE)=$L50,$AE50,IF(HLOOKUP(BA$1,Monitoring_MP!$AM$1:$CX$57,Points_MP!$C50,FALSE)=$N50,$AF50,IF(HLOOKUP(BA$1,Monitoring_MP!$AM$1:$CX$57,Points_MP!$C50,FALSE)=$P50,$AG50,IF(HLOOKUP(BA$1,Monitoring_MP!$AM$1:$CX$57,Points_MP!$C50,FALSE)=$R50,$AH50,IF(HLOOKUP(BA$1,Monitoring_MP!$AM$1:$CX$57,Points_MP!$C50,FALSE)=$T50,$AI50,IF(HLOOKUP(BA$1,Monitoring_MP!$AM$1:$CX$57,Points_MP!$C50,FALSE)=$V50,$AJ50,IF(HLOOKUP(BA$1,Monitoring_MP!$AM$1:$CX$57,Points_MP!$C50,FALSE)=$X50,$AK50,"ERROR")))))))))</f>
        <v>0</v>
      </c>
      <c r="BB50" s="223">
        <f>IF(ISBLANK(HLOOKUP(BB$1,Monitoring_MP!$AM$1:$CX$57,Points_MP!$C50,FALSE)),"",IF(HLOOKUP(BB$1,Monitoring_MP!$AM$1:$CX$57,Points_MP!$C50,FALSE)=$J50,$AD50,IF(HLOOKUP(BB$1,Monitoring_MP!$AM$1:$CX$57,Points_MP!$C50,FALSE)=$L50,$AE50,IF(HLOOKUP(BB$1,Monitoring_MP!$AM$1:$CX$57,Points_MP!$C50,FALSE)=$N50,$AF50,IF(HLOOKUP(BB$1,Monitoring_MP!$AM$1:$CX$57,Points_MP!$C50,FALSE)=$P50,$AG50,IF(HLOOKUP(BB$1,Monitoring_MP!$AM$1:$CX$57,Points_MP!$C50,FALSE)=$R50,$AH50,IF(HLOOKUP(BB$1,Monitoring_MP!$AM$1:$CX$57,Points_MP!$C50,FALSE)=$T50,$AI50,IF(HLOOKUP(BB$1,Monitoring_MP!$AM$1:$CX$57,Points_MP!$C50,FALSE)=$V50,$AJ50,IF(HLOOKUP(BB$1,Monitoring_MP!$AM$1:$CX$57,Points_MP!$C50,FALSE)=$X50,$AK50,"ERROR")))))))))</f>
        <v>1</v>
      </c>
      <c r="BC50" s="223">
        <f>IF(ISBLANK(HLOOKUP(BC$1,Monitoring_MP!$AM$1:$CX$57,Points_MP!$C50,FALSE)),"",IF(HLOOKUP(BC$1,Monitoring_MP!$AM$1:$CX$57,Points_MP!$C50,FALSE)=$J50,$AD50,IF(HLOOKUP(BC$1,Monitoring_MP!$AM$1:$CX$57,Points_MP!$C50,FALSE)=$L50,$AE50,IF(HLOOKUP(BC$1,Monitoring_MP!$AM$1:$CX$57,Points_MP!$C50,FALSE)=$N50,$AF50,IF(HLOOKUP(BC$1,Monitoring_MP!$AM$1:$CX$57,Points_MP!$C50,FALSE)=$P50,$AG50,IF(HLOOKUP(BC$1,Monitoring_MP!$AM$1:$CX$57,Points_MP!$C50,FALSE)=$R50,$AH50,IF(HLOOKUP(BC$1,Monitoring_MP!$AM$1:$CX$57,Points_MP!$C50,FALSE)=$T50,$AI50,IF(HLOOKUP(BC$1,Monitoring_MP!$AM$1:$CX$57,Points_MP!$C50,FALSE)=$V50,$AJ50,IF(HLOOKUP(BC$1,Monitoring_MP!$AM$1:$CX$57,Points_MP!$C50,FALSE)=$X50,$AK50,"ERROR")))))))))</f>
        <v>0</v>
      </c>
      <c r="BD50" s="223">
        <f>IF(ISBLANK(HLOOKUP(BD$1,Monitoring_MP!$AM$1:$CX$57,Points_MP!$C50,FALSE)),"",IF(HLOOKUP(BD$1,Monitoring_MP!$AM$1:$CX$57,Points_MP!$C50,FALSE)=$J50,$AD50,IF(HLOOKUP(BD$1,Monitoring_MP!$AM$1:$CX$57,Points_MP!$C50,FALSE)=$L50,$AE50,IF(HLOOKUP(BD$1,Monitoring_MP!$AM$1:$CX$57,Points_MP!$C50,FALSE)=$N50,$AF50,IF(HLOOKUP(BD$1,Monitoring_MP!$AM$1:$CX$57,Points_MP!$C50,FALSE)=$P50,$AG50,IF(HLOOKUP(BD$1,Monitoring_MP!$AM$1:$CX$57,Points_MP!$C50,FALSE)=$R50,$AH50,IF(HLOOKUP(BD$1,Monitoring_MP!$AM$1:$CX$57,Points_MP!$C50,FALSE)=$T50,$AI50,IF(HLOOKUP(BD$1,Monitoring_MP!$AM$1:$CX$57,Points_MP!$C50,FALSE)=$V50,$AJ50,IF(HLOOKUP(BD$1,Monitoring_MP!$AM$1:$CX$57,Points_MP!$C50,FALSE)=$X50,$AK50,"ERROR")))))))))</f>
        <v>0</v>
      </c>
      <c r="BE50" s="223">
        <f>IF(ISBLANK(HLOOKUP(BE$1,Monitoring_MP!$AM$1:$CX$57,Points_MP!$C50,FALSE)),"",IF(HLOOKUP(BE$1,Monitoring_MP!$AM$1:$CX$57,Points_MP!$C50,FALSE)=$J50,$AD50,IF(HLOOKUP(BE$1,Monitoring_MP!$AM$1:$CX$57,Points_MP!$C50,FALSE)=$L50,$AE50,IF(HLOOKUP(BE$1,Monitoring_MP!$AM$1:$CX$57,Points_MP!$C50,FALSE)=$N50,$AF50,IF(HLOOKUP(BE$1,Monitoring_MP!$AM$1:$CX$57,Points_MP!$C50,FALSE)=$P50,$AG50,IF(HLOOKUP(BE$1,Monitoring_MP!$AM$1:$CX$57,Points_MP!$C50,FALSE)=$R50,$AH50,IF(HLOOKUP(BE$1,Monitoring_MP!$AM$1:$CX$57,Points_MP!$C50,FALSE)=$T50,$AI50,IF(HLOOKUP(BE$1,Monitoring_MP!$AM$1:$CX$57,Points_MP!$C50,FALSE)=$V50,$AJ50,IF(HLOOKUP(BE$1,Monitoring_MP!$AM$1:$CX$57,Points_MP!$C50,FALSE)=$X50,$AK50,"ERROR")))))))))</f>
        <v>0</v>
      </c>
      <c r="BF50" s="223">
        <f>IF(ISBLANK(HLOOKUP(BF$1,Monitoring_MP!$AM$1:$CX$57,Points_MP!$C50,FALSE)),"",IF(HLOOKUP(BF$1,Monitoring_MP!$AM$1:$CX$57,Points_MP!$C50,FALSE)=$J50,$AD50,IF(HLOOKUP(BF$1,Monitoring_MP!$AM$1:$CX$57,Points_MP!$C50,FALSE)=$L50,$AE50,IF(HLOOKUP(BF$1,Monitoring_MP!$AM$1:$CX$57,Points_MP!$C50,FALSE)=$N50,$AF50,IF(HLOOKUP(BF$1,Monitoring_MP!$AM$1:$CX$57,Points_MP!$C50,FALSE)=$P50,$AG50,IF(HLOOKUP(BF$1,Monitoring_MP!$AM$1:$CX$57,Points_MP!$C50,FALSE)=$R50,$AH50,IF(HLOOKUP(BF$1,Monitoring_MP!$AM$1:$CX$57,Points_MP!$C50,FALSE)=$T50,$AI50,IF(HLOOKUP(BF$1,Monitoring_MP!$AM$1:$CX$57,Points_MP!$C50,FALSE)=$V50,$AJ50,IF(HLOOKUP(BF$1,Monitoring_MP!$AM$1:$CX$57,Points_MP!$C50,FALSE)=$X50,$AK50,"ERROR")))))))))</f>
        <v>0</v>
      </c>
      <c r="BG50" s="223">
        <f>IF(ISBLANK(HLOOKUP(BG$1,Monitoring_MP!$AM$1:$CX$57,Points_MP!$C50,FALSE)),"",IF(HLOOKUP(BG$1,Monitoring_MP!$AM$1:$CX$57,Points_MP!$C50,FALSE)=$J50,$AD50,IF(HLOOKUP(BG$1,Monitoring_MP!$AM$1:$CX$57,Points_MP!$C50,FALSE)=$L50,$AE50,IF(HLOOKUP(BG$1,Monitoring_MP!$AM$1:$CX$57,Points_MP!$C50,FALSE)=$N50,$AF50,IF(HLOOKUP(BG$1,Monitoring_MP!$AM$1:$CX$57,Points_MP!$C50,FALSE)=$P50,$AG50,IF(HLOOKUP(BG$1,Monitoring_MP!$AM$1:$CX$57,Points_MP!$C50,FALSE)=$R50,$AH50,IF(HLOOKUP(BG$1,Monitoring_MP!$AM$1:$CX$57,Points_MP!$C50,FALSE)=$T50,$AI50,IF(HLOOKUP(BG$1,Monitoring_MP!$AM$1:$CX$57,Points_MP!$C50,FALSE)=$V50,$AJ50,IF(HLOOKUP(BG$1,Monitoring_MP!$AM$1:$CX$57,Points_MP!$C50,FALSE)=$X50,$AK50,"ERROR")))))))))</f>
        <v>0</v>
      </c>
      <c r="BH50" s="223">
        <f>IF(ISBLANK(HLOOKUP(BH$1,Monitoring_MP!$AM$1:$CX$57,Points_MP!$C50,FALSE)),"",IF(HLOOKUP(BH$1,Monitoring_MP!$AM$1:$CX$57,Points_MP!$C50,FALSE)=$J50,$AD50,IF(HLOOKUP(BH$1,Monitoring_MP!$AM$1:$CX$57,Points_MP!$C50,FALSE)=$L50,$AE50,IF(HLOOKUP(BH$1,Monitoring_MP!$AM$1:$CX$57,Points_MP!$C50,FALSE)=$N50,$AF50,IF(HLOOKUP(BH$1,Monitoring_MP!$AM$1:$CX$57,Points_MP!$C50,FALSE)=$P50,$AG50,IF(HLOOKUP(BH$1,Monitoring_MP!$AM$1:$CX$57,Points_MP!$C50,FALSE)=$R50,$AH50,IF(HLOOKUP(BH$1,Monitoring_MP!$AM$1:$CX$57,Points_MP!$C50,FALSE)=$T50,$AI50,IF(HLOOKUP(BH$1,Monitoring_MP!$AM$1:$CX$57,Points_MP!$C50,FALSE)=$V50,$AJ50,IF(HLOOKUP(BH$1,Monitoring_MP!$AM$1:$CX$57,Points_MP!$C50,FALSE)=$X50,$AK50,"ERROR")))))))))</f>
        <v>0.5</v>
      </c>
      <c r="BI50" s="223">
        <f>IF(ISBLANK(HLOOKUP(BI$1,Monitoring_MP!$AM$1:$CX$57,Points_MP!$C50,FALSE)),"",IF(HLOOKUP(BI$1,Monitoring_MP!$AM$1:$CX$57,Points_MP!$C50,FALSE)=$J50,$AD50,IF(HLOOKUP(BI$1,Monitoring_MP!$AM$1:$CX$57,Points_MP!$C50,FALSE)=$L50,$AE50,IF(HLOOKUP(BI$1,Monitoring_MP!$AM$1:$CX$57,Points_MP!$C50,FALSE)=$N50,$AF50,IF(HLOOKUP(BI$1,Monitoring_MP!$AM$1:$CX$57,Points_MP!$C50,FALSE)=$P50,$AG50,IF(HLOOKUP(BI$1,Monitoring_MP!$AM$1:$CX$57,Points_MP!$C50,FALSE)=$R50,$AH50,IF(HLOOKUP(BI$1,Monitoring_MP!$AM$1:$CX$57,Points_MP!$C50,FALSE)=$T50,$AI50,IF(HLOOKUP(BI$1,Monitoring_MP!$AM$1:$CX$57,Points_MP!$C50,FALSE)=$V50,$AJ50,IF(HLOOKUP(BI$1,Monitoring_MP!$AM$1:$CX$57,Points_MP!$C50,FALSE)=$X50,$AK50,"ERROR")))))))))</f>
        <v>0</v>
      </c>
      <c r="BJ50" s="223">
        <f>IF(ISBLANK(HLOOKUP(BJ$1,Monitoring_MP!$AM$1:$CX$57,Points_MP!$C50,FALSE)),"",IF(HLOOKUP(BJ$1,Monitoring_MP!$AM$1:$CX$57,Points_MP!$C50,FALSE)=$J50,$AD50,IF(HLOOKUP(BJ$1,Monitoring_MP!$AM$1:$CX$57,Points_MP!$C50,FALSE)=$L50,$AE50,IF(HLOOKUP(BJ$1,Monitoring_MP!$AM$1:$CX$57,Points_MP!$C50,FALSE)=$N50,$AF50,IF(HLOOKUP(BJ$1,Monitoring_MP!$AM$1:$CX$57,Points_MP!$C50,FALSE)=$P50,$AG50,IF(HLOOKUP(BJ$1,Monitoring_MP!$AM$1:$CX$57,Points_MP!$C50,FALSE)=$R50,$AH50,IF(HLOOKUP(BJ$1,Monitoring_MP!$AM$1:$CX$57,Points_MP!$C50,FALSE)=$T50,$AI50,IF(HLOOKUP(BJ$1,Monitoring_MP!$AM$1:$CX$57,Points_MP!$C50,FALSE)=$V50,$AJ50,IF(HLOOKUP(BJ$1,Monitoring_MP!$AM$1:$CX$57,Points_MP!$C50,FALSE)=$X50,$AK50,"ERROR")))))))))</f>
        <v>1</v>
      </c>
      <c r="BK50" s="223">
        <f>IF(ISBLANK(HLOOKUP(BK$1,Monitoring_MP!$AM$1:$CX$57,Points_MP!$C50,FALSE)),"",IF(HLOOKUP(BK$1,Monitoring_MP!$AM$1:$CX$57,Points_MP!$C50,FALSE)=$J50,$AD50,IF(HLOOKUP(BK$1,Monitoring_MP!$AM$1:$CX$57,Points_MP!$C50,FALSE)=$L50,$AE50,IF(HLOOKUP(BK$1,Monitoring_MP!$AM$1:$CX$57,Points_MP!$C50,FALSE)=$N50,$AF50,IF(HLOOKUP(BK$1,Monitoring_MP!$AM$1:$CX$57,Points_MP!$C50,FALSE)=$P50,$AG50,IF(HLOOKUP(BK$1,Monitoring_MP!$AM$1:$CX$57,Points_MP!$C50,FALSE)=$R50,$AH50,IF(HLOOKUP(BK$1,Monitoring_MP!$AM$1:$CX$57,Points_MP!$C50,FALSE)=$T50,$AI50,IF(HLOOKUP(BK$1,Monitoring_MP!$AM$1:$CX$57,Points_MP!$C50,FALSE)=$V50,$AJ50,IF(HLOOKUP(BK$1,Monitoring_MP!$AM$1:$CX$57,Points_MP!$C50,FALSE)=$X50,$AK50,"ERROR")))))))))</f>
        <v>0</v>
      </c>
      <c r="BL50" s="223">
        <f>IF(ISBLANK(HLOOKUP(BL$1,Monitoring_MP!$AM$1:$CX$57,Points_MP!$C50,FALSE)),"",IF(HLOOKUP(BL$1,Monitoring_MP!$AM$1:$CX$57,Points_MP!$C50,FALSE)=$J50,$AD50,IF(HLOOKUP(BL$1,Monitoring_MP!$AM$1:$CX$57,Points_MP!$C50,FALSE)=$L50,$AE50,IF(HLOOKUP(BL$1,Monitoring_MP!$AM$1:$CX$57,Points_MP!$C50,FALSE)=$N50,$AF50,IF(HLOOKUP(BL$1,Monitoring_MP!$AM$1:$CX$57,Points_MP!$C50,FALSE)=$P50,$AG50,IF(HLOOKUP(BL$1,Monitoring_MP!$AM$1:$CX$57,Points_MP!$C50,FALSE)=$R50,$AH50,IF(HLOOKUP(BL$1,Monitoring_MP!$AM$1:$CX$57,Points_MP!$C50,FALSE)=$T50,$AI50,IF(HLOOKUP(BL$1,Monitoring_MP!$AM$1:$CX$57,Points_MP!$C50,FALSE)=$V50,$AJ50,IF(HLOOKUP(BL$1,Monitoring_MP!$AM$1:$CX$57,Points_MP!$C50,FALSE)=$X50,$AK50,"ERROR")))))))))</f>
        <v>0</v>
      </c>
      <c r="BM50" s="223">
        <f>IF(ISBLANK(HLOOKUP(BM$1,Monitoring_MP!$AM$1:$CX$57,Points_MP!$C50,FALSE)),"",IF(HLOOKUP(BM$1,Monitoring_MP!$AM$1:$CX$57,Points_MP!$C50,FALSE)=$J50,$AD50,IF(HLOOKUP(BM$1,Monitoring_MP!$AM$1:$CX$57,Points_MP!$C50,FALSE)=$L50,$AE50,IF(HLOOKUP(BM$1,Monitoring_MP!$AM$1:$CX$57,Points_MP!$C50,FALSE)=$N50,$AF50,IF(HLOOKUP(BM$1,Monitoring_MP!$AM$1:$CX$57,Points_MP!$C50,FALSE)=$P50,$AG50,IF(HLOOKUP(BM$1,Monitoring_MP!$AM$1:$CX$57,Points_MP!$C50,FALSE)=$R50,$AH50,IF(HLOOKUP(BM$1,Monitoring_MP!$AM$1:$CX$57,Points_MP!$C50,FALSE)=$T50,$AI50,IF(HLOOKUP(BM$1,Monitoring_MP!$AM$1:$CX$57,Points_MP!$C50,FALSE)=$V50,$AJ50,IF(HLOOKUP(BM$1,Monitoring_MP!$AM$1:$CX$57,Points_MP!$C50,FALSE)=$X50,$AK50,"ERROR")))))))))</f>
        <v>0</v>
      </c>
      <c r="BN50" s="223">
        <f>IF(ISBLANK(HLOOKUP(BN$1,Monitoring_MP!$AM$1:$CX$57,Points_MP!$C50,FALSE)),"",IF(HLOOKUP(BN$1,Monitoring_MP!$AM$1:$CX$57,Points_MP!$C50,FALSE)=$J50,$AD50,IF(HLOOKUP(BN$1,Monitoring_MP!$AM$1:$CX$57,Points_MP!$C50,FALSE)=$L50,$AE50,IF(HLOOKUP(BN$1,Monitoring_MP!$AM$1:$CX$57,Points_MP!$C50,FALSE)=$N50,$AF50,IF(HLOOKUP(BN$1,Monitoring_MP!$AM$1:$CX$57,Points_MP!$C50,FALSE)=$P50,$AG50,IF(HLOOKUP(BN$1,Monitoring_MP!$AM$1:$CX$57,Points_MP!$C50,FALSE)=$R50,$AH50,IF(HLOOKUP(BN$1,Monitoring_MP!$AM$1:$CX$57,Points_MP!$C50,FALSE)=$T50,$AI50,IF(HLOOKUP(BN$1,Monitoring_MP!$AM$1:$CX$57,Points_MP!$C50,FALSE)=$V50,$AJ50,IF(HLOOKUP(BN$1,Monitoring_MP!$AM$1:$CX$57,Points_MP!$C50,FALSE)=$X50,$AK50,"ERROR")))))))))</f>
        <v>0</v>
      </c>
      <c r="BO50" s="223">
        <f>IF(ISBLANK(HLOOKUP(BO$1,Monitoring_MP!$AM$1:$CX$57,Points_MP!$C50,FALSE)),"",IF(HLOOKUP(BO$1,Monitoring_MP!$AM$1:$CX$57,Points_MP!$C50,FALSE)=$J50,$AD50,IF(HLOOKUP(BO$1,Monitoring_MP!$AM$1:$CX$57,Points_MP!$C50,FALSE)=$L50,$AE50,IF(HLOOKUP(BO$1,Monitoring_MP!$AM$1:$CX$57,Points_MP!$C50,FALSE)=$N50,$AF50,IF(HLOOKUP(BO$1,Monitoring_MP!$AM$1:$CX$57,Points_MP!$C50,FALSE)=$P50,$AG50,IF(HLOOKUP(BO$1,Monitoring_MP!$AM$1:$CX$57,Points_MP!$C50,FALSE)=$R50,$AH50,IF(HLOOKUP(BO$1,Monitoring_MP!$AM$1:$CX$57,Points_MP!$C50,FALSE)=$T50,$AI50,IF(HLOOKUP(BO$1,Monitoring_MP!$AM$1:$CX$57,Points_MP!$C50,FALSE)=$V50,$AJ50,IF(HLOOKUP(BO$1,Monitoring_MP!$AM$1:$CX$57,Points_MP!$C50,FALSE)=$X50,$AK50,"ERROR")))))))))</f>
        <v>1</v>
      </c>
      <c r="BP50" s="223">
        <f>IF(ISBLANK(HLOOKUP(BP$1,Monitoring_MP!$AM$1:$CX$57,Points_MP!$C50,FALSE)),"",IF(HLOOKUP(BP$1,Monitoring_MP!$AM$1:$CX$57,Points_MP!$C50,FALSE)=$J50,$AD50,IF(HLOOKUP(BP$1,Monitoring_MP!$AM$1:$CX$57,Points_MP!$C50,FALSE)=$L50,$AE50,IF(HLOOKUP(BP$1,Monitoring_MP!$AM$1:$CX$57,Points_MP!$C50,FALSE)=$N50,$AF50,IF(HLOOKUP(BP$1,Monitoring_MP!$AM$1:$CX$57,Points_MP!$C50,FALSE)=$P50,$AG50,IF(HLOOKUP(BP$1,Monitoring_MP!$AM$1:$CX$57,Points_MP!$C50,FALSE)=$R50,$AH50,IF(HLOOKUP(BP$1,Monitoring_MP!$AM$1:$CX$57,Points_MP!$C50,FALSE)=$T50,$AI50,IF(HLOOKUP(BP$1,Monitoring_MP!$AM$1:$CX$57,Points_MP!$C50,FALSE)=$V50,$AJ50,IF(HLOOKUP(BP$1,Monitoring_MP!$AM$1:$CX$57,Points_MP!$C50,FALSE)=$X50,$AK50,"ERROR")))))))))</f>
        <v>0</v>
      </c>
      <c r="BQ50" s="223">
        <f>IF(ISBLANK(HLOOKUP(BQ$1,Monitoring_MP!$AM$1:$CX$57,Points_MP!$C50,FALSE)),"",IF(HLOOKUP(BQ$1,Monitoring_MP!$AM$1:$CX$57,Points_MP!$C50,FALSE)=$J50,$AD50,IF(HLOOKUP(BQ$1,Monitoring_MP!$AM$1:$CX$57,Points_MP!$C50,FALSE)=$L50,$AE50,IF(HLOOKUP(BQ$1,Monitoring_MP!$AM$1:$CX$57,Points_MP!$C50,FALSE)=$N50,$AF50,IF(HLOOKUP(BQ$1,Monitoring_MP!$AM$1:$CX$57,Points_MP!$C50,FALSE)=$P50,$AG50,IF(HLOOKUP(BQ$1,Monitoring_MP!$AM$1:$CX$57,Points_MP!$C50,FALSE)=$R50,$AH50,IF(HLOOKUP(BQ$1,Monitoring_MP!$AM$1:$CX$57,Points_MP!$C50,FALSE)=$T50,$AI50,IF(HLOOKUP(BQ$1,Monitoring_MP!$AM$1:$CX$57,Points_MP!$C50,FALSE)=$V50,$AJ50,IF(HLOOKUP(BQ$1,Monitoring_MP!$AM$1:$CX$57,Points_MP!$C50,FALSE)=$X50,$AK50,"ERROR")))))))))</f>
        <v>1</v>
      </c>
      <c r="BR50" s="223">
        <f>IF(ISBLANK(HLOOKUP(BR$1,Monitoring_MP!$AM$1:$CX$57,Points_MP!$C50,FALSE)),"",IF(HLOOKUP(BR$1,Monitoring_MP!$AM$1:$CX$57,Points_MP!$C50,FALSE)=$J50,$AD50,IF(HLOOKUP(BR$1,Monitoring_MP!$AM$1:$CX$57,Points_MP!$C50,FALSE)=$L50,$AE50,IF(HLOOKUP(BR$1,Monitoring_MP!$AM$1:$CX$57,Points_MP!$C50,FALSE)=$N50,$AF50,IF(HLOOKUP(BR$1,Monitoring_MP!$AM$1:$CX$57,Points_MP!$C50,FALSE)=$P50,$AG50,IF(HLOOKUP(BR$1,Monitoring_MP!$AM$1:$CX$57,Points_MP!$C50,FALSE)=$R50,$AH50,IF(HLOOKUP(BR$1,Monitoring_MP!$AM$1:$CX$57,Points_MP!$C50,FALSE)=$T50,$AI50,IF(HLOOKUP(BR$1,Monitoring_MP!$AM$1:$CX$57,Points_MP!$C50,FALSE)=$V50,$AJ50,IF(HLOOKUP(BR$1,Monitoring_MP!$AM$1:$CX$57,Points_MP!$C50,FALSE)=$X50,$AK50,"ERROR")))))))))</f>
        <v>0</v>
      </c>
    </row>
    <row r="51" spans="1:70" ht="15" customHeight="1" x14ac:dyDescent="0.35">
      <c r="A51" s="86" t="str">
        <f>IF(ISBLANK(Monitoring_MP!A51),"",Monitoring_MP!A51)</f>
        <v>Q49</v>
      </c>
      <c r="B51" s="249" t="str">
        <f>IF(ISBLANK(Monitoring_MP!B51),"",Monitoring_MP!B51)</f>
        <v>R20049</v>
      </c>
      <c r="C51" s="179">
        <f>IF(ISBLANK(Monitoring_MP!C51),"",Monitoring_MP!C51)</f>
        <v>51</v>
      </c>
      <c r="D51" s="179" t="str">
        <f>IF(ISBLANK(Monitoring_MP!D51),"",Monitoring_MP!D51)</f>
        <v>Au fost aduse la cunoştinţa publicului programele de asistenţă socială adoptate, informaţii despre serviciile sociale furnizate de unitatea administrativ-teritorială şi modalitatea de aplicare pentru un potenţial beneficiar?</v>
      </c>
      <c r="E51" s="179" t="str">
        <f>IF(ISBLANK(Monitoring_MP!E51),"",Monitoring_MP!E51)</f>
        <v>Were made public the social assistant programs information about social services, administrative-territorial unit and how to apply for a potential beneficiary?</v>
      </c>
      <c r="F51" s="87" t="str">
        <f>IF(ISBLANK(Monitoring_MP!F51),"",Monitoring_MP!F51)</f>
        <v>soc</v>
      </c>
      <c r="G51" s="87" t="str">
        <f>IF(ISBLANK(Monitoring_MP!G51),"",Monitoring_MP!G51)</f>
        <v>soc1</v>
      </c>
      <c r="H51" s="87" t="str">
        <f>IF(ISBLANK(Monitoring_MP!H51),"",Monitoring_MP!H51)</f>
        <v>soc1k</v>
      </c>
      <c r="I51" s="88">
        <f>IF(ISBLANK(Monitoring_MP!I51),"",Monitoring_MP!I51)</f>
        <v>2</v>
      </c>
      <c r="J51" s="87" t="str">
        <f>IF(ISBLANK(Monitoring_MP!J51),"",Monitoring_MP!J51)</f>
        <v>da</v>
      </c>
      <c r="K51" s="87" t="str">
        <f>IF(ISBLANK(Monitoring_MP!K51),"",Monitoring_MP!K51)</f>
        <v>yes</v>
      </c>
      <c r="L51" s="87" t="str">
        <f>IF(ISBLANK(Monitoring_MP!L51),"",Monitoring_MP!L51)</f>
        <v>nu</v>
      </c>
      <c r="M51" s="87" t="str">
        <f>IF(ISBLANK(Monitoring_MP!M51),"",Monitoring_MP!M51)</f>
        <v xml:space="preserve">no </v>
      </c>
      <c r="N51" s="87" t="str">
        <f>IF(ISBLANK(Monitoring_MP!N51),"",Monitoring_MP!N51)</f>
        <v>partial/panou informativ</v>
      </c>
      <c r="O51" s="87" t="str">
        <f>IF(ISBLANK(Monitoring_MP!O51),"",Monitoring_MP!O51)</f>
        <v>partially/bilboard</v>
      </c>
      <c r="P51" s="87" t="str">
        <f>IF(ISBLANK(Monitoring_MP!P51),"",Monitoring_MP!P51)</f>
        <v>---</v>
      </c>
      <c r="Q51" s="87" t="str">
        <f>IF(ISBLANK(Monitoring_MP!Q51),"",Monitoring_MP!Q51)</f>
        <v>---</v>
      </c>
      <c r="R51" s="87" t="str">
        <f>IF(ISBLANK(Monitoring_MP!R51),"",Monitoring_MP!R51)</f>
        <v>---</v>
      </c>
      <c r="S51" s="87" t="str">
        <f>IF(ISBLANK(Monitoring_MP!S51),"",Monitoring_MP!S51)</f>
        <v>---</v>
      </c>
      <c r="T51" s="87" t="str">
        <f>IF(ISBLANK(Monitoring_MP!T51),"",Monitoring_MP!T51)</f>
        <v>---</v>
      </c>
      <c r="U51" s="87" t="str">
        <f>IF(ISBLANK(Monitoring_MP!U51),"",Monitoring_MP!U51)</f>
        <v>---</v>
      </c>
      <c r="V51" s="87" t="str">
        <f>IF(ISBLANK(Monitoring_MP!V51),"",Monitoring_MP!V51)</f>
        <v>---</v>
      </c>
      <c r="W51" s="87" t="str">
        <f>IF(ISBLANK(Monitoring_MP!W51),"",Monitoring_MP!W51)</f>
        <v>---</v>
      </c>
      <c r="X51" s="133" t="str">
        <f>IF(ISBLANK(Monitoring_MP!X51),"",Monitoring_MP!X51)</f>
        <v>N/A</v>
      </c>
      <c r="Y51" s="133" t="str">
        <f>IF(ISBLANK(Monitoring_MP!Y51),"",Monitoring_MP!Y51)</f>
        <v>N/A</v>
      </c>
      <c r="Z51" s="87" t="str">
        <f>IF(ISBLANK(Monitoring_MP!Z51),"",Monitoring_MP!Z51)</f>
        <v>---</v>
      </c>
      <c r="AA51" s="87" t="str">
        <f>IF(ISBLANK(Monitoring_MP!AA51),"",Monitoring_MP!AA51)</f>
        <v>---</v>
      </c>
      <c r="AB51" s="87" t="str">
        <f>IF(ISBLANK(Monitoring_MP!AB51),"",Monitoring_MP!AB51)</f>
        <v>da</v>
      </c>
      <c r="AC51" s="87" t="str">
        <f>IF(ISBLANK(Monitoring_MP!AC51),"",Monitoring_MP!AC51)</f>
        <v>nu</v>
      </c>
      <c r="AD51" s="88">
        <f>IF(ISBLANK(Monitoring_MP!AD51),"",Monitoring_MP!AD51)</f>
        <v>2</v>
      </c>
      <c r="AE51" s="87">
        <f>IF(ISBLANK(Monitoring_MP!AE51),"",Monitoring_MP!AE51)</f>
        <v>0</v>
      </c>
      <c r="AF51" s="87">
        <f>IF(ISBLANK(Monitoring_MP!AF51),"",Monitoring_MP!AF51)</f>
        <v>1</v>
      </c>
      <c r="AG51" s="87" t="str">
        <f>IF(ISBLANK(Monitoring_MP!AG51),"",Monitoring_MP!AG51)</f>
        <v>---</v>
      </c>
      <c r="AH51" s="87" t="str">
        <f>IF(ISBLANK(Monitoring_MP!AH51),"",Monitoring_MP!AH51)</f>
        <v>---</v>
      </c>
      <c r="AI51" s="87" t="str">
        <f>IF(ISBLANK(Monitoring_MP!AI51),"",Monitoring_MP!AI51)</f>
        <v>---</v>
      </c>
      <c r="AJ51" s="133" t="str">
        <f>IF(ISBLANK(Monitoring_MP!AJ51),"",Monitoring_MP!AJ51)</f>
        <v>---</v>
      </c>
      <c r="AK51" s="133" t="str">
        <f>IF(ISBLANK(Monitoring_MP!AK51),"",Monitoring_MP!AK51)</f>
        <v>N/A</v>
      </c>
      <c r="AL51" s="159" t="str">
        <f>IF(ISBLANK(Monitoring_MP!AL51),"",Monitoring_MP!AL51)</f>
        <v>---</v>
      </c>
      <c r="AM51" s="223">
        <f>IF(ISBLANK(HLOOKUP(AM$1,Monitoring_MP!$AM$1:$CX$57,Points_MP!$C51,FALSE)),"",IF(HLOOKUP(AM$1,Monitoring_MP!$AM$1:$CX$57,Points_MP!$C51,FALSE)=$J51,$AD51,IF(HLOOKUP(AM$1,Monitoring_MP!$AM$1:$CX$57,Points_MP!$C51,FALSE)=$L51,$AE51,IF(HLOOKUP(AM$1,Monitoring_MP!$AM$1:$CX$57,Points_MP!$C51,FALSE)=$N51,$AF51,IF(HLOOKUP(AM$1,Monitoring_MP!$AM$1:$CX$57,Points_MP!$C51,FALSE)=$P51,$AG51,IF(HLOOKUP(AM$1,Monitoring_MP!$AM$1:$CX$57,Points_MP!$C51,FALSE)=$R51,$AH51,IF(HLOOKUP(AM$1,Monitoring_MP!$AM$1:$CX$57,Points_MP!$C51,FALSE)=$T51,$AI51,IF(HLOOKUP(AM$1,Monitoring_MP!$AM$1:$CX$57,Points_MP!$C51,FALSE)=$V51,$AJ51,IF(HLOOKUP(AM$1,Monitoring_MP!$AM$1:$CX$57,Points_MP!$C51,FALSE)=$X51,$AK51,"ERROR")))))))))</f>
        <v>1</v>
      </c>
      <c r="AN51" s="223">
        <f>IF(ISBLANK(HLOOKUP(AN$1,Monitoring_MP!$AM$1:$CX$57,Points_MP!$C51,FALSE)),"",IF(HLOOKUP(AN$1,Monitoring_MP!$AM$1:$CX$57,Points_MP!$C51,FALSE)=$J51,$AD51,IF(HLOOKUP(AN$1,Monitoring_MP!$AM$1:$CX$57,Points_MP!$C51,FALSE)=$L51,$AE51,IF(HLOOKUP(AN$1,Monitoring_MP!$AM$1:$CX$57,Points_MP!$C51,FALSE)=$N51,$AF51,IF(HLOOKUP(AN$1,Monitoring_MP!$AM$1:$CX$57,Points_MP!$C51,FALSE)=$P51,$AG51,IF(HLOOKUP(AN$1,Monitoring_MP!$AM$1:$CX$57,Points_MP!$C51,FALSE)=$R51,$AH51,IF(HLOOKUP(AN$1,Monitoring_MP!$AM$1:$CX$57,Points_MP!$C51,FALSE)=$T51,$AI51,IF(HLOOKUP(AN$1,Monitoring_MP!$AM$1:$CX$57,Points_MP!$C51,FALSE)=$V51,$AJ51,IF(HLOOKUP(AN$1,Monitoring_MP!$AM$1:$CX$57,Points_MP!$C51,FALSE)=$X51,$AK51,"ERROR")))))))))</f>
        <v>2</v>
      </c>
      <c r="AO51" s="223">
        <f>IF(ISBLANK(HLOOKUP(AO$1,Monitoring_MP!$AM$1:$CX$57,Points_MP!$C51,FALSE)),"",IF(HLOOKUP(AO$1,Monitoring_MP!$AM$1:$CX$57,Points_MP!$C51,FALSE)=$J51,$AD51,IF(HLOOKUP(AO$1,Monitoring_MP!$AM$1:$CX$57,Points_MP!$C51,FALSE)=$L51,$AE51,IF(HLOOKUP(AO$1,Monitoring_MP!$AM$1:$CX$57,Points_MP!$C51,FALSE)=$N51,$AF51,IF(HLOOKUP(AO$1,Monitoring_MP!$AM$1:$CX$57,Points_MP!$C51,FALSE)=$P51,$AG51,IF(HLOOKUP(AO$1,Monitoring_MP!$AM$1:$CX$57,Points_MP!$C51,FALSE)=$R51,$AH51,IF(HLOOKUP(AO$1,Monitoring_MP!$AM$1:$CX$57,Points_MP!$C51,FALSE)=$T51,$AI51,IF(HLOOKUP(AO$1,Monitoring_MP!$AM$1:$CX$57,Points_MP!$C51,FALSE)=$V51,$AJ51,IF(HLOOKUP(AO$1,Monitoring_MP!$AM$1:$CX$57,Points_MP!$C51,FALSE)=$X51,$AK51,"ERROR")))))))))</f>
        <v>0</v>
      </c>
      <c r="AP51" s="223">
        <f>IF(ISBLANK(HLOOKUP(AP$1,Monitoring_MP!$AM$1:$CX$57,Points_MP!$C51,FALSE)),"",IF(HLOOKUP(AP$1,Monitoring_MP!$AM$1:$CX$57,Points_MP!$C51,FALSE)=$J51,$AD51,IF(HLOOKUP(AP$1,Monitoring_MP!$AM$1:$CX$57,Points_MP!$C51,FALSE)=$L51,$AE51,IF(HLOOKUP(AP$1,Monitoring_MP!$AM$1:$CX$57,Points_MP!$C51,FALSE)=$N51,$AF51,IF(HLOOKUP(AP$1,Monitoring_MP!$AM$1:$CX$57,Points_MP!$C51,FALSE)=$P51,$AG51,IF(HLOOKUP(AP$1,Monitoring_MP!$AM$1:$CX$57,Points_MP!$C51,FALSE)=$R51,$AH51,IF(HLOOKUP(AP$1,Monitoring_MP!$AM$1:$CX$57,Points_MP!$C51,FALSE)=$T51,$AI51,IF(HLOOKUP(AP$1,Monitoring_MP!$AM$1:$CX$57,Points_MP!$C51,FALSE)=$V51,$AJ51,IF(HLOOKUP(AP$1,Monitoring_MP!$AM$1:$CX$57,Points_MP!$C51,FALSE)=$X51,$AK51,"ERROR")))))))))</f>
        <v>1</v>
      </c>
      <c r="AQ51" s="223">
        <f>IF(ISBLANK(HLOOKUP(AQ$1,Monitoring_MP!$AM$1:$CX$57,Points_MP!$C51,FALSE)),"",IF(HLOOKUP(AQ$1,Monitoring_MP!$AM$1:$CX$57,Points_MP!$C51,FALSE)=$J51,$AD51,IF(HLOOKUP(AQ$1,Monitoring_MP!$AM$1:$CX$57,Points_MP!$C51,FALSE)=$L51,$AE51,IF(HLOOKUP(AQ$1,Monitoring_MP!$AM$1:$CX$57,Points_MP!$C51,FALSE)=$N51,$AF51,IF(HLOOKUP(AQ$1,Monitoring_MP!$AM$1:$CX$57,Points_MP!$C51,FALSE)=$P51,$AG51,IF(HLOOKUP(AQ$1,Monitoring_MP!$AM$1:$CX$57,Points_MP!$C51,FALSE)=$R51,$AH51,IF(HLOOKUP(AQ$1,Monitoring_MP!$AM$1:$CX$57,Points_MP!$C51,FALSE)=$T51,$AI51,IF(HLOOKUP(AQ$1,Monitoring_MP!$AM$1:$CX$57,Points_MP!$C51,FALSE)=$V51,$AJ51,IF(HLOOKUP(AQ$1,Monitoring_MP!$AM$1:$CX$57,Points_MP!$C51,FALSE)=$X51,$AK51,"ERROR")))))))))</f>
        <v>0</v>
      </c>
      <c r="AR51" s="223">
        <f>IF(ISBLANK(HLOOKUP(AR$1,Monitoring_MP!$AM$1:$CX$57,Points_MP!$C51,FALSE)),"",IF(HLOOKUP(AR$1,Monitoring_MP!$AM$1:$CX$57,Points_MP!$C51,FALSE)=$J51,$AD51,IF(HLOOKUP(AR$1,Monitoring_MP!$AM$1:$CX$57,Points_MP!$C51,FALSE)=$L51,$AE51,IF(HLOOKUP(AR$1,Monitoring_MP!$AM$1:$CX$57,Points_MP!$C51,FALSE)=$N51,$AF51,IF(HLOOKUP(AR$1,Monitoring_MP!$AM$1:$CX$57,Points_MP!$C51,FALSE)=$P51,$AG51,IF(HLOOKUP(AR$1,Monitoring_MP!$AM$1:$CX$57,Points_MP!$C51,FALSE)=$R51,$AH51,IF(HLOOKUP(AR$1,Monitoring_MP!$AM$1:$CX$57,Points_MP!$C51,FALSE)=$T51,$AI51,IF(HLOOKUP(AR$1,Monitoring_MP!$AM$1:$CX$57,Points_MP!$C51,FALSE)=$V51,$AJ51,IF(HLOOKUP(AR$1,Monitoring_MP!$AM$1:$CX$57,Points_MP!$C51,FALSE)=$X51,$AK51,"ERROR")))))))))</f>
        <v>2</v>
      </c>
      <c r="AS51" s="223">
        <f>IF(ISBLANK(HLOOKUP(AS$1,Monitoring_MP!$AM$1:$CX$57,Points_MP!$C51,FALSE)),"",IF(HLOOKUP(AS$1,Monitoring_MP!$AM$1:$CX$57,Points_MP!$C51,FALSE)=$J51,$AD51,IF(HLOOKUP(AS$1,Monitoring_MP!$AM$1:$CX$57,Points_MP!$C51,FALSE)=$L51,$AE51,IF(HLOOKUP(AS$1,Monitoring_MP!$AM$1:$CX$57,Points_MP!$C51,FALSE)=$N51,$AF51,IF(HLOOKUP(AS$1,Monitoring_MP!$AM$1:$CX$57,Points_MP!$C51,FALSE)=$P51,$AG51,IF(HLOOKUP(AS$1,Monitoring_MP!$AM$1:$CX$57,Points_MP!$C51,FALSE)=$R51,$AH51,IF(HLOOKUP(AS$1,Monitoring_MP!$AM$1:$CX$57,Points_MP!$C51,FALSE)=$T51,$AI51,IF(HLOOKUP(AS$1,Monitoring_MP!$AM$1:$CX$57,Points_MP!$C51,FALSE)=$V51,$AJ51,IF(HLOOKUP(AS$1,Monitoring_MP!$AM$1:$CX$57,Points_MP!$C51,FALSE)=$X51,$AK51,"ERROR")))))))))</f>
        <v>0</v>
      </c>
      <c r="AT51" s="223">
        <f>IF(ISBLANK(HLOOKUP(AT$1,Monitoring_MP!$AM$1:$CX$57,Points_MP!$C51,FALSE)),"",IF(HLOOKUP(AT$1,Monitoring_MP!$AM$1:$CX$57,Points_MP!$C51,FALSE)=$J51,$AD51,IF(HLOOKUP(AT$1,Monitoring_MP!$AM$1:$CX$57,Points_MP!$C51,FALSE)=$L51,$AE51,IF(HLOOKUP(AT$1,Monitoring_MP!$AM$1:$CX$57,Points_MP!$C51,FALSE)=$N51,$AF51,IF(HLOOKUP(AT$1,Monitoring_MP!$AM$1:$CX$57,Points_MP!$C51,FALSE)=$P51,$AG51,IF(HLOOKUP(AT$1,Monitoring_MP!$AM$1:$CX$57,Points_MP!$C51,FALSE)=$R51,$AH51,IF(HLOOKUP(AT$1,Monitoring_MP!$AM$1:$CX$57,Points_MP!$C51,FALSE)=$T51,$AI51,IF(HLOOKUP(AT$1,Monitoring_MP!$AM$1:$CX$57,Points_MP!$C51,FALSE)=$V51,$AJ51,IF(HLOOKUP(AT$1,Monitoring_MP!$AM$1:$CX$57,Points_MP!$C51,FALSE)=$X51,$AK51,"ERROR")))))))))</f>
        <v>1</v>
      </c>
      <c r="AU51" s="223">
        <f>IF(ISBLANK(HLOOKUP(AU$1,Monitoring_MP!$AM$1:$CX$57,Points_MP!$C51,FALSE)),"",IF(HLOOKUP(AU$1,Monitoring_MP!$AM$1:$CX$57,Points_MP!$C51,FALSE)=$J51,$AD51,IF(HLOOKUP(AU$1,Monitoring_MP!$AM$1:$CX$57,Points_MP!$C51,FALSE)=$L51,$AE51,IF(HLOOKUP(AU$1,Monitoring_MP!$AM$1:$CX$57,Points_MP!$C51,FALSE)=$N51,$AF51,IF(HLOOKUP(AU$1,Monitoring_MP!$AM$1:$CX$57,Points_MP!$C51,FALSE)=$P51,$AG51,IF(HLOOKUP(AU$1,Monitoring_MP!$AM$1:$CX$57,Points_MP!$C51,FALSE)=$R51,$AH51,IF(HLOOKUP(AU$1,Monitoring_MP!$AM$1:$CX$57,Points_MP!$C51,FALSE)=$T51,$AI51,IF(HLOOKUP(AU$1,Monitoring_MP!$AM$1:$CX$57,Points_MP!$C51,FALSE)=$V51,$AJ51,IF(HLOOKUP(AU$1,Monitoring_MP!$AM$1:$CX$57,Points_MP!$C51,FALSE)=$X51,$AK51,"ERROR")))))))))</f>
        <v>1</v>
      </c>
      <c r="AV51" s="223">
        <f>IF(ISBLANK(HLOOKUP(AV$1,Monitoring_MP!$AM$1:$CX$57,Points_MP!$C51,FALSE)),"",IF(HLOOKUP(AV$1,Monitoring_MP!$AM$1:$CX$57,Points_MP!$C51,FALSE)=$J51,$AD51,IF(HLOOKUP(AV$1,Monitoring_MP!$AM$1:$CX$57,Points_MP!$C51,FALSE)=$L51,$AE51,IF(HLOOKUP(AV$1,Monitoring_MP!$AM$1:$CX$57,Points_MP!$C51,FALSE)=$N51,$AF51,IF(HLOOKUP(AV$1,Monitoring_MP!$AM$1:$CX$57,Points_MP!$C51,FALSE)=$P51,$AG51,IF(HLOOKUP(AV$1,Monitoring_MP!$AM$1:$CX$57,Points_MP!$C51,FALSE)=$R51,$AH51,IF(HLOOKUP(AV$1,Monitoring_MP!$AM$1:$CX$57,Points_MP!$C51,FALSE)=$T51,$AI51,IF(HLOOKUP(AV$1,Monitoring_MP!$AM$1:$CX$57,Points_MP!$C51,FALSE)=$V51,$AJ51,IF(HLOOKUP(AV$1,Monitoring_MP!$AM$1:$CX$57,Points_MP!$C51,FALSE)=$X51,$AK51,"ERROR")))))))))</f>
        <v>0</v>
      </c>
      <c r="AW51" s="223">
        <f>IF(ISBLANK(HLOOKUP(AW$1,Monitoring_MP!$AM$1:$CX$57,Points_MP!$C51,FALSE)),"",IF(HLOOKUP(AW$1,Monitoring_MP!$AM$1:$CX$57,Points_MP!$C51,FALSE)=$J51,$AD51,IF(HLOOKUP(AW$1,Monitoring_MP!$AM$1:$CX$57,Points_MP!$C51,FALSE)=$L51,$AE51,IF(HLOOKUP(AW$1,Monitoring_MP!$AM$1:$CX$57,Points_MP!$C51,FALSE)=$N51,$AF51,IF(HLOOKUP(AW$1,Monitoring_MP!$AM$1:$CX$57,Points_MP!$C51,FALSE)=$P51,$AG51,IF(HLOOKUP(AW$1,Monitoring_MP!$AM$1:$CX$57,Points_MP!$C51,FALSE)=$R51,$AH51,IF(HLOOKUP(AW$1,Monitoring_MP!$AM$1:$CX$57,Points_MP!$C51,FALSE)=$T51,$AI51,IF(HLOOKUP(AW$1,Monitoring_MP!$AM$1:$CX$57,Points_MP!$C51,FALSE)=$V51,$AJ51,IF(HLOOKUP(AW$1,Monitoring_MP!$AM$1:$CX$57,Points_MP!$C51,FALSE)=$X51,$AK51,"ERROR")))))))))</f>
        <v>0</v>
      </c>
      <c r="AX51" s="223">
        <f>IF(ISBLANK(HLOOKUP(AX$1,Monitoring_MP!$AM$1:$CX$57,Points_MP!$C51,FALSE)),"",IF(HLOOKUP(AX$1,Monitoring_MP!$AM$1:$CX$57,Points_MP!$C51,FALSE)=$J51,$AD51,IF(HLOOKUP(AX$1,Monitoring_MP!$AM$1:$CX$57,Points_MP!$C51,FALSE)=$L51,$AE51,IF(HLOOKUP(AX$1,Monitoring_MP!$AM$1:$CX$57,Points_MP!$C51,FALSE)=$N51,$AF51,IF(HLOOKUP(AX$1,Monitoring_MP!$AM$1:$CX$57,Points_MP!$C51,FALSE)=$P51,$AG51,IF(HLOOKUP(AX$1,Monitoring_MP!$AM$1:$CX$57,Points_MP!$C51,FALSE)=$R51,$AH51,IF(HLOOKUP(AX$1,Monitoring_MP!$AM$1:$CX$57,Points_MP!$C51,FALSE)=$T51,$AI51,IF(HLOOKUP(AX$1,Monitoring_MP!$AM$1:$CX$57,Points_MP!$C51,FALSE)=$V51,$AJ51,IF(HLOOKUP(AX$1,Monitoring_MP!$AM$1:$CX$57,Points_MP!$C51,FALSE)=$X51,$AK51,"ERROR")))))))))</f>
        <v>1</v>
      </c>
      <c r="AY51" s="223">
        <f>IF(ISBLANK(HLOOKUP(AY$1,Monitoring_MP!$AM$1:$CX$57,Points_MP!$C51,FALSE)),"",IF(HLOOKUP(AY$1,Monitoring_MP!$AM$1:$CX$57,Points_MP!$C51,FALSE)=$J51,$AD51,IF(HLOOKUP(AY$1,Monitoring_MP!$AM$1:$CX$57,Points_MP!$C51,FALSE)=$L51,$AE51,IF(HLOOKUP(AY$1,Monitoring_MP!$AM$1:$CX$57,Points_MP!$C51,FALSE)=$N51,$AF51,IF(HLOOKUP(AY$1,Monitoring_MP!$AM$1:$CX$57,Points_MP!$C51,FALSE)=$P51,$AG51,IF(HLOOKUP(AY$1,Monitoring_MP!$AM$1:$CX$57,Points_MP!$C51,FALSE)=$R51,$AH51,IF(HLOOKUP(AY$1,Monitoring_MP!$AM$1:$CX$57,Points_MP!$C51,FALSE)=$T51,$AI51,IF(HLOOKUP(AY$1,Monitoring_MP!$AM$1:$CX$57,Points_MP!$C51,FALSE)=$V51,$AJ51,IF(HLOOKUP(AY$1,Monitoring_MP!$AM$1:$CX$57,Points_MP!$C51,FALSE)=$X51,$AK51,"ERROR")))))))))</f>
        <v>1</v>
      </c>
      <c r="AZ51" s="223">
        <f>IF(ISBLANK(HLOOKUP(AZ$1,Monitoring_MP!$AM$1:$CX$57,Points_MP!$C51,FALSE)),"",IF(HLOOKUP(AZ$1,Monitoring_MP!$AM$1:$CX$57,Points_MP!$C51,FALSE)=$J51,$AD51,IF(HLOOKUP(AZ$1,Monitoring_MP!$AM$1:$CX$57,Points_MP!$C51,FALSE)=$L51,$AE51,IF(HLOOKUP(AZ$1,Monitoring_MP!$AM$1:$CX$57,Points_MP!$C51,FALSE)=$N51,$AF51,IF(HLOOKUP(AZ$1,Monitoring_MP!$AM$1:$CX$57,Points_MP!$C51,FALSE)=$P51,$AG51,IF(HLOOKUP(AZ$1,Monitoring_MP!$AM$1:$CX$57,Points_MP!$C51,FALSE)=$R51,$AH51,IF(HLOOKUP(AZ$1,Monitoring_MP!$AM$1:$CX$57,Points_MP!$C51,FALSE)=$T51,$AI51,IF(HLOOKUP(AZ$1,Monitoring_MP!$AM$1:$CX$57,Points_MP!$C51,FALSE)=$V51,$AJ51,IF(HLOOKUP(AZ$1,Monitoring_MP!$AM$1:$CX$57,Points_MP!$C51,FALSE)=$X51,$AK51,"ERROR")))))))))</f>
        <v>2</v>
      </c>
      <c r="BA51" s="223">
        <f>IF(ISBLANK(HLOOKUP(BA$1,Monitoring_MP!$AM$1:$CX$57,Points_MP!$C51,FALSE)),"",IF(HLOOKUP(BA$1,Monitoring_MP!$AM$1:$CX$57,Points_MP!$C51,FALSE)=$J51,$AD51,IF(HLOOKUP(BA$1,Monitoring_MP!$AM$1:$CX$57,Points_MP!$C51,FALSE)=$L51,$AE51,IF(HLOOKUP(BA$1,Monitoring_MP!$AM$1:$CX$57,Points_MP!$C51,FALSE)=$N51,$AF51,IF(HLOOKUP(BA$1,Monitoring_MP!$AM$1:$CX$57,Points_MP!$C51,FALSE)=$P51,$AG51,IF(HLOOKUP(BA$1,Monitoring_MP!$AM$1:$CX$57,Points_MP!$C51,FALSE)=$R51,$AH51,IF(HLOOKUP(BA$1,Monitoring_MP!$AM$1:$CX$57,Points_MP!$C51,FALSE)=$T51,$AI51,IF(HLOOKUP(BA$1,Monitoring_MP!$AM$1:$CX$57,Points_MP!$C51,FALSE)=$V51,$AJ51,IF(HLOOKUP(BA$1,Monitoring_MP!$AM$1:$CX$57,Points_MP!$C51,FALSE)=$X51,$AK51,"ERROR")))))))))</f>
        <v>1</v>
      </c>
      <c r="BB51" s="223">
        <f>IF(ISBLANK(HLOOKUP(BB$1,Monitoring_MP!$AM$1:$CX$57,Points_MP!$C51,FALSE)),"",IF(HLOOKUP(BB$1,Monitoring_MP!$AM$1:$CX$57,Points_MP!$C51,FALSE)=$J51,$AD51,IF(HLOOKUP(BB$1,Monitoring_MP!$AM$1:$CX$57,Points_MP!$C51,FALSE)=$L51,$AE51,IF(HLOOKUP(BB$1,Monitoring_MP!$AM$1:$CX$57,Points_MP!$C51,FALSE)=$N51,$AF51,IF(HLOOKUP(BB$1,Monitoring_MP!$AM$1:$CX$57,Points_MP!$C51,FALSE)=$P51,$AG51,IF(HLOOKUP(BB$1,Monitoring_MP!$AM$1:$CX$57,Points_MP!$C51,FALSE)=$R51,$AH51,IF(HLOOKUP(BB$1,Monitoring_MP!$AM$1:$CX$57,Points_MP!$C51,FALSE)=$T51,$AI51,IF(HLOOKUP(BB$1,Monitoring_MP!$AM$1:$CX$57,Points_MP!$C51,FALSE)=$V51,$AJ51,IF(HLOOKUP(BB$1,Monitoring_MP!$AM$1:$CX$57,Points_MP!$C51,FALSE)=$X51,$AK51,"ERROR")))))))))</f>
        <v>0</v>
      </c>
      <c r="BC51" s="223">
        <f>IF(ISBLANK(HLOOKUP(BC$1,Monitoring_MP!$AM$1:$CX$57,Points_MP!$C51,FALSE)),"",IF(HLOOKUP(BC$1,Monitoring_MP!$AM$1:$CX$57,Points_MP!$C51,FALSE)=$J51,$AD51,IF(HLOOKUP(BC$1,Monitoring_MP!$AM$1:$CX$57,Points_MP!$C51,FALSE)=$L51,$AE51,IF(HLOOKUP(BC$1,Monitoring_MP!$AM$1:$CX$57,Points_MP!$C51,FALSE)=$N51,$AF51,IF(HLOOKUP(BC$1,Monitoring_MP!$AM$1:$CX$57,Points_MP!$C51,FALSE)=$P51,$AG51,IF(HLOOKUP(BC$1,Monitoring_MP!$AM$1:$CX$57,Points_MP!$C51,FALSE)=$R51,$AH51,IF(HLOOKUP(BC$1,Monitoring_MP!$AM$1:$CX$57,Points_MP!$C51,FALSE)=$T51,$AI51,IF(HLOOKUP(BC$1,Monitoring_MP!$AM$1:$CX$57,Points_MP!$C51,FALSE)=$V51,$AJ51,IF(HLOOKUP(BC$1,Monitoring_MP!$AM$1:$CX$57,Points_MP!$C51,FALSE)=$X51,$AK51,"ERROR")))))))))</f>
        <v>0</v>
      </c>
      <c r="BD51" s="223">
        <f>IF(ISBLANK(HLOOKUP(BD$1,Monitoring_MP!$AM$1:$CX$57,Points_MP!$C51,FALSE)),"",IF(HLOOKUP(BD$1,Monitoring_MP!$AM$1:$CX$57,Points_MP!$C51,FALSE)=$J51,$AD51,IF(HLOOKUP(BD$1,Monitoring_MP!$AM$1:$CX$57,Points_MP!$C51,FALSE)=$L51,$AE51,IF(HLOOKUP(BD$1,Monitoring_MP!$AM$1:$CX$57,Points_MP!$C51,FALSE)=$N51,$AF51,IF(HLOOKUP(BD$1,Monitoring_MP!$AM$1:$CX$57,Points_MP!$C51,FALSE)=$P51,$AG51,IF(HLOOKUP(BD$1,Monitoring_MP!$AM$1:$CX$57,Points_MP!$C51,FALSE)=$R51,$AH51,IF(HLOOKUP(BD$1,Monitoring_MP!$AM$1:$CX$57,Points_MP!$C51,FALSE)=$T51,$AI51,IF(HLOOKUP(BD$1,Monitoring_MP!$AM$1:$CX$57,Points_MP!$C51,FALSE)=$V51,$AJ51,IF(HLOOKUP(BD$1,Monitoring_MP!$AM$1:$CX$57,Points_MP!$C51,FALSE)=$X51,$AK51,"ERROR")))))))))</f>
        <v>1</v>
      </c>
      <c r="BE51" s="223">
        <f>IF(ISBLANK(HLOOKUP(BE$1,Monitoring_MP!$AM$1:$CX$57,Points_MP!$C51,FALSE)),"",IF(HLOOKUP(BE$1,Monitoring_MP!$AM$1:$CX$57,Points_MP!$C51,FALSE)=$J51,$AD51,IF(HLOOKUP(BE$1,Monitoring_MP!$AM$1:$CX$57,Points_MP!$C51,FALSE)=$L51,$AE51,IF(HLOOKUP(BE$1,Monitoring_MP!$AM$1:$CX$57,Points_MP!$C51,FALSE)=$N51,$AF51,IF(HLOOKUP(BE$1,Monitoring_MP!$AM$1:$CX$57,Points_MP!$C51,FALSE)=$P51,$AG51,IF(HLOOKUP(BE$1,Monitoring_MP!$AM$1:$CX$57,Points_MP!$C51,FALSE)=$R51,$AH51,IF(HLOOKUP(BE$1,Monitoring_MP!$AM$1:$CX$57,Points_MP!$C51,FALSE)=$T51,$AI51,IF(HLOOKUP(BE$1,Monitoring_MP!$AM$1:$CX$57,Points_MP!$C51,FALSE)=$V51,$AJ51,IF(HLOOKUP(BE$1,Monitoring_MP!$AM$1:$CX$57,Points_MP!$C51,FALSE)=$X51,$AK51,"ERROR")))))))))</f>
        <v>1</v>
      </c>
      <c r="BF51" s="223">
        <f>IF(ISBLANK(HLOOKUP(BF$1,Monitoring_MP!$AM$1:$CX$57,Points_MP!$C51,FALSE)),"",IF(HLOOKUP(BF$1,Monitoring_MP!$AM$1:$CX$57,Points_MP!$C51,FALSE)=$J51,$AD51,IF(HLOOKUP(BF$1,Monitoring_MP!$AM$1:$CX$57,Points_MP!$C51,FALSE)=$L51,$AE51,IF(HLOOKUP(BF$1,Monitoring_MP!$AM$1:$CX$57,Points_MP!$C51,FALSE)=$N51,$AF51,IF(HLOOKUP(BF$1,Monitoring_MP!$AM$1:$CX$57,Points_MP!$C51,FALSE)=$P51,$AG51,IF(HLOOKUP(BF$1,Monitoring_MP!$AM$1:$CX$57,Points_MP!$C51,FALSE)=$R51,$AH51,IF(HLOOKUP(BF$1,Monitoring_MP!$AM$1:$CX$57,Points_MP!$C51,FALSE)=$T51,$AI51,IF(HLOOKUP(BF$1,Monitoring_MP!$AM$1:$CX$57,Points_MP!$C51,FALSE)=$V51,$AJ51,IF(HLOOKUP(BF$1,Monitoring_MP!$AM$1:$CX$57,Points_MP!$C51,FALSE)=$X51,$AK51,"ERROR")))))))))</f>
        <v>0</v>
      </c>
      <c r="BG51" s="223">
        <f>IF(ISBLANK(HLOOKUP(BG$1,Monitoring_MP!$AM$1:$CX$57,Points_MP!$C51,FALSE)),"",IF(HLOOKUP(BG$1,Monitoring_MP!$AM$1:$CX$57,Points_MP!$C51,FALSE)=$J51,$AD51,IF(HLOOKUP(BG$1,Monitoring_MP!$AM$1:$CX$57,Points_MP!$C51,FALSE)=$L51,$AE51,IF(HLOOKUP(BG$1,Monitoring_MP!$AM$1:$CX$57,Points_MP!$C51,FALSE)=$N51,$AF51,IF(HLOOKUP(BG$1,Monitoring_MP!$AM$1:$CX$57,Points_MP!$C51,FALSE)=$P51,$AG51,IF(HLOOKUP(BG$1,Monitoring_MP!$AM$1:$CX$57,Points_MP!$C51,FALSE)=$R51,$AH51,IF(HLOOKUP(BG$1,Monitoring_MP!$AM$1:$CX$57,Points_MP!$C51,FALSE)=$T51,$AI51,IF(HLOOKUP(BG$1,Monitoring_MP!$AM$1:$CX$57,Points_MP!$C51,FALSE)=$V51,$AJ51,IF(HLOOKUP(BG$1,Monitoring_MP!$AM$1:$CX$57,Points_MP!$C51,FALSE)=$X51,$AK51,"ERROR")))))))))</f>
        <v>0</v>
      </c>
      <c r="BH51" s="223">
        <f>IF(ISBLANK(HLOOKUP(BH$1,Monitoring_MP!$AM$1:$CX$57,Points_MP!$C51,FALSE)),"",IF(HLOOKUP(BH$1,Monitoring_MP!$AM$1:$CX$57,Points_MP!$C51,FALSE)=$J51,$AD51,IF(HLOOKUP(BH$1,Monitoring_MP!$AM$1:$CX$57,Points_MP!$C51,FALSE)=$L51,$AE51,IF(HLOOKUP(BH$1,Monitoring_MP!$AM$1:$CX$57,Points_MP!$C51,FALSE)=$N51,$AF51,IF(HLOOKUP(BH$1,Monitoring_MP!$AM$1:$CX$57,Points_MP!$C51,FALSE)=$P51,$AG51,IF(HLOOKUP(BH$1,Monitoring_MP!$AM$1:$CX$57,Points_MP!$C51,FALSE)=$R51,$AH51,IF(HLOOKUP(BH$1,Monitoring_MP!$AM$1:$CX$57,Points_MP!$C51,FALSE)=$T51,$AI51,IF(HLOOKUP(BH$1,Monitoring_MP!$AM$1:$CX$57,Points_MP!$C51,FALSE)=$V51,$AJ51,IF(HLOOKUP(BH$1,Monitoring_MP!$AM$1:$CX$57,Points_MP!$C51,FALSE)=$X51,$AK51,"ERROR")))))))))</f>
        <v>0</v>
      </c>
      <c r="BI51" s="223">
        <f>IF(ISBLANK(HLOOKUP(BI$1,Monitoring_MP!$AM$1:$CX$57,Points_MP!$C51,FALSE)),"",IF(HLOOKUP(BI$1,Monitoring_MP!$AM$1:$CX$57,Points_MP!$C51,FALSE)=$J51,$AD51,IF(HLOOKUP(BI$1,Monitoring_MP!$AM$1:$CX$57,Points_MP!$C51,FALSE)=$L51,$AE51,IF(HLOOKUP(BI$1,Monitoring_MP!$AM$1:$CX$57,Points_MP!$C51,FALSE)=$N51,$AF51,IF(HLOOKUP(BI$1,Monitoring_MP!$AM$1:$CX$57,Points_MP!$C51,FALSE)=$P51,$AG51,IF(HLOOKUP(BI$1,Monitoring_MP!$AM$1:$CX$57,Points_MP!$C51,FALSE)=$R51,$AH51,IF(HLOOKUP(BI$1,Monitoring_MP!$AM$1:$CX$57,Points_MP!$C51,FALSE)=$T51,$AI51,IF(HLOOKUP(BI$1,Monitoring_MP!$AM$1:$CX$57,Points_MP!$C51,FALSE)=$V51,$AJ51,IF(HLOOKUP(BI$1,Monitoring_MP!$AM$1:$CX$57,Points_MP!$C51,FALSE)=$X51,$AK51,"ERROR")))))))))</f>
        <v>0</v>
      </c>
      <c r="BJ51" s="223">
        <f>IF(ISBLANK(HLOOKUP(BJ$1,Monitoring_MP!$AM$1:$CX$57,Points_MP!$C51,FALSE)),"",IF(HLOOKUP(BJ$1,Monitoring_MP!$AM$1:$CX$57,Points_MP!$C51,FALSE)=$J51,$AD51,IF(HLOOKUP(BJ$1,Monitoring_MP!$AM$1:$CX$57,Points_MP!$C51,FALSE)=$L51,$AE51,IF(HLOOKUP(BJ$1,Monitoring_MP!$AM$1:$CX$57,Points_MP!$C51,FALSE)=$N51,$AF51,IF(HLOOKUP(BJ$1,Monitoring_MP!$AM$1:$CX$57,Points_MP!$C51,FALSE)=$P51,$AG51,IF(HLOOKUP(BJ$1,Monitoring_MP!$AM$1:$CX$57,Points_MP!$C51,FALSE)=$R51,$AH51,IF(HLOOKUP(BJ$1,Monitoring_MP!$AM$1:$CX$57,Points_MP!$C51,FALSE)=$T51,$AI51,IF(HLOOKUP(BJ$1,Monitoring_MP!$AM$1:$CX$57,Points_MP!$C51,FALSE)=$V51,$AJ51,IF(HLOOKUP(BJ$1,Monitoring_MP!$AM$1:$CX$57,Points_MP!$C51,FALSE)=$X51,$AK51,"ERROR")))))))))</f>
        <v>1</v>
      </c>
      <c r="BK51" s="223">
        <f>IF(ISBLANK(HLOOKUP(BK$1,Monitoring_MP!$AM$1:$CX$57,Points_MP!$C51,FALSE)),"",IF(HLOOKUP(BK$1,Monitoring_MP!$AM$1:$CX$57,Points_MP!$C51,FALSE)=$J51,$AD51,IF(HLOOKUP(BK$1,Monitoring_MP!$AM$1:$CX$57,Points_MP!$C51,FALSE)=$L51,$AE51,IF(HLOOKUP(BK$1,Monitoring_MP!$AM$1:$CX$57,Points_MP!$C51,FALSE)=$N51,$AF51,IF(HLOOKUP(BK$1,Monitoring_MP!$AM$1:$CX$57,Points_MP!$C51,FALSE)=$P51,$AG51,IF(HLOOKUP(BK$1,Monitoring_MP!$AM$1:$CX$57,Points_MP!$C51,FALSE)=$R51,$AH51,IF(HLOOKUP(BK$1,Monitoring_MP!$AM$1:$CX$57,Points_MP!$C51,FALSE)=$T51,$AI51,IF(HLOOKUP(BK$1,Monitoring_MP!$AM$1:$CX$57,Points_MP!$C51,FALSE)=$V51,$AJ51,IF(HLOOKUP(BK$1,Monitoring_MP!$AM$1:$CX$57,Points_MP!$C51,FALSE)=$X51,$AK51,"ERROR")))))))))</f>
        <v>1</v>
      </c>
      <c r="BL51" s="223">
        <f>IF(ISBLANK(HLOOKUP(BL$1,Monitoring_MP!$AM$1:$CX$57,Points_MP!$C51,FALSE)),"",IF(HLOOKUP(BL$1,Monitoring_MP!$AM$1:$CX$57,Points_MP!$C51,FALSE)=$J51,$AD51,IF(HLOOKUP(BL$1,Monitoring_MP!$AM$1:$CX$57,Points_MP!$C51,FALSE)=$L51,$AE51,IF(HLOOKUP(BL$1,Monitoring_MP!$AM$1:$CX$57,Points_MP!$C51,FALSE)=$N51,$AF51,IF(HLOOKUP(BL$1,Monitoring_MP!$AM$1:$CX$57,Points_MP!$C51,FALSE)=$P51,$AG51,IF(HLOOKUP(BL$1,Monitoring_MP!$AM$1:$CX$57,Points_MP!$C51,FALSE)=$R51,$AH51,IF(HLOOKUP(BL$1,Monitoring_MP!$AM$1:$CX$57,Points_MP!$C51,FALSE)=$T51,$AI51,IF(HLOOKUP(BL$1,Monitoring_MP!$AM$1:$CX$57,Points_MP!$C51,FALSE)=$V51,$AJ51,IF(HLOOKUP(BL$1,Monitoring_MP!$AM$1:$CX$57,Points_MP!$C51,FALSE)=$X51,$AK51,"ERROR")))))))))</f>
        <v>1</v>
      </c>
      <c r="BM51" s="223">
        <f>IF(ISBLANK(HLOOKUP(BM$1,Monitoring_MP!$AM$1:$CX$57,Points_MP!$C51,FALSE)),"",IF(HLOOKUP(BM$1,Monitoring_MP!$AM$1:$CX$57,Points_MP!$C51,FALSE)=$J51,$AD51,IF(HLOOKUP(BM$1,Monitoring_MP!$AM$1:$CX$57,Points_MP!$C51,FALSE)=$L51,$AE51,IF(HLOOKUP(BM$1,Monitoring_MP!$AM$1:$CX$57,Points_MP!$C51,FALSE)=$N51,$AF51,IF(HLOOKUP(BM$1,Monitoring_MP!$AM$1:$CX$57,Points_MP!$C51,FALSE)=$P51,$AG51,IF(HLOOKUP(BM$1,Monitoring_MP!$AM$1:$CX$57,Points_MP!$C51,FALSE)=$R51,$AH51,IF(HLOOKUP(BM$1,Monitoring_MP!$AM$1:$CX$57,Points_MP!$C51,FALSE)=$T51,$AI51,IF(HLOOKUP(BM$1,Monitoring_MP!$AM$1:$CX$57,Points_MP!$C51,FALSE)=$V51,$AJ51,IF(HLOOKUP(BM$1,Monitoring_MP!$AM$1:$CX$57,Points_MP!$C51,FALSE)=$X51,$AK51,"ERROR")))))))))</f>
        <v>2</v>
      </c>
      <c r="BN51" s="223">
        <f>IF(ISBLANK(HLOOKUP(BN$1,Monitoring_MP!$AM$1:$CX$57,Points_MP!$C51,FALSE)),"",IF(HLOOKUP(BN$1,Monitoring_MP!$AM$1:$CX$57,Points_MP!$C51,FALSE)=$J51,$AD51,IF(HLOOKUP(BN$1,Monitoring_MP!$AM$1:$CX$57,Points_MP!$C51,FALSE)=$L51,$AE51,IF(HLOOKUP(BN$1,Monitoring_MP!$AM$1:$CX$57,Points_MP!$C51,FALSE)=$N51,$AF51,IF(HLOOKUP(BN$1,Monitoring_MP!$AM$1:$CX$57,Points_MP!$C51,FALSE)=$P51,$AG51,IF(HLOOKUP(BN$1,Monitoring_MP!$AM$1:$CX$57,Points_MP!$C51,FALSE)=$R51,$AH51,IF(HLOOKUP(BN$1,Monitoring_MP!$AM$1:$CX$57,Points_MP!$C51,FALSE)=$T51,$AI51,IF(HLOOKUP(BN$1,Monitoring_MP!$AM$1:$CX$57,Points_MP!$C51,FALSE)=$V51,$AJ51,IF(HLOOKUP(BN$1,Monitoring_MP!$AM$1:$CX$57,Points_MP!$C51,FALSE)=$X51,$AK51,"ERROR")))))))))</f>
        <v>0</v>
      </c>
      <c r="BO51" s="223">
        <f>IF(ISBLANK(HLOOKUP(BO$1,Monitoring_MP!$AM$1:$CX$57,Points_MP!$C51,FALSE)),"",IF(HLOOKUP(BO$1,Monitoring_MP!$AM$1:$CX$57,Points_MP!$C51,FALSE)=$J51,$AD51,IF(HLOOKUP(BO$1,Monitoring_MP!$AM$1:$CX$57,Points_MP!$C51,FALSE)=$L51,$AE51,IF(HLOOKUP(BO$1,Monitoring_MP!$AM$1:$CX$57,Points_MP!$C51,FALSE)=$N51,$AF51,IF(HLOOKUP(BO$1,Monitoring_MP!$AM$1:$CX$57,Points_MP!$C51,FALSE)=$P51,$AG51,IF(HLOOKUP(BO$1,Monitoring_MP!$AM$1:$CX$57,Points_MP!$C51,FALSE)=$R51,$AH51,IF(HLOOKUP(BO$1,Monitoring_MP!$AM$1:$CX$57,Points_MP!$C51,FALSE)=$T51,$AI51,IF(HLOOKUP(BO$1,Monitoring_MP!$AM$1:$CX$57,Points_MP!$C51,FALSE)=$V51,$AJ51,IF(HLOOKUP(BO$1,Monitoring_MP!$AM$1:$CX$57,Points_MP!$C51,FALSE)=$X51,$AK51,"ERROR")))))))))</f>
        <v>2</v>
      </c>
      <c r="BP51" s="223">
        <f>IF(ISBLANK(HLOOKUP(BP$1,Monitoring_MP!$AM$1:$CX$57,Points_MP!$C51,FALSE)),"",IF(HLOOKUP(BP$1,Monitoring_MP!$AM$1:$CX$57,Points_MP!$C51,FALSE)=$J51,$AD51,IF(HLOOKUP(BP$1,Monitoring_MP!$AM$1:$CX$57,Points_MP!$C51,FALSE)=$L51,$AE51,IF(HLOOKUP(BP$1,Monitoring_MP!$AM$1:$CX$57,Points_MP!$C51,FALSE)=$N51,$AF51,IF(HLOOKUP(BP$1,Monitoring_MP!$AM$1:$CX$57,Points_MP!$C51,FALSE)=$P51,$AG51,IF(HLOOKUP(BP$1,Monitoring_MP!$AM$1:$CX$57,Points_MP!$C51,FALSE)=$R51,$AH51,IF(HLOOKUP(BP$1,Monitoring_MP!$AM$1:$CX$57,Points_MP!$C51,FALSE)=$T51,$AI51,IF(HLOOKUP(BP$1,Monitoring_MP!$AM$1:$CX$57,Points_MP!$C51,FALSE)=$V51,$AJ51,IF(HLOOKUP(BP$1,Monitoring_MP!$AM$1:$CX$57,Points_MP!$C51,FALSE)=$X51,$AK51,"ERROR")))))))))</f>
        <v>0</v>
      </c>
      <c r="BQ51" s="223">
        <f>IF(ISBLANK(HLOOKUP(BQ$1,Monitoring_MP!$AM$1:$CX$57,Points_MP!$C51,FALSE)),"",IF(HLOOKUP(BQ$1,Monitoring_MP!$AM$1:$CX$57,Points_MP!$C51,FALSE)=$J51,$AD51,IF(HLOOKUP(BQ$1,Monitoring_MP!$AM$1:$CX$57,Points_MP!$C51,FALSE)=$L51,$AE51,IF(HLOOKUP(BQ$1,Monitoring_MP!$AM$1:$CX$57,Points_MP!$C51,FALSE)=$N51,$AF51,IF(HLOOKUP(BQ$1,Monitoring_MP!$AM$1:$CX$57,Points_MP!$C51,FALSE)=$P51,$AG51,IF(HLOOKUP(BQ$1,Monitoring_MP!$AM$1:$CX$57,Points_MP!$C51,FALSE)=$R51,$AH51,IF(HLOOKUP(BQ$1,Monitoring_MP!$AM$1:$CX$57,Points_MP!$C51,FALSE)=$T51,$AI51,IF(HLOOKUP(BQ$1,Monitoring_MP!$AM$1:$CX$57,Points_MP!$C51,FALSE)=$V51,$AJ51,IF(HLOOKUP(BQ$1,Monitoring_MP!$AM$1:$CX$57,Points_MP!$C51,FALSE)=$X51,$AK51,"ERROR")))))))))</f>
        <v>2</v>
      </c>
      <c r="BR51" s="223">
        <f>IF(ISBLANK(HLOOKUP(BR$1,Monitoring_MP!$AM$1:$CX$57,Points_MP!$C51,FALSE)),"",IF(HLOOKUP(BR$1,Monitoring_MP!$AM$1:$CX$57,Points_MP!$C51,FALSE)=$J51,$AD51,IF(HLOOKUP(BR$1,Monitoring_MP!$AM$1:$CX$57,Points_MP!$C51,FALSE)=$L51,$AE51,IF(HLOOKUP(BR$1,Monitoring_MP!$AM$1:$CX$57,Points_MP!$C51,FALSE)=$N51,$AF51,IF(HLOOKUP(BR$1,Monitoring_MP!$AM$1:$CX$57,Points_MP!$C51,FALSE)=$P51,$AG51,IF(HLOOKUP(BR$1,Monitoring_MP!$AM$1:$CX$57,Points_MP!$C51,FALSE)=$R51,$AH51,IF(HLOOKUP(BR$1,Monitoring_MP!$AM$1:$CX$57,Points_MP!$C51,FALSE)=$T51,$AI51,IF(HLOOKUP(BR$1,Monitoring_MP!$AM$1:$CX$57,Points_MP!$C51,FALSE)=$V51,$AJ51,IF(HLOOKUP(BR$1,Monitoring_MP!$AM$1:$CX$57,Points_MP!$C51,FALSE)=$X51,$AK51,"ERROR")))))))))</f>
        <v>2</v>
      </c>
    </row>
    <row r="52" spans="1:70" ht="15" customHeight="1" x14ac:dyDescent="0.35">
      <c r="A52" s="86" t="str">
        <f>IF(ISBLANK(Monitoring_MP!A52),"",Monitoring_MP!A52)</f>
        <v>Q50</v>
      </c>
      <c r="B52" s="249" t="str">
        <f>IF(ISBLANK(Monitoring_MP!B52),"",Monitoring_MP!B52)</f>
        <v>R20050</v>
      </c>
      <c r="C52" s="179">
        <f>IF(ISBLANK(Monitoring_MP!C52),"",Monitoring_MP!C52)</f>
        <v>52</v>
      </c>
      <c r="D52" s="179" t="str">
        <f>IF(ISBLANK(Monitoring_MP!D52),"",Monitoring_MP!D52)</f>
        <v>Este disponibilă pe pagina web lista instituțiilor de asistență socială înființate de unitatea administrativ-teritorială ?</v>
      </c>
      <c r="E52" s="179" t="str">
        <f>IF(ISBLANK(Monitoring_MP!E52),"",Monitoring_MP!E52)</f>
        <v>Is it available on the website the list of social assistance institutions set up by the administrative-territorial unit?</v>
      </c>
      <c r="F52" s="87" t="str">
        <f>IF(ISBLANK(Monitoring_MP!F52),"",Monitoring_MP!F52)</f>
        <v>soc</v>
      </c>
      <c r="G52" s="87" t="str">
        <f>IF(ISBLANK(Monitoring_MP!G52),"",Monitoring_MP!G52)</f>
        <v>soc2</v>
      </c>
      <c r="H52" s="87" t="str">
        <f>IF(ISBLANK(Monitoring_MP!H52),"",Monitoring_MP!H52)</f>
        <v>soc2k</v>
      </c>
      <c r="I52" s="88">
        <f>IF(ISBLANK(Monitoring_MP!I52),"",Monitoring_MP!I52)</f>
        <v>1</v>
      </c>
      <c r="J52" s="87" t="str">
        <f>IF(ISBLANK(Monitoring_MP!J52),"",Monitoring_MP!J52)</f>
        <v>da</v>
      </c>
      <c r="K52" s="87" t="str">
        <f>IF(ISBLANK(Monitoring_MP!K52),"",Monitoring_MP!K52)</f>
        <v>yes</v>
      </c>
      <c r="L52" s="87" t="str">
        <f>IF(ISBLANK(Monitoring_MP!L52),"",Monitoring_MP!L52)</f>
        <v>nu</v>
      </c>
      <c r="M52" s="87" t="str">
        <f>IF(ISBLANK(Monitoring_MP!M52),"",Monitoring_MP!M52)</f>
        <v xml:space="preserve">no </v>
      </c>
      <c r="N52" s="87" t="str">
        <f>IF(ISBLANK(Monitoring_MP!N52),"",Monitoring_MP!N52)</f>
        <v>partial</v>
      </c>
      <c r="O52" s="87" t="str">
        <f>IF(ISBLANK(Monitoring_MP!O52),"",Monitoring_MP!O52)</f>
        <v>partially</v>
      </c>
      <c r="P52" s="87" t="str">
        <f>IF(ISBLANK(Monitoring_MP!P52),"",Monitoring_MP!P52)</f>
        <v>---</v>
      </c>
      <c r="Q52" s="87" t="str">
        <f>IF(ISBLANK(Monitoring_MP!Q52),"",Monitoring_MP!Q52)</f>
        <v>---</v>
      </c>
      <c r="R52" s="87" t="str">
        <f>IF(ISBLANK(Monitoring_MP!R52),"",Monitoring_MP!R52)</f>
        <v>---</v>
      </c>
      <c r="S52" s="87" t="str">
        <f>IF(ISBLANK(Monitoring_MP!S52),"",Monitoring_MP!S52)</f>
        <v>---</v>
      </c>
      <c r="T52" s="87" t="str">
        <f>IF(ISBLANK(Monitoring_MP!T52),"",Monitoring_MP!T52)</f>
        <v>---</v>
      </c>
      <c r="U52" s="87" t="str">
        <f>IF(ISBLANK(Monitoring_MP!U52),"",Monitoring_MP!U52)</f>
        <v>---</v>
      </c>
      <c r="V52" s="87" t="str">
        <f>IF(ISBLANK(Monitoring_MP!V52),"",Monitoring_MP!V52)</f>
        <v>---</v>
      </c>
      <c r="W52" s="87" t="str">
        <f>IF(ISBLANK(Monitoring_MP!W52),"",Monitoring_MP!W52)</f>
        <v>---</v>
      </c>
      <c r="X52" s="133" t="str">
        <f>IF(ISBLANK(Monitoring_MP!X52),"",Monitoring_MP!X52)</f>
        <v>N/A</v>
      </c>
      <c r="Y52" s="133" t="str">
        <f>IF(ISBLANK(Monitoring_MP!Y52),"",Monitoring_MP!Y52)</f>
        <v>N/A</v>
      </c>
      <c r="Z52" s="87" t="str">
        <f>IF(ISBLANK(Monitoring_MP!Z52),"",Monitoring_MP!Z52)</f>
        <v>---</v>
      </c>
      <c r="AA52" s="87" t="str">
        <f>IF(ISBLANK(Monitoring_MP!AA52),"",Monitoring_MP!AA52)</f>
        <v>---</v>
      </c>
      <c r="AB52" s="87" t="str">
        <f>IF(ISBLANK(Monitoring_MP!AB52),"",Monitoring_MP!AB52)</f>
        <v>da</v>
      </c>
      <c r="AC52" s="87" t="str">
        <f>IF(ISBLANK(Monitoring_MP!AC52),"",Monitoring_MP!AC52)</f>
        <v>nu</v>
      </c>
      <c r="AD52" s="88">
        <f>IF(ISBLANK(Monitoring_MP!AD52),"",Monitoring_MP!AD52)</f>
        <v>1</v>
      </c>
      <c r="AE52" s="87">
        <f>IF(ISBLANK(Monitoring_MP!AE52),"",Monitoring_MP!AE52)</f>
        <v>0</v>
      </c>
      <c r="AF52" s="87">
        <f>IF(ISBLANK(Monitoring_MP!AF52),"",Monitoring_MP!AF52)</f>
        <v>0.5</v>
      </c>
      <c r="AG52" s="87" t="str">
        <f>IF(ISBLANK(Monitoring_MP!AG52),"",Monitoring_MP!AG52)</f>
        <v>---</v>
      </c>
      <c r="AH52" s="87" t="str">
        <f>IF(ISBLANK(Monitoring_MP!AH52),"",Monitoring_MP!AH52)</f>
        <v>---</v>
      </c>
      <c r="AI52" s="87" t="str">
        <f>IF(ISBLANK(Monitoring_MP!AI52),"",Monitoring_MP!AI52)</f>
        <v>---</v>
      </c>
      <c r="AJ52" s="133" t="str">
        <f>IF(ISBLANK(Monitoring_MP!AJ52),"",Monitoring_MP!AJ52)</f>
        <v>---</v>
      </c>
      <c r="AK52" s="133" t="str">
        <f>IF(ISBLANK(Monitoring_MP!AK52),"",Monitoring_MP!AK52)</f>
        <v>N/A</v>
      </c>
      <c r="AL52" s="159" t="str">
        <f>IF(ISBLANK(Monitoring_MP!AL52),"",Monitoring_MP!AL52)</f>
        <v>---</v>
      </c>
      <c r="AM52" s="223">
        <f>IF(ISBLANK(HLOOKUP(AM$1,Monitoring_MP!$AM$1:$CX$57,Points_MP!$C52,FALSE)),"",IF(HLOOKUP(AM$1,Monitoring_MP!$AM$1:$CX$57,Points_MP!$C52,FALSE)=$J52,$AD52,IF(HLOOKUP(AM$1,Monitoring_MP!$AM$1:$CX$57,Points_MP!$C52,FALSE)=$L52,$AE52,IF(HLOOKUP(AM$1,Monitoring_MP!$AM$1:$CX$57,Points_MP!$C52,FALSE)=$N52,$AF52,IF(HLOOKUP(AM$1,Monitoring_MP!$AM$1:$CX$57,Points_MP!$C52,FALSE)=$P52,$AG52,IF(HLOOKUP(AM$1,Monitoring_MP!$AM$1:$CX$57,Points_MP!$C52,FALSE)=$R52,$AH52,IF(HLOOKUP(AM$1,Monitoring_MP!$AM$1:$CX$57,Points_MP!$C52,FALSE)=$T52,$AI52,IF(HLOOKUP(AM$1,Monitoring_MP!$AM$1:$CX$57,Points_MP!$C52,FALSE)=$V52,$AJ52,IF(HLOOKUP(AM$1,Monitoring_MP!$AM$1:$CX$57,Points_MP!$C52,FALSE)=$X52,$AK52,"ERROR")))))))))</f>
        <v>0</v>
      </c>
      <c r="AN52" s="223">
        <f>IF(ISBLANK(HLOOKUP(AN$1,Monitoring_MP!$AM$1:$CX$57,Points_MP!$C52,FALSE)),"",IF(HLOOKUP(AN$1,Monitoring_MP!$AM$1:$CX$57,Points_MP!$C52,FALSE)=$J52,$AD52,IF(HLOOKUP(AN$1,Monitoring_MP!$AM$1:$CX$57,Points_MP!$C52,FALSE)=$L52,$AE52,IF(HLOOKUP(AN$1,Monitoring_MP!$AM$1:$CX$57,Points_MP!$C52,FALSE)=$N52,$AF52,IF(HLOOKUP(AN$1,Monitoring_MP!$AM$1:$CX$57,Points_MP!$C52,FALSE)=$P52,$AG52,IF(HLOOKUP(AN$1,Monitoring_MP!$AM$1:$CX$57,Points_MP!$C52,FALSE)=$R52,$AH52,IF(HLOOKUP(AN$1,Monitoring_MP!$AM$1:$CX$57,Points_MP!$C52,FALSE)=$T52,$AI52,IF(HLOOKUP(AN$1,Monitoring_MP!$AM$1:$CX$57,Points_MP!$C52,FALSE)=$V52,$AJ52,IF(HLOOKUP(AN$1,Monitoring_MP!$AM$1:$CX$57,Points_MP!$C52,FALSE)=$X52,$AK52,"ERROR")))))))))</f>
        <v>1</v>
      </c>
      <c r="AO52" s="223">
        <f>IF(ISBLANK(HLOOKUP(AO$1,Monitoring_MP!$AM$1:$CX$57,Points_MP!$C52,FALSE)),"",IF(HLOOKUP(AO$1,Monitoring_MP!$AM$1:$CX$57,Points_MP!$C52,FALSE)=$J52,$AD52,IF(HLOOKUP(AO$1,Monitoring_MP!$AM$1:$CX$57,Points_MP!$C52,FALSE)=$L52,$AE52,IF(HLOOKUP(AO$1,Monitoring_MP!$AM$1:$CX$57,Points_MP!$C52,FALSE)=$N52,$AF52,IF(HLOOKUP(AO$1,Monitoring_MP!$AM$1:$CX$57,Points_MP!$C52,FALSE)=$P52,$AG52,IF(HLOOKUP(AO$1,Monitoring_MP!$AM$1:$CX$57,Points_MP!$C52,FALSE)=$R52,$AH52,IF(HLOOKUP(AO$1,Monitoring_MP!$AM$1:$CX$57,Points_MP!$C52,FALSE)=$T52,$AI52,IF(HLOOKUP(AO$1,Monitoring_MP!$AM$1:$CX$57,Points_MP!$C52,FALSE)=$V52,$AJ52,IF(HLOOKUP(AO$1,Monitoring_MP!$AM$1:$CX$57,Points_MP!$C52,FALSE)=$X52,$AK52,"ERROR")))))))))</f>
        <v>0</v>
      </c>
      <c r="AP52" s="223">
        <f>IF(ISBLANK(HLOOKUP(AP$1,Monitoring_MP!$AM$1:$CX$57,Points_MP!$C52,FALSE)),"",IF(HLOOKUP(AP$1,Monitoring_MP!$AM$1:$CX$57,Points_MP!$C52,FALSE)=$J52,$AD52,IF(HLOOKUP(AP$1,Monitoring_MP!$AM$1:$CX$57,Points_MP!$C52,FALSE)=$L52,$AE52,IF(HLOOKUP(AP$1,Monitoring_MP!$AM$1:$CX$57,Points_MP!$C52,FALSE)=$N52,$AF52,IF(HLOOKUP(AP$1,Monitoring_MP!$AM$1:$CX$57,Points_MP!$C52,FALSE)=$P52,$AG52,IF(HLOOKUP(AP$1,Monitoring_MP!$AM$1:$CX$57,Points_MP!$C52,FALSE)=$R52,$AH52,IF(HLOOKUP(AP$1,Monitoring_MP!$AM$1:$CX$57,Points_MP!$C52,FALSE)=$T52,$AI52,IF(HLOOKUP(AP$1,Monitoring_MP!$AM$1:$CX$57,Points_MP!$C52,FALSE)=$V52,$AJ52,IF(HLOOKUP(AP$1,Monitoring_MP!$AM$1:$CX$57,Points_MP!$C52,FALSE)=$X52,$AK52,"ERROR")))))))))</f>
        <v>0</v>
      </c>
      <c r="AQ52" s="223">
        <f>IF(ISBLANK(HLOOKUP(AQ$1,Monitoring_MP!$AM$1:$CX$57,Points_MP!$C52,FALSE)),"",IF(HLOOKUP(AQ$1,Monitoring_MP!$AM$1:$CX$57,Points_MP!$C52,FALSE)=$J52,$AD52,IF(HLOOKUP(AQ$1,Monitoring_MP!$AM$1:$CX$57,Points_MP!$C52,FALSE)=$L52,$AE52,IF(HLOOKUP(AQ$1,Monitoring_MP!$AM$1:$CX$57,Points_MP!$C52,FALSE)=$N52,$AF52,IF(HLOOKUP(AQ$1,Monitoring_MP!$AM$1:$CX$57,Points_MP!$C52,FALSE)=$P52,$AG52,IF(HLOOKUP(AQ$1,Monitoring_MP!$AM$1:$CX$57,Points_MP!$C52,FALSE)=$R52,$AH52,IF(HLOOKUP(AQ$1,Monitoring_MP!$AM$1:$CX$57,Points_MP!$C52,FALSE)=$T52,$AI52,IF(HLOOKUP(AQ$1,Monitoring_MP!$AM$1:$CX$57,Points_MP!$C52,FALSE)=$V52,$AJ52,IF(HLOOKUP(AQ$1,Monitoring_MP!$AM$1:$CX$57,Points_MP!$C52,FALSE)=$X52,$AK52,"ERROR")))))))))</f>
        <v>0</v>
      </c>
      <c r="AR52" s="223">
        <f>IF(ISBLANK(HLOOKUP(AR$1,Monitoring_MP!$AM$1:$CX$57,Points_MP!$C52,FALSE)),"",IF(HLOOKUP(AR$1,Monitoring_MP!$AM$1:$CX$57,Points_MP!$C52,FALSE)=$J52,$AD52,IF(HLOOKUP(AR$1,Monitoring_MP!$AM$1:$CX$57,Points_MP!$C52,FALSE)=$L52,$AE52,IF(HLOOKUP(AR$1,Monitoring_MP!$AM$1:$CX$57,Points_MP!$C52,FALSE)=$N52,$AF52,IF(HLOOKUP(AR$1,Monitoring_MP!$AM$1:$CX$57,Points_MP!$C52,FALSE)=$P52,$AG52,IF(HLOOKUP(AR$1,Monitoring_MP!$AM$1:$CX$57,Points_MP!$C52,FALSE)=$R52,$AH52,IF(HLOOKUP(AR$1,Monitoring_MP!$AM$1:$CX$57,Points_MP!$C52,FALSE)=$T52,$AI52,IF(HLOOKUP(AR$1,Monitoring_MP!$AM$1:$CX$57,Points_MP!$C52,FALSE)=$V52,$AJ52,IF(HLOOKUP(AR$1,Monitoring_MP!$AM$1:$CX$57,Points_MP!$C52,FALSE)=$X52,$AK52,"ERROR")))))))))</f>
        <v>0</v>
      </c>
      <c r="AS52" s="223">
        <f>IF(ISBLANK(HLOOKUP(AS$1,Monitoring_MP!$AM$1:$CX$57,Points_MP!$C52,FALSE)),"",IF(HLOOKUP(AS$1,Monitoring_MP!$AM$1:$CX$57,Points_MP!$C52,FALSE)=$J52,$AD52,IF(HLOOKUP(AS$1,Monitoring_MP!$AM$1:$CX$57,Points_MP!$C52,FALSE)=$L52,$AE52,IF(HLOOKUP(AS$1,Monitoring_MP!$AM$1:$CX$57,Points_MP!$C52,FALSE)=$N52,$AF52,IF(HLOOKUP(AS$1,Monitoring_MP!$AM$1:$CX$57,Points_MP!$C52,FALSE)=$P52,$AG52,IF(HLOOKUP(AS$1,Monitoring_MP!$AM$1:$CX$57,Points_MP!$C52,FALSE)=$R52,$AH52,IF(HLOOKUP(AS$1,Monitoring_MP!$AM$1:$CX$57,Points_MP!$C52,FALSE)=$T52,$AI52,IF(HLOOKUP(AS$1,Monitoring_MP!$AM$1:$CX$57,Points_MP!$C52,FALSE)=$V52,$AJ52,IF(HLOOKUP(AS$1,Monitoring_MP!$AM$1:$CX$57,Points_MP!$C52,FALSE)=$X52,$AK52,"ERROR")))))))))</f>
        <v>0</v>
      </c>
      <c r="AT52" s="223">
        <f>IF(ISBLANK(HLOOKUP(AT$1,Monitoring_MP!$AM$1:$CX$57,Points_MP!$C52,FALSE)),"",IF(HLOOKUP(AT$1,Monitoring_MP!$AM$1:$CX$57,Points_MP!$C52,FALSE)=$J52,$AD52,IF(HLOOKUP(AT$1,Monitoring_MP!$AM$1:$CX$57,Points_MP!$C52,FALSE)=$L52,$AE52,IF(HLOOKUP(AT$1,Monitoring_MP!$AM$1:$CX$57,Points_MP!$C52,FALSE)=$N52,$AF52,IF(HLOOKUP(AT$1,Monitoring_MP!$AM$1:$CX$57,Points_MP!$C52,FALSE)=$P52,$AG52,IF(HLOOKUP(AT$1,Monitoring_MP!$AM$1:$CX$57,Points_MP!$C52,FALSE)=$R52,$AH52,IF(HLOOKUP(AT$1,Monitoring_MP!$AM$1:$CX$57,Points_MP!$C52,FALSE)=$T52,$AI52,IF(HLOOKUP(AT$1,Monitoring_MP!$AM$1:$CX$57,Points_MP!$C52,FALSE)=$V52,$AJ52,IF(HLOOKUP(AT$1,Monitoring_MP!$AM$1:$CX$57,Points_MP!$C52,FALSE)=$X52,$AK52,"ERROR")))))))))</f>
        <v>0.5</v>
      </c>
      <c r="AU52" s="223">
        <f>IF(ISBLANK(HLOOKUP(AU$1,Monitoring_MP!$AM$1:$CX$57,Points_MP!$C52,FALSE)),"",IF(HLOOKUP(AU$1,Monitoring_MP!$AM$1:$CX$57,Points_MP!$C52,FALSE)=$J52,$AD52,IF(HLOOKUP(AU$1,Monitoring_MP!$AM$1:$CX$57,Points_MP!$C52,FALSE)=$L52,$AE52,IF(HLOOKUP(AU$1,Monitoring_MP!$AM$1:$CX$57,Points_MP!$C52,FALSE)=$N52,$AF52,IF(HLOOKUP(AU$1,Monitoring_MP!$AM$1:$CX$57,Points_MP!$C52,FALSE)=$P52,$AG52,IF(HLOOKUP(AU$1,Monitoring_MP!$AM$1:$CX$57,Points_MP!$C52,FALSE)=$R52,$AH52,IF(HLOOKUP(AU$1,Monitoring_MP!$AM$1:$CX$57,Points_MP!$C52,FALSE)=$T52,$AI52,IF(HLOOKUP(AU$1,Monitoring_MP!$AM$1:$CX$57,Points_MP!$C52,FALSE)=$V52,$AJ52,IF(HLOOKUP(AU$1,Monitoring_MP!$AM$1:$CX$57,Points_MP!$C52,FALSE)=$X52,$AK52,"ERROR")))))))))</f>
        <v>0</v>
      </c>
      <c r="AV52" s="223">
        <f>IF(ISBLANK(HLOOKUP(AV$1,Monitoring_MP!$AM$1:$CX$57,Points_MP!$C52,FALSE)),"",IF(HLOOKUP(AV$1,Monitoring_MP!$AM$1:$CX$57,Points_MP!$C52,FALSE)=$J52,$AD52,IF(HLOOKUP(AV$1,Monitoring_MP!$AM$1:$CX$57,Points_MP!$C52,FALSE)=$L52,$AE52,IF(HLOOKUP(AV$1,Monitoring_MP!$AM$1:$CX$57,Points_MP!$C52,FALSE)=$N52,$AF52,IF(HLOOKUP(AV$1,Monitoring_MP!$AM$1:$CX$57,Points_MP!$C52,FALSE)=$P52,$AG52,IF(HLOOKUP(AV$1,Monitoring_MP!$AM$1:$CX$57,Points_MP!$C52,FALSE)=$R52,$AH52,IF(HLOOKUP(AV$1,Monitoring_MP!$AM$1:$CX$57,Points_MP!$C52,FALSE)=$T52,$AI52,IF(HLOOKUP(AV$1,Monitoring_MP!$AM$1:$CX$57,Points_MP!$C52,FALSE)=$V52,$AJ52,IF(HLOOKUP(AV$1,Monitoring_MP!$AM$1:$CX$57,Points_MP!$C52,FALSE)=$X52,$AK52,"ERROR")))))))))</f>
        <v>0</v>
      </c>
      <c r="AW52" s="223">
        <f>IF(ISBLANK(HLOOKUP(AW$1,Monitoring_MP!$AM$1:$CX$57,Points_MP!$C52,FALSE)),"",IF(HLOOKUP(AW$1,Monitoring_MP!$AM$1:$CX$57,Points_MP!$C52,FALSE)=$J52,$AD52,IF(HLOOKUP(AW$1,Monitoring_MP!$AM$1:$CX$57,Points_MP!$C52,FALSE)=$L52,$AE52,IF(HLOOKUP(AW$1,Monitoring_MP!$AM$1:$CX$57,Points_MP!$C52,FALSE)=$N52,$AF52,IF(HLOOKUP(AW$1,Monitoring_MP!$AM$1:$CX$57,Points_MP!$C52,FALSE)=$P52,$AG52,IF(HLOOKUP(AW$1,Monitoring_MP!$AM$1:$CX$57,Points_MP!$C52,FALSE)=$R52,$AH52,IF(HLOOKUP(AW$1,Monitoring_MP!$AM$1:$CX$57,Points_MP!$C52,FALSE)=$T52,$AI52,IF(HLOOKUP(AW$1,Monitoring_MP!$AM$1:$CX$57,Points_MP!$C52,FALSE)=$V52,$AJ52,IF(HLOOKUP(AW$1,Monitoring_MP!$AM$1:$CX$57,Points_MP!$C52,FALSE)=$X52,$AK52,"ERROR")))))))))</f>
        <v>0</v>
      </c>
      <c r="AX52" s="223">
        <f>IF(ISBLANK(HLOOKUP(AX$1,Monitoring_MP!$AM$1:$CX$57,Points_MP!$C52,FALSE)),"",IF(HLOOKUP(AX$1,Monitoring_MP!$AM$1:$CX$57,Points_MP!$C52,FALSE)=$J52,$AD52,IF(HLOOKUP(AX$1,Monitoring_MP!$AM$1:$CX$57,Points_MP!$C52,FALSE)=$L52,$AE52,IF(HLOOKUP(AX$1,Monitoring_MP!$AM$1:$CX$57,Points_MP!$C52,FALSE)=$N52,$AF52,IF(HLOOKUP(AX$1,Monitoring_MP!$AM$1:$CX$57,Points_MP!$C52,FALSE)=$P52,$AG52,IF(HLOOKUP(AX$1,Monitoring_MP!$AM$1:$CX$57,Points_MP!$C52,FALSE)=$R52,$AH52,IF(HLOOKUP(AX$1,Monitoring_MP!$AM$1:$CX$57,Points_MP!$C52,FALSE)=$T52,$AI52,IF(HLOOKUP(AX$1,Monitoring_MP!$AM$1:$CX$57,Points_MP!$C52,FALSE)=$V52,$AJ52,IF(HLOOKUP(AX$1,Monitoring_MP!$AM$1:$CX$57,Points_MP!$C52,FALSE)=$X52,$AK52,"ERROR")))))))))</f>
        <v>0</v>
      </c>
      <c r="AY52" s="223">
        <f>IF(ISBLANK(HLOOKUP(AY$1,Monitoring_MP!$AM$1:$CX$57,Points_MP!$C52,FALSE)),"",IF(HLOOKUP(AY$1,Monitoring_MP!$AM$1:$CX$57,Points_MP!$C52,FALSE)=$J52,$AD52,IF(HLOOKUP(AY$1,Monitoring_MP!$AM$1:$CX$57,Points_MP!$C52,FALSE)=$L52,$AE52,IF(HLOOKUP(AY$1,Monitoring_MP!$AM$1:$CX$57,Points_MP!$C52,FALSE)=$N52,$AF52,IF(HLOOKUP(AY$1,Monitoring_MP!$AM$1:$CX$57,Points_MP!$C52,FALSE)=$P52,$AG52,IF(HLOOKUP(AY$1,Monitoring_MP!$AM$1:$CX$57,Points_MP!$C52,FALSE)=$R52,$AH52,IF(HLOOKUP(AY$1,Monitoring_MP!$AM$1:$CX$57,Points_MP!$C52,FALSE)=$T52,$AI52,IF(HLOOKUP(AY$1,Monitoring_MP!$AM$1:$CX$57,Points_MP!$C52,FALSE)=$V52,$AJ52,IF(HLOOKUP(AY$1,Monitoring_MP!$AM$1:$CX$57,Points_MP!$C52,FALSE)=$X52,$AK52,"ERROR")))))))))</f>
        <v>0</v>
      </c>
      <c r="AZ52" s="223">
        <f>IF(ISBLANK(HLOOKUP(AZ$1,Monitoring_MP!$AM$1:$CX$57,Points_MP!$C52,FALSE)),"",IF(HLOOKUP(AZ$1,Monitoring_MP!$AM$1:$CX$57,Points_MP!$C52,FALSE)=$J52,$AD52,IF(HLOOKUP(AZ$1,Monitoring_MP!$AM$1:$CX$57,Points_MP!$C52,FALSE)=$L52,$AE52,IF(HLOOKUP(AZ$1,Monitoring_MP!$AM$1:$CX$57,Points_MP!$C52,FALSE)=$N52,$AF52,IF(HLOOKUP(AZ$1,Monitoring_MP!$AM$1:$CX$57,Points_MP!$C52,FALSE)=$P52,$AG52,IF(HLOOKUP(AZ$1,Monitoring_MP!$AM$1:$CX$57,Points_MP!$C52,FALSE)=$R52,$AH52,IF(HLOOKUP(AZ$1,Monitoring_MP!$AM$1:$CX$57,Points_MP!$C52,FALSE)=$T52,$AI52,IF(HLOOKUP(AZ$1,Monitoring_MP!$AM$1:$CX$57,Points_MP!$C52,FALSE)=$V52,$AJ52,IF(HLOOKUP(AZ$1,Monitoring_MP!$AM$1:$CX$57,Points_MP!$C52,FALSE)=$X52,$AK52,"ERROR")))))))))</f>
        <v>1</v>
      </c>
      <c r="BA52" s="223">
        <f>IF(ISBLANK(HLOOKUP(BA$1,Monitoring_MP!$AM$1:$CX$57,Points_MP!$C52,FALSE)),"",IF(HLOOKUP(BA$1,Monitoring_MP!$AM$1:$CX$57,Points_MP!$C52,FALSE)=$J52,$AD52,IF(HLOOKUP(BA$1,Monitoring_MP!$AM$1:$CX$57,Points_MP!$C52,FALSE)=$L52,$AE52,IF(HLOOKUP(BA$1,Monitoring_MP!$AM$1:$CX$57,Points_MP!$C52,FALSE)=$N52,$AF52,IF(HLOOKUP(BA$1,Monitoring_MP!$AM$1:$CX$57,Points_MP!$C52,FALSE)=$P52,$AG52,IF(HLOOKUP(BA$1,Monitoring_MP!$AM$1:$CX$57,Points_MP!$C52,FALSE)=$R52,$AH52,IF(HLOOKUP(BA$1,Monitoring_MP!$AM$1:$CX$57,Points_MP!$C52,FALSE)=$T52,$AI52,IF(HLOOKUP(BA$1,Monitoring_MP!$AM$1:$CX$57,Points_MP!$C52,FALSE)=$V52,$AJ52,IF(HLOOKUP(BA$1,Monitoring_MP!$AM$1:$CX$57,Points_MP!$C52,FALSE)=$X52,$AK52,"ERROR")))))))))</f>
        <v>0</v>
      </c>
      <c r="BB52" s="223">
        <f>IF(ISBLANK(HLOOKUP(BB$1,Monitoring_MP!$AM$1:$CX$57,Points_MP!$C52,FALSE)),"",IF(HLOOKUP(BB$1,Monitoring_MP!$AM$1:$CX$57,Points_MP!$C52,FALSE)=$J52,$AD52,IF(HLOOKUP(BB$1,Monitoring_MP!$AM$1:$CX$57,Points_MP!$C52,FALSE)=$L52,$AE52,IF(HLOOKUP(BB$1,Monitoring_MP!$AM$1:$CX$57,Points_MP!$C52,FALSE)=$N52,$AF52,IF(HLOOKUP(BB$1,Monitoring_MP!$AM$1:$CX$57,Points_MP!$C52,FALSE)=$P52,$AG52,IF(HLOOKUP(BB$1,Monitoring_MP!$AM$1:$CX$57,Points_MP!$C52,FALSE)=$R52,$AH52,IF(HLOOKUP(BB$1,Monitoring_MP!$AM$1:$CX$57,Points_MP!$C52,FALSE)=$T52,$AI52,IF(HLOOKUP(BB$1,Monitoring_MP!$AM$1:$CX$57,Points_MP!$C52,FALSE)=$V52,$AJ52,IF(HLOOKUP(BB$1,Monitoring_MP!$AM$1:$CX$57,Points_MP!$C52,FALSE)=$X52,$AK52,"ERROR")))))))))</f>
        <v>0</v>
      </c>
      <c r="BC52" s="223">
        <f>IF(ISBLANK(HLOOKUP(BC$1,Monitoring_MP!$AM$1:$CX$57,Points_MP!$C52,FALSE)),"",IF(HLOOKUP(BC$1,Monitoring_MP!$AM$1:$CX$57,Points_MP!$C52,FALSE)=$J52,$AD52,IF(HLOOKUP(BC$1,Monitoring_MP!$AM$1:$CX$57,Points_MP!$C52,FALSE)=$L52,$AE52,IF(HLOOKUP(BC$1,Monitoring_MP!$AM$1:$CX$57,Points_MP!$C52,FALSE)=$N52,$AF52,IF(HLOOKUP(BC$1,Monitoring_MP!$AM$1:$CX$57,Points_MP!$C52,FALSE)=$P52,$AG52,IF(HLOOKUP(BC$1,Monitoring_MP!$AM$1:$CX$57,Points_MP!$C52,FALSE)=$R52,$AH52,IF(HLOOKUP(BC$1,Monitoring_MP!$AM$1:$CX$57,Points_MP!$C52,FALSE)=$T52,$AI52,IF(HLOOKUP(BC$1,Monitoring_MP!$AM$1:$CX$57,Points_MP!$C52,FALSE)=$V52,$AJ52,IF(HLOOKUP(BC$1,Monitoring_MP!$AM$1:$CX$57,Points_MP!$C52,FALSE)=$X52,$AK52,"ERROR")))))))))</f>
        <v>0</v>
      </c>
      <c r="BD52" s="223">
        <f>IF(ISBLANK(HLOOKUP(BD$1,Monitoring_MP!$AM$1:$CX$57,Points_MP!$C52,FALSE)),"",IF(HLOOKUP(BD$1,Monitoring_MP!$AM$1:$CX$57,Points_MP!$C52,FALSE)=$J52,$AD52,IF(HLOOKUP(BD$1,Monitoring_MP!$AM$1:$CX$57,Points_MP!$C52,FALSE)=$L52,$AE52,IF(HLOOKUP(BD$1,Monitoring_MP!$AM$1:$CX$57,Points_MP!$C52,FALSE)=$N52,$AF52,IF(HLOOKUP(BD$1,Monitoring_MP!$AM$1:$CX$57,Points_MP!$C52,FALSE)=$P52,$AG52,IF(HLOOKUP(BD$1,Monitoring_MP!$AM$1:$CX$57,Points_MP!$C52,FALSE)=$R52,$AH52,IF(HLOOKUP(BD$1,Monitoring_MP!$AM$1:$CX$57,Points_MP!$C52,FALSE)=$T52,$AI52,IF(HLOOKUP(BD$1,Monitoring_MP!$AM$1:$CX$57,Points_MP!$C52,FALSE)=$V52,$AJ52,IF(HLOOKUP(BD$1,Monitoring_MP!$AM$1:$CX$57,Points_MP!$C52,FALSE)=$X52,$AK52,"ERROR")))))))))</f>
        <v>0</v>
      </c>
      <c r="BE52" s="223">
        <f>IF(ISBLANK(HLOOKUP(BE$1,Monitoring_MP!$AM$1:$CX$57,Points_MP!$C52,FALSE)),"",IF(HLOOKUP(BE$1,Monitoring_MP!$AM$1:$CX$57,Points_MP!$C52,FALSE)=$J52,$AD52,IF(HLOOKUP(BE$1,Monitoring_MP!$AM$1:$CX$57,Points_MP!$C52,FALSE)=$L52,$AE52,IF(HLOOKUP(BE$1,Monitoring_MP!$AM$1:$CX$57,Points_MP!$C52,FALSE)=$N52,$AF52,IF(HLOOKUP(BE$1,Monitoring_MP!$AM$1:$CX$57,Points_MP!$C52,FALSE)=$P52,$AG52,IF(HLOOKUP(BE$1,Monitoring_MP!$AM$1:$CX$57,Points_MP!$C52,FALSE)=$R52,$AH52,IF(HLOOKUP(BE$1,Monitoring_MP!$AM$1:$CX$57,Points_MP!$C52,FALSE)=$T52,$AI52,IF(HLOOKUP(BE$1,Monitoring_MP!$AM$1:$CX$57,Points_MP!$C52,FALSE)=$V52,$AJ52,IF(HLOOKUP(BE$1,Monitoring_MP!$AM$1:$CX$57,Points_MP!$C52,FALSE)=$X52,$AK52,"ERROR")))))))))</f>
        <v>0</v>
      </c>
      <c r="BF52" s="223">
        <f>IF(ISBLANK(HLOOKUP(BF$1,Monitoring_MP!$AM$1:$CX$57,Points_MP!$C52,FALSE)),"",IF(HLOOKUP(BF$1,Monitoring_MP!$AM$1:$CX$57,Points_MP!$C52,FALSE)=$J52,$AD52,IF(HLOOKUP(BF$1,Monitoring_MP!$AM$1:$CX$57,Points_MP!$C52,FALSE)=$L52,$AE52,IF(HLOOKUP(BF$1,Monitoring_MP!$AM$1:$CX$57,Points_MP!$C52,FALSE)=$N52,$AF52,IF(HLOOKUP(BF$1,Monitoring_MP!$AM$1:$CX$57,Points_MP!$C52,FALSE)=$P52,$AG52,IF(HLOOKUP(BF$1,Monitoring_MP!$AM$1:$CX$57,Points_MP!$C52,FALSE)=$R52,$AH52,IF(HLOOKUP(BF$1,Monitoring_MP!$AM$1:$CX$57,Points_MP!$C52,FALSE)=$T52,$AI52,IF(HLOOKUP(BF$1,Monitoring_MP!$AM$1:$CX$57,Points_MP!$C52,FALSE)=$V52,$AJ52,IF(HLOOKUP(BF$1,Monitoring_MP!$AM$1:$CX$57,Points_MP!$C52,FALSE)=$X52,$AK52,"ERROR")))))))))</f>
        <v>0</v>
      </c>
      <c r="BG52" s="223">
        <f>IF(ISBLANK(HLOOKUP(BG$1,Monitoring_MP!$AM$1:$CX$57,Points_MP!$C52,FALSE)),"",IF(HLOOKUP(BG$1,Monitoring_MP!$AM$1:$CX$57,Points_MP!$C52,FALSE)=$J52,$AD52,IF(HLOOKUP(BG$1,Monitoring_MP!$AM$1:$CX$57,Points_MP!$C52,FALSE)=$L52,$AE52,IF(HLOOKUP(BG$1,Monitoring_MP!$AM$1:$CX$57,Points_MP!$C52,FALSE)=$N52,$AF52,IF(HLOOKUP(BG$1,Monitoring_MP!$AM$1:$CX$57,Points_MP!$C52,FALSE)=$P52,$AG52,IF(HLOOKUP(BG$1,Monitoring_MP!$AM$1:$CX$57,Points_MP!$C52,FALSE)=$R52,$AH52,IF(HLOOKUP(BG$1,Monitoring_MP!$AM$1:$CX$57,Points_MP!$C52,FALSE)=$T52,$AI52,IF(HLOOKUP(BG$1,Monitoring_MP!$AM$1:$CX$57,Points_MP!$C52,FALSE)=$V52,$AJ52,IF(HLOOKUP(BG$1,Monitoring_MP!$AM$1:$CX$57,Points_MP!$C52,FALSE)=$X52,$AK52,"ERROR")))))))))</f>
        <v>0</v>
      </c>
      <c r="BH52" s="223">
        <f>IF(ISBLANK(HLOOKUP(BH$1,Monitoring_MP!$AM$1:$CX$57,Points_MP!$C52,FALSE)),"",IF(HLOOKUP(BH$1,Monitoring_MP!$AM$1:$CX$57,Points_MP!$C52,FALSE)=$J52,$AD52,IF(HLOOKUP(BH$1,Monitoring_MP!$AM$1:$CX$57,Points_MP!$C52,FALSE)=$L52,$AE52,IF(HLOOKUP(BH$1,Monitoring_MP!$AM$1:$CX$57,Points_MP!$C52,FALSE)=$N52,$AF52,IF(HLOOKUP(BH$1,Monitoring_MP!$AM$1:$CX$57,Points_MP!$C52,FALSE)=$P52,$AG52,IF(HLOOKUP(BH$1,Monitoring_MP!$AM$1:$CX$57,Points_MP!$C52,FALSE)=$R52,$AH52,IF(HLOOKUP(BH$1,Monitoring_MP!$AM$1:$CX$57,Points_MP!$C52,FALSE)=$T52,$AI52,IF(HLOOKUP(BH$1,Monitoring_MP!$AM$1:$CX$57,Points_MP!$C52,FALSE)=$V52,$AJ52,IF(HLOOKUP(BH$1,Monitoring_MP!$AM$1:$CX$57,Points_MP!$C52,FALSE)=$X52,$AK52,"ERROR")))))))))</f>
        <v>0</v>
      </c>
      <c r="BI52" s="223">
        <f>IF(ISBLANK(HLOOKUP(BI$1,Monitoring_MP!$AM$1:$CX$57,Points_MP!$C52,FALSE)),"",IF(HLOOKUP(BI$1,Monitoring_MP!$AM$1:$CX$57,Points_MP!$C52,FALSE)=$J52,$AD52,IF(HLOOKUP(BI$1,Monitoring_MP!$AM$1:$CX$57,Points_MP!$C52,FALSE)=$L52,$AE52,IF(HLOOKUP(BI$1,Monitoring_MP!$AM$1:$CX$57,Points_MP!$C52,FALSE)=$N52,$AF52,IF(HLOOKUP(BI$1,Monitoring_MP!$AM$1:$CX$57,Points_MP!$C52,FALSE)=$P52,$AG52,IF(HLOOKUP(BI$1,Monitoring_MP!$AM$1:$CX$57,Points_MP!$C52,FALSE)=$R52,$AH52,IF(HLOOKUP(BI$1,Monitoring_MP!$AM$1:$CX$57,Points_MP!$C52,FALSE)=$T52,$AI52,IF(HLOOKUP(BI$1,Monitoring_MP!$AM$1:$CX$57,Points_MP!$C52,FALSE)=$V52,$AJ52,IF(HLOOKUP(BI$1,Monitoring_MP!$AM$1:$CX$57,Points_MP!$C52,FALSE)=$X52,$AK52,"ERROR")))))))))</f>
        <v>0</v>
      </c>
      <c r="BJ52" s="223">
        <f>IF(ISBLANK(HLOOKUP(BJ$1,Monitoring_MP!$AM$1:$CX$57,Points_MP!$C52,FALSE)),"",IF(HLOOKUP(BJ$1,Monitoring_MP!$AM$1:$CX$57,Points_MP!$C52,FALSE)=$J52,$AD52,IF(HLOOKUP(BJ$1,Monitoring_MP!$AM$1:$CX$57,Points_MP!$C52,FALSE)=$L52,$AE52,IF(HLOOKUP(BJ$1,Monitoring_MP!$AM$1:$CX$57,Points_MP!$C52,FALSE)=$N52,$AF52,IF(HLOOKUP(BJ$1,Monitoring_MP!$AM$1:$CX$57,Points_MP!$C52,FALSE)=$P52,$AG52,IF(HLOOKUP(BJ$1,Monitoring_MP!$AM$1:$CX$57,Points_MP!$C52,FALSE)=$R52,$AH52,IF(HLOOKUP(BJ$1,Monitoring_MP!$AM$1:$CX$57,Points_MP!$C52,FALSE)=$T52,$AI52,IF(HLOOKUP(BJ$1,Monitoring_MP!$AM$1:$CX$57,Points_MP!$C52,FALSE)=$V52,$AJ52,IF(HLOOKUP(BJ$1,Monitoring_MP!$AM$1:$CX$57,Points_MP!$C52,FALSE)=$X52,$AK52,"ERROR")))))))))</f>
        <v>0</v>
      </c>
      <c r="BK52" s="223">
        <f>IF(ISBLANK(HLOOKUP(BK$1,Monitoring_MP!$AM$1:$CX$57,Points_MP!$C52,FALSE)),"",IF(HLOOKUP(BK$1,Monitoring_MP!$AM$1:$CX$57,Points_MP!$C52,FALSE)=$J52,$AD52,IF(HLOOKUP(BK$1,Monitoring_MP!$AM$1:$CX$57,Points_MP!$C52,FALSE)=$L52,$AE52,IF(HLOOKUP(BK$1,Monitoring_MP!$AM$1:$CX$57,Points_MP!$C52,FALSE)=$N52,$AF52,IF(HLOOKUP(BK$1,Monitoring_MP!$AM$1:$CX$57,Points_MP!$C52,FALSE)=$P52,$AG52,IF(HLOOKUP(BK$1,Monitoring_MP!$AM$1:$CX$57,Points_MP!$C52,FALSE)=$R52,$AH52,IF(HLOOKUP(BK$1,Monitoring_MP!$AM$1:$CX$57,Points_MP!$C52,FALSE)=$T52,$AI52,IF(HLOOKUP(BK$1,Monitoring_MP!$AM$1:$CX$57,Points_MP!$C52,FALSE)=$V52,$AJ52,IF(HLOOKUP(BK$1,Monitoring_MP!$AM$1:$CX$57,Points_MP!$C52,FALSE)=$X52,$AK52,"ERROR")))))))))</f>
        <v>0.5</v>
      </c>
      <c r="BL52" s="223">
        <f>IF(ISBLANK(HLOOKUP(BL$1,Monitoring_MP!$AM$1:$CX$57,Points_MP!$C52,FALSE)),"",IF(HLOOKUP(BL$1,Monitoring_MP!$AM$1:$CX$57,Points_MP!$C52,FALSE)=$J52,$AD52,IF(HLOOKUP(BL$1,Monitoring_MP!$AM$1:$CX$57,Points_MP!$C52,FALSE)=$L52,$AE52,IF(HLOOKUP(BL$1,Monitoring_MP!$AM$1:$CX$57,Points_MP!$C52,FALSE)=$N52,$AF52,IF(HLOOKUP(BL$1,Monitoring_MP!$AM$1:$CX$57,Points_MP!$C52,FALSE)=$P52,$AG52,IF(HLOOKUP(BL$1,Monitoring_MP!$AM$1:$CX$57,Points_MP!$C52,FALSE)=$R52,$AH52,IF(HLOOKUP(BL$1,Monitoring_MP!$AM$1:$CX$57,Points_MP!$C52,FALSE)=$T52,$AI52,IF(HLOOKUP(BL$1,Monitoring_MP!$AM$1:$CX$57,Points_MP!$C52,FALSE)=$V52,$AJ52,IF(HLOOKUP(BL$1,Monitoring_MP!$AM$1:$CX$57,Points_MP!$C52,FALSE)=$X52,$AK52,"ERROR")))))))))</f>
        <v>0</v>
      </c>
      <c r="BM52" s="223">
        <f>IF(ISBLANK(HLOOKUP(BM$1,Monitoring_MP!$AM$1:$CX$57,Points_MP!$C52,FALSE)),"",IF(HLOOKUP(BM$1,Monitoring_MP!$AM$1:$CX$57,Points_MP!$C52,FALSE)=$J52,$AD52,IF(HLOOKUP(BM$1,Monitoring_MP!$AM$1:$CX$57,Points_MP!$C52,FALSE)=$L52,$AE52,IF(HLOOKUP(BM$1,Monitoring_MP!$AM$1:$CX$57,Points_MP!$C52,FALSE)=$N52,$AF52,IF(HLOOKUP(BM$1,Monitoring_MP!$AM$1:$CX$57,Points_MP!$C52,FALSE)=$P52,$AG52,IF(HLOOKUP(BM$1,Monitoring_MP!$AM$1:$CX$57,Points_MP!$C52,FALSE)=$R52,$AH52,IF(HLOOKUP(BM$1,Monitoring_MP!$AM$1:$CX$57,Points_MP!$C52,FALSE)=$T52,$AI52,IF(HLOOKUP(BM$1,Monitoring_MP!$AM$1:$CX$57,Points_MP!$C52,FALSE)=$V52,$AJ52,IF(HLOOKUP(BM$1,Monitoring_MP!$AM$1:$CX$57,Points_MP!$C52,FALSE)=$X52,$AK52,"ERROR")))))))))</f>
        <v>1</v>
      </c>
      <c r="BN52" s="223">
        <f>IF(ISBLANK(HLOOKUP(BN$1,Monitoring_MP!$AM$1:$CX$57,Points_MP!$C52,FALSE)),"",IF(HLOOKUP(BN$1,Monitoring_MP!$AM$1:$CX$57,Points_MP!$C52,FALSE)=$J52,$AD52,IF(HLOOKUP(BN$1,Monitoring_MP!$AM$1:$CX$57,Points_MP!$C52,FALSE)=$L52,$AE52,IF(HLOOKUP(BN$1,Monitoring_MP!$AM$1:$CX$57,Points_MP!$C52,FALSE)=$N52,$AF52,IF(HLOOKUP(BN$1,Monitoring_MP!$AM$1:$CX$57,Points_MP!$C52,FALSE)=$P52,$AG52,IF(HLOOKUP(BN$1,Monitoring_MP!$AM$1:$CX$57,Points_MP!$C52,FALSE)=$R52,$AH52,IF(HLOOKUP(BN$1,Monitoring_MP!$AM$1:$CX$57,Points_MP!$C52,FALSE)=$T52,$AI52,IF(HLOOKUP(BN$1,Monitoring_MP!$AM$1:$CX$57,Points_MP!$C52,FALSE)=$V52,$AJ52,IF(HLOOKUP(BN$1,Monitoring_MP!$AM$1:$CX$57,Points_MP!$C52,FALSE)=$X52,$AK52,"ERROR")))))))))</f>
        <v>0</v>
      </c>
      <c r="BO52" s="223">
        <f>IF(ISBLANK(HLOOKUP(BO$1,Monitoring_MP!$AM$1:$CX$57,Points_MP!$C52,FALSE)),"",IF(HLOOKUP(BO$1,Monitoring_MP!$AM$1:$CX$57,Points_MP!$C52,FALSE)=$J52,$AD52,IF(HLOOKUP(BO$1,Monitoring_MP!$AM$1:$CX$57,Points_MP!$C52,FALSE)=$L52,$AE52,IF(HLOOKUP(BO$1,Monitoring_MP!$AM$1:$CX$57,Points_MP!$C52,FALSE)=$N52,$AF52,IF(HLOOKUP(BO$1,Monitoring_MP!$AM$1:$CX$57,Points_MP!$C52,FALSE)=$P52,$AG52,IF(HLOOKUP(BO$1,Monitoring_MP!$AM$1:$CX$57,Points_MP!$C52,FALSE)=$R52,$AH52,IF(HLOOKUP(BO$1,Monitoring_MP!$AM$1:$CX$57,Points_MP!$C52,FALSE)=$T52,$AI52,IF(HLOOKUP(BO$1,Monitoring_MP!$AM$1:$CX$57,Points_MP!$C52,FALSE)=$V52,$AJ52,IF(HLOOKUP(BO$1,Monitoring_MP!$AM$1:$CX$57,Points_MP!$C52,FALSE)=$X52,$AK52,"ERROR")))))))))</f>
        <v>1</v>
      </c>
      <c r="BP52" s="223">
        <f>IF(ISBLANK(HLOOKUP(BP$1,Monitoring_MP!$AM$1:$CX$57,Points_MP!$C52,FALSE)),"",IF(HLOOKUP(BP$1,Monitoring_MP!$AM$1:$CX$57,Points_MP!$C52,FALSE)=$J52,$AD52,IF(HLOOKUP(BP$1,Monitoring_MP!$AM$1:$CX$57,Points_MP!$C52,FALSE)=$L52,$AE52,IF(HLOOKUP(BP$1,Monitoring_MP!$AM$1:$CX$57,Points_MP!$C52,FALSE)=$N52,$AF52,IF(HLOOKUP(BP$1,Monitoring_MP!$AM$1:$CX$57,Points_MP!$C52,FALSE)=$P52,$AG52,IF(HLOOKUP(BP$1,Monitoring_MP!$AM$1:$CX$57,Points_MP!$C52,FALSE)=$R52,$AH52,IF(HLOOKUP(BP$1,Monitoring_MP!$AM$1:$CX$57,Points_MP!$C52,FALSE)=$T52,$AI52,IF(HLOOKUP(BP$1,Monitoring_MP!$AM$1:$CX$57,Points_MP!$C52,FALSE)=$V52,$AJ52,IF(HLOOKUP(BP$1,Monitoring_MP!$AM$1:$CX$57,Points_MP!$C52,FALSE)=$X52,$AK52,"ERROR")))))))))</f>
        <v>0</v>
      </c>
      <c r="BQ52" s="223">
        <f>IF(ISBLANK(HLOOKUP(BQ$1,Monitoring_MP!$AM$1:$CX$57,Points_MP!$C52,FALSE)),"",IF(HLOOKUP(BQ$1,Monitoring_MP!$AM$1:$CX$57,Points_MP!$C52,FALSE)=$J52,$AD52,IF(HLOOKUP(BQ$1,Monitoring_MP!$AM$1:$CX$57,Points_MP!$C52,FALSE)=$L52,$AE52,IF(HLOOKUP(BQ$1,Monitoring_MP!$AM$1:$CX$57,Points_MP!$C52,FALSE)=$N52,$AF52,IF(HLOOKUP(BQ$1,Monitoring_MP!$AM$1:$CX$57,Points_MP!$C52,FALSE)=$P52,$AG52,IF(HLOOKUP(BQ$1,Monitoring_MP!$AM$1:$CX$57,Points_MP!$C52,FALSE)=$R52,$AH52,IF(HLOOKUP(BQ$1,Monitoring_MP!$AM$1:$CX$57,Points_MP!$C52,FALSE)=$T52,$AI52,IF(HLOOKUP(BQ$1,Monitoring_MP!$AM$1:$CX$57,Points_MP!$C52,FALSE)=$V52,$AJ52,IF(HLOOKUP(BQ$1,Monitoring_MP!$AM$1:$CX$57,Points_MP!$C52,FALSE)=$X52,$AK52,"ERROR")))))))))</f>
        <v>1</v>
      </c>
      <c r="BR52" s="223">
        <f>IF(ISBLANK(HLOOKUP(BR$1,Monitoring_MP!$AM$1:$CX$57,Points_MP!$C52,FALSE)),"",IF(HLOOKUP(BR$1,Monitoring_MP!$AM$1:$CX$57,Points_MP!$C52,FALSE)=$J52,$AD52,IF(HLOOKUP(BR$1,Monitoring_MP!$AM$1:$CX$57,Points_MP!$C52,FALSE)=$L52,$AE52,IF(HLOOKUP(BR$1,Monitoring_MP!$AM$1:$CX$57,Points_MP!$C52,FALSE)=$N52,$AF52,IF(HLOOKUP(BR$1,Monitoring_MP!$AM$1:$CX$57,Points_MP!$C52,FALSE)=$P52,$AG52,IF(HLOOKUP(BR$1,Monitoring_MP!$AM$1:$CX$57,Points_MP!$C52,FALSE)=$R52,$AH52,IF(HLOOKUP(BR$1,Monitoring_MP!$AM$1:$CX$57,Points_MP!$C52,FALSE)=$T52,$AI52,IF(HLOOKUP(BR$1,Monitoring_MP!$AM$1:$CX$57,Points_MP!$C52,FALSE)=$V52,$AJ52,IF(HLOOKUP(BR$1,Monitoring_MP!$AM$1:$CX$57,Points_MP!$C52,FALSE)=$X52,$AK52,"ERROR")))))))))</f>
        <v>1</v>
      </c>
    </row>
    <row r="53" spans="1:70" ht="15" customHeight="1" x14ac:dyDescent="0.35">
      <c r="A53" s="86" t="str">
        <f>IF(ISBLANK(Monitoring_MP!A53),"",Monitoring_MP!A53)</f>
        <v>Q51</v>
      </c>
      <c r="B53" s="249" t="str">
        <f>IF(ISBLANK(Monitoring_MP!B53),"",Monitoring_MP!B53)</f>
        <v>R20051</v>
      </c>
      <c r="C53" s="179">
        <f>IF(ISBLANK(Monitoring_MP!C53),"",Monitoring_MP!C53)</f>
        <v>53</v>
      </c>
      <c r="D53" s="179" t="str">
        <f>IF(ISBLANK(Monitoring_MP!D53),"",Monitoring_MP!D53)</f>
        <v>Este publicat numărul beneficiarilor ajutorului social și ajutorului pentru perioada rece a anului și sumele achitate?</v>
      </c>
      <c r="E53" s="179" t="str">
        <f>IF(ISBLANK(Monitoring_MP!E53),"",Monitoring_MP!E53)</f>
        <v>Is the number of beneficiaries of social aid and aid for the cold season of the year and the amounts paid?</v>
      </c>
      <c r="F53" s="87" t="str">
        <f>IF(ISBLANK(Monitoring_MP!F53),"",Monitoring_MP!F53)</f>
        <v>soc</v>
      </c>
      <c r="G53" s="89" t="str">
        <f>IF(ISBLANK(Monitoring_MP!G53),"",Monitoring_MP!G53)</f>
        <v>soc3</v>
      </c>
      <c r="H53" s="90" t="str">
        <f>IF(ISBLANK(Monitoring_MP!H53),"",Monitoring_MP!H53)</f>
        <v>soc3k</v>
      </c>
      <c r="I53" s="88">
        <f>IF(ISBLANK(Monitoring_MP!I53),"",Monitoring_MP!I53)</f>
        <v>1</v>
      </c>
      <c r="J53" s="87" t="str">
        <f>IF(ISBLANK(Monitoring_MP!J53),"",Monitoring_MP!J53)</f>
        <v>da</v>
      </c>
      <c r="K53" s="87" t="str">
        <f>IF(ISBLANK(Monitoring_MP!K53),"",Monitoring_MP!K53)</f>
        <v>yes</v>
      </c>
      <c r="L53" s="87" t="str">
        <f>IF(ISBLANK(Monitoring_MP!L53),"",Monitoring_MP!L53)</f>
        <v>nu</v>
      </c>
      <c r="M53" s="87" t="str">
        <f>IF(ISBLANK(Monitoring_MP!M53),"",Monitoring_MP!M53)</f>
        <v xml:space="preserve">no </v>
      </c>
      <c r="N53" s="87" t="str">
        <f>IF(ISBLANK(Monitoring_MP!N53),"",Monitoring_MP!N53)</f>
        <v>partial/panou informativ</v>
      </c>
      <c r="O53" s="87" t="str">
        <f>IF(ISBLANK(Monitoring_MP!O53),"",Monitoring_MP!O53)</f>
        <v>partially/bilboard</v>
      </c>
      <c r="P53" s="133" t="str">
        <f>IF(ISBLANK(Monitoring_MP!P53),"",Monitoring_MP!P53)</f>
        <v>---</v>
      </c>
      <c r="Q53" s="133" t="str">
        <f>IF(ISBLANK(Monitoring_MP!Q53),"",Monitoring_MP!Q53)</f>
        <v>---</v>
      </c>
      <c r="R53" s="133" t="str">
        <f>IF(ISBLANK(Monitoring_MP!R53),"",Monitoring_MP!R53)</f>
        <v>---</v>
      </c>
      <c r="S53" s="133" t="str">
        <f>IF(ISBLANK(Monitoring_MP!S53),"",Monitoring_MP!S53)</f>
        <v>---</v>
      </c>
      <c r="T53" s="133" t="str">
        <f>IF(ISBLANK(Monitoring_MP!T53),"",Monitoring_MP!T53)</f>
        <v>---</v>
      </c>
      <c r="U53" s="133" t="str">
        <f>IF(ISBLANK(Monitoring_MP!U53),"",Monitoring_MP!U53)</f>
        <v>---</v>
      </c>
      <c r="V53" s="133" t="str">
        <f>IF(ISBLANK(Monitoring_MP!V53),"",Monitoring_MP!V53)</f>
        <v>---</v>
      </c>
      <c r="W53" s="133" t="str">
        <f>IF(ISBLANK(Monitoring_MP!W53),"",Monitoring_MP!W53)</f>
        <v>---</v>
      </c>
      <c r="X53" s="133" t="str">
        <f>IF(ISBLANK(Monitoring_MP!X53),"",Monitoring_MP!X53)</f>
        <v>N/A</v>
      </c>
      <c r="Y53" s="133" t="str">
        <f>IF(ISBLANK(Monitoring_MP!Y53),"",Monitoring_MP!Y53)</f>
        <v>N/A</v>
      </c>
      <c r="Z53" s="133" t="str">
        <f>IF(ISBLANK(Monitoring_MP!Z53),"",Monitoring_MP!Z53)</f>
        <v>---</v>
      </c>
      <c r="AA53" s="133" t="str">
        <f>IF(ISBLANK(Monitoring_MP!AA53),"",Monitoring_MP!AA53)</f>
        <v>---</v>
      </c>
      <c r="AB53" s="133" t="str">
        <f>IF(ISBLANK(Monitoring_MP!AB53),"",Monitoring_MP!AB53)</f>
        <v>da</v>
      </c>
      <c r="AC53" s="133" t="str">
        <f>IF(ISBLANK(Monitoring_MP!AC53),"",Monitoring_MP!AC53)</f>
        <v>nu</v>
      </c>
      <c r="AD53" s="88">
        <f>IF(ISBLANK(Monitoring_MP!AD53),"",Monitoring_MP!AD53)</f>
        <v>1</v>
      </c>
      <c r="AE53" s="87">
        <f>IF(ISBLANK(Monitoring_MP!AE53),"",Monitoring_MP!AE53)</f>
        <v>0</v>
      </c>
      <c r="AF53" s="87">
        <f>IF(ISBLANK(Monitoring_MP!AF53),"",Monitoring_MP!AF53)</f>
        <v>0.5</v>
      </c>
      <c r="AG53" s="133" t="str">
        <f>IF(ISBLANK(Monitoring_MP!AG53),"",Monitoring_MP!AG53)</f>
        <v>---</v>
      </c>
      <c r="AH53" s="133" t="str">
        <f>IF(ISBLANK(Monitoring_MP!AH53),"",Monitoring_MP!AH53)</f>
        <v>---</v>
      </c>
      <c r="AI53" s="133" t="str">
        <f>IF(ISBLANK(Monitoring_MP!AI53),"",Monitoring_MP!AI53)</f>
        <v>---</v>
      </c>
      <c r="AJ53" s="133" t="str">
        <f>IF(ISBLANK(Monitoring_MP!AJ53),"",Monitoring_MP!AJ53)</f>
        <v>---</v>
      </c>
      <c r="AK53" s="133" t="str">
        <f>IF(ISBLANK(Monitoring_MP!AK53),"",Monitoring_MP!AK53)</f>
        <v>N/A</v>
      </c>
      <c r="AL53" s="159" t="str">
        <f>IF(ISBLANK(Monitoring_MP!AL53),"",Monitoring_MP!AL53)</f>
        <v>---</v>
      </c>
      <c r="AM53" s="223">
        <f>IF(ISBLANK(HLOOKUP(AM$1,Monitoring_MP!$AM$1:$CX$57,Points_MP!$C53,FALSE)),"",IF(HLOOKUP(AM$1,Monitoring_MP!$AM$1:$CX$57,Points_MP!$C53,FALSE)=$J53,$AD53,IF(HLOOKUP(AM$1,Monitoring_MP!$AM$1:$CX$57,Points_MP!$C53,FALSE)=$L53,$AE53,IF(HLOOKUP(AM$1,Monitoring_MP!$AM$1:$CX$57,Points_MP!$C53,FALSE)=$N53,$AF53,IF(HLOOKUP(AM$1,Monitoring_MP!$AM$1:$CX$57,Points_MP!$C53,FALSE)=$P53,$AG53,IF(HLOOKUP(AM$1,Monitoring_MP!$AM$1:$CX$57,Points_MP!$C53,FALSE)=$R53,$AH53,IF(HLOOKUP(AM$1,Monitoring_MP!$AM$1:$CX$57,Points_MP!$C53,FALSE)=$T53,$AI53,IF(HLOOKUP(AM$1,Monitoring_MP!$AM$1:$CX$57,Points_MP!$C53,FALSE)=$V53,$AJ53,IF(HLOOKUP(AM$1,Monitoring_MP!$AM$1:$CX$57,Points_MP!$C53,FALSE)=$X53,$AK53,"ERROR")))))))))</f>
        <v>0</v>
      </c>
      <c r="AN53" s="223">
        <f>IF(ISBLANK(HLOOKUP(AN$1,Monitoring_MP!$AM$1:$CX$57,Points_MP!$C53,FALSE)),"",IF(HLOOKUP(AN$1,Monitoring_MP!$AM$1:$CX$57,Points_MP!$C53,FALSE)=$J53,$AD53,IF(HLOOKUP(AN$1,Monitoring_MP!$AM$1:$CX$57,Points_MP!$C53,FALSE)=$L53,$AE53,IF(HLOOKUP(AN$1,Monitoring_MP!$AM$1:$CX$57,Points_MP!$C53,FALSE)=$N53,$AF53,IF(HLOOKUP(AN$1,Monitoring_MP!$AM$1:$CX$57,Points_MP!$C53,FALSE)=$P53,$AG53,IF(HLOOKUP(AN$1,Monitoring_MP!$AM$1:$CX$57,Points_MP!$C53,FALSE)=$R53,$AH53,IF(HLOOKUP(AN$1,Monitoring_MP!$AM$1:$CX$57,Points_MP!$C53,FALSE)=$T53,$AI53,IF(HLOOKUP(AN$1,Monitoring_MP!$AM$1:$CX$57,Points_MP!$C53,FALSE)=$V53,$AJ53,IF(HLOOKUP(AN$1,Monitoring_MP!$AM$1:$CX$57,Points_MP!$C53,FALSE)=$X53,$AK53,"ERROR")))))))))</f>
        <v>1</v>
      </c>
      <c r="AO53" s="223">
        <f>IF(ISBLANK(HLOOKUP(AO$1,Monitoring_MP!$AM$1:$CX$57,Points_MP!$C53,FALSE)),"",IF(HLOOKUP(AO$1,Monitoring_MP!$AM$1:$CX$57,Points_MP!$C53,FALSE)=$J53,$AD53,IF(HLOOKUP(AO$1,Monitoring_MP!$AM$1:$CX$57,Points_MP!$C53,FALSE)=$L53,$AE53,IF(HLOOKUP(AO$1,Monitoring_MP!$AM$1:$CX$57,Points_MP!$C53,FALSE)=$N53,$AF53,IF(HLOOKUP(AO$1,Monitoring_MP!$AM$1:$CX$57,Points_MP!$C53,FALSE)=$P53,$AG53,IF(HLOOKUP(AO$1,Monitoring_MP!$AM$1:$CX$57,Points_MP!$C53,FALSE)=$R53,$AH53,IF(HLOOKUP(AO$1,Monitoring_MP!$AM$1:$CX$57,Points_MP!$C53,FALSE)=$T53,$AI53,IF(HLOOKUP(AO$1,Monitoring_MP!$AM$1:$CX$57,Points_MP!$C53,FALSE)=$V53,$AJ53,IF(HLOOKUP(AO$1,Monitoring_MP!$AM$1:$CX$57,Points_MP!$C53,FALSE)=$X53,$AK53,"ERROR")))))))))</f>
        <v>0</v>
      </c>
      <c r="AP53" s="223">
        <f>IF(ISBLANK(HLOOKUP(AP$1,Monitoring_MP!$AM$1:$CX$57,Points_MP!$C53,FALSE)),"",IF(HLOOKUP(AP$1,Monitoring_MP!$AM$1:$CX$57,Points_MP!$C53,FALSE)=$J53,$AD53,IF(HLOOKUP(AP$1,Monitoring_MP!$AM$1:$CX$57,Points_MP!$C53,FALSE)=$L53,$AE53,IF(HLOOKUP(AP$1,Monitoring_MP!$AM$1:$CX$57,Points_MP!$C53,FALSE)=$N53,$AF53,IF(HLOOKUP(AP$1,Monitoring_MP!$AM$1:$CX$57,Points_MP!$C53,FALSE)=$P53,$AG53,IF(HLOOKUP(AP$1,Monitoring_MP!$AM$1:$CX$57,Points_MP!$C53,FALSE)=$R53,$AH53,IF(HLOOKUP(AP$1,Monitoring_MP!$AM$1:$CX$57,Points_MP!$C53,FALSE)=$T53,$AI53,IF(HLOOKUP(AP$1,Monitoring_MP!$AM$1:$CX$57,Points_MP!$C53,FALSE)=$V53,$AJ53,IF(HLOOKUP(AP$1,Monitoring_MP!$AM$1:$CX$57,Points_MP!$C53,FALSE)=$X53,$AK53,"ERROR")))))))))</f>
        <v>0</v>
      </c>
      <c r="AQ53" s="223">
        <f>IF(ISBLANK(HLOOKUP(AQ$1,Monitoring_MP!$AM$1:$CX$57,Points_MP!$C53,FALSE)),"",IF(HLOOKUP(AQ$1,Monitoring_MP!$AM$1:$CX$57,Points_MP!$C53,FALSE)=$J53,$AD53,IF(HLOOKUP(AQ$1,Monitoring_MP!$AM$1:$CX$57,Points_MP!$C53,FALSE)=$L53,$AE53,IF(HLOOKUP(AQ$1,Monitoring_MP!$AM$1:$CX$57,Points_MP!$C53,FALSE)=$N53,$AF53,IF(HLOOKUP(AQ$1,Monitoring_MP!$AM$1:$CX$57,Points_MP!$C53,FALSE)=$P53,$AG53,IF(HLOOKUP(AQ$1,Monitoring_MP!$AM$1:$CX$57,Points_MP!$C53,FALSE)=$R53,$AH53,IF(HLOOKUP(AQ$1,Monitoring_MP!$AM$1:$CX$57,Points_MP!$C53,FALSE)=$T53,$AI53,IF(HLOOKUP(AQ$1,Monitoring_MP!$AM$1:$CX$57,Points_MP!$C53,FALSE)=$V53,$AJ53,IF(HLOOKUP(AQ$1,Monitoring_MP!$AM$1:$CX$57,Points_MP!$C53,FALSE)=$X53,$AK53,"ERROR")))))))))</f>
        <v>0</v>
      </c>
      <c r="AR53" s="223">
        <f>IF(ISBLANK(HLOOKUP(AR$1,Monitoring_MP!$AM$1:$CX$57,Points_MP!$C53,FALSE)),"",IF(HLOOKUP(AR$1,Monitoring_MP!$AM$1:$CX$57,Points_MP!$C53,FALSE)=$J53,$AD53,IF(HLOOKUP(AR$1,Monitoring_MP!$AM$1:$CX$57,Points_MP!$C53,FALSE)=$L53,$AE53,IF(HLOOKUP(AR$1,Monitoring_MP!$AM$1:$CX$57,Points_MP!$C53,FALSE)=$N53,$AF53,IF(HLOOKUP(AR$1,Monitoring_MP!$AM$1:$CX$57,Points_MP!$C53,FALSE)=$P53,$AG53,IF(HLOOKUP(AR$1,Monitoring_MP!$AM$1:$CX$57,Points_MP!$C53,FALSE)=$R53,$AH53,IF(HLOOKUP(AR$1,Monitoring_MP!$AM$1:$CX$57,Points_MP!$C53,FALSE)=$T53,$AI53,IF(HLOOKUP(AR$1,Monitoring_MP!$AM$1:$CX$57,Points_MP!$C53,FALSE)=$V53,$AJ53,IF(HLOOKUP(AR$1,Monitoring_MP!$AM$1:$CX$57,Points_MP!$C53,FALSE)=$X53,$AK53,"ERROR")))))))))</f>
        <v>0</v>
      </c>
      <c r="AS53" s="223">
        <f>IF(ISBLANK(HLOOKUP(AS$1,Monitoring_MP!$AM$1:$CX$57,Points_MP!$C53,FALSE)),"",IF(HLOOKUP(AS$1,Monitoring_MP!$AM$1:$CX$57,Points_MP!$C53,FALSE)=$J53,$AD53,IF(HLOOKUP(AS$1,Monitoring_MP!$AM$1:$CX$57,Points_MP!$C53,FALSE)=$L53,$AE53,IF(HLOOKUP(AS$1,Monitoring_MP!$AM$1:$CX$57,Points_MP!$C53,FALSE)=$N53,$AF53,IF(HLOOKUP(AS$1,Monitoring_MP!$AM$1:$CX$57,Points_MP!$C53,FALSE)=$P53,$AG53,IF(HLOOKUP(AS$1,Monitoring_MP!$AM$1:$CX$57,Points_MP!$C53,FALSE)=$R53,$AH53,IF(HLOOKUP(AS$1,Monitoring_MP!$AM$1:$CX$57,Points_MP!$C53,FALSE)=$T53,$AI53,IF(HLOOKUP(AS$1,Monitoring_MP!$AM$1:$CX$57,Points_MP!$C53,FALSE)=$V53,$AJ53,IF(HLOOKUP(AS$1,Monitoring_MP!$AM$1:$CX$57,Points_MP!$C53,FALSE)=$X53,$AK53,"ERROR")))))))))</f>
        <v>0</v>
      </c>
      <c r="AT53" s="223">
        <f>IF(ISBLANK(HLOOKUP(AT$1,Monitoring_MP!$AM$1:$CX$57,Points_MP!$C53,FALSE)),"",IF(HLOOKUP(AT$1,Monitoring_MP!$AM$1:$CX$57,Points_MP!$C53,FALSE)=$J53,$AD53,IF(HLOOKUP(AT$1,Monitoring_MP!$AM$1:$CX$57,Points_MP!$C53,FALSE)=$L53,$AE53,IF(HLOOKUP(AT$1,Monitoring_MP!$AM$1:$CX$57,Points_MP!$C53,FALSE)=$N53,$AF53,IF(HLOOKUP(AT$1,Monitoring_MP!$AM$1:$CX$57,Points_MP!$C53,FALSE)=$P53,$AG53,IF(HLOOKUP(AT$1,Monitoring_MP!$AM$1:$CX$57,Points_MP!$C53,FALSE)=$R53,$AH53,IF(HLOOKUP(AT$1,Monitoring_MP!$AM$1:$CX$57,Points_MP!$C53,FALSE)=$T53,$AI53,IF(HLOOKUP(AT$1,Monitoring_MP!$AM$1:$CX$57,Points_MP!$C53,FALSE)=$V53,$AJ53,IF(HLOOKUP(AT$1,Monitoring_MP!$AM$1:$CX$57,Points_MP!$C53,FALSE)=$X53,$AK53,"ERROR")))))))))</f>
        <v>0.5</v>
      </c>
      <c r="AU53" s="223">
        <f>IF(ISBLANK(HLOOKUP(AU$1,Monitoring_MP!$AM$1:$CX$57,Points_MP!$C53,FALSE)),"",IF(HLOOKUP(AU$1,Monitoring_MP!$AM$1:$CX$57,Points_MP!$C53,FALSE)=$J53,$AD53,IF(HLOOKUP(AU$1,Monitoring_MP!$AM$1:$CX$57,Points_MP!$C53,FALSE)=$L53,$AE53,IF(HLOOKUP(AU$1,Monitoring_MP!$AM$1:$CX$57,Points_MP!$C53,FALSE)=$N53,$AF53,IF(HLOOKUP(AU$1,Monitoring_MP!$AM$1:$CX$57,Points_MP!$C53,FALSE)=$P53,$AG53,IF(HLOOKUP(AU$1,Monitoring_MP!$AM$1:$CX$57,Points_MP!$C53,FALSE)=$R53,$AH53,IF(HLOOKUP(AU$1,Monitoring_MP!$AM$1:$CX$57,Points_MP!$C53,FALSE)=$T53,$AI53,IF(HLOOKUP(AU$1,Monitoring_MP!$AM$1:$CX$57,Points_MP!$C53,FALSE)=$V53,$AJ53,IF(HLOOKUP(AU$1,Monitoring_MP!$AM$1:$CX$57,Points_MP!$C53,FALSE)=$X53,$AK53,"ERROR")))))))))</f>
        <v>1</v>
      </c>
      <c r="AV53" s="223">
        <f>IF(ISBLANK(HLOOKUP(AV$1,Monitoring_MP!$AM$1:$CX$57,Points_MP!$C53,FALSE)),"",IF(HLOOKUP(AV$1,Monitoring_MP!$AM$1:$CX$57,Points_MP!$C53,FALSE)=$J53,$AD53,IF(HLOOKUP(AV$1,Monitoring_MP!$AM$1:$CX$57,Points_MP!$C53,FALSE)=$L53,$AE53,IF(HLOOKUP(AV$1,Monitoring_MP!$AM$1:$CX$57,Points_MP!$C53,FALSE)=$N53,$AF53,IF(HLOOKUP(AV$1,Monitoring_MP!$AM$1:$CX$57,Points_MP!$C53,FALSE)=$P53,$AG53,IF(HLOOKUP(AV$1,Monitoring_MP!$AM$1:$CX$57,Points_MP!$C53,FALSE)=$R53,$AH53,IF(HLOOKUP(AV$1,Monitoring_MP!$AM$1:$CX$57,Points_MP!$C53,FALSE)=$T53,$AI53,IF(HLOOKUP(AV$1,Monitoring_MP!$AM$1:$CX$57,Points_MP!$C53,FALSE)=$V53,$AJ53,IF(HLOOKUP(AV$1,Monitoring_MP!$AM$1:$CX$57,Points_MP!$C53,FALSE)=$X53,$AK53,"ERROR")))))))))</f>
        <v>0.5</v>
      </c>
      <c r="AW53" s="223">
        <f>IF(ISBLANK(HLOOKUP(AW$1,Monitoring_MP!$AM$1:$CX$57,Points_MP!$C53,FALSE)),"",IF(HLOOKUP(AW$1,Monitoring_MP!$AM$1:$CX$57,Points_MP!$C53,FALSE)=$J53,$AD53,IF(HLOOKUP(AW$1,Monitoring_MP!$AM$1:$CX$57,Points_MP!$C53,FALSE)=$L53,$AE53,IF(HLOOKUP(AW$1,Monitoring_MP!$AM$1:$CX$57,Points_MP!$C53,FALSE)=$N53,$AF53,IF(HLOOKUP(AW$1,Monitoring_MP!$AM$1:$CX$57,Points_MP!$C53,FALSE)=$P53,$AG53,IF(HLOOKUP(AW$1,Monitoring_MP!$AM$1:$CX$57,Points_MP!$C53,FALSE)=$R53,$AH53,IF(HLOOKUP(AW$1,Monitoring_MP!$AM$1:$CX$57,Points_MP!$C53,FALSE)=$T53,$AI53,IF(HLOOKUP(AW$1,Monitoring_MP!$AM$1:$CX$57,Points_MP!$C53,FALSE)=$V53,$AJ53,IF(HLOOKUP(AW$1,Monitoring_MP!$AM$1:$CX$57,Points_MP!$C53,FALSE)=$X53,$AK53,"ERROR")))))))))</f>
        <v>0</v>
      </c>
      <c r="AX53" s="223">
        <f>IF(ISBLANK(HLOOKUP(AX$1,Monitoring_MP!$AM$1:$CX$57,Points_MP!$C53,FALSE)),"",IF(HLOOKUP(AX$1,Monitoring_MP!$AM$1:$CX$57,Points_MP!$C53,FALSE)=$J53,$AD53,IF(HLOOKUP(AX$1,Monitoring_MP!$AM$1:$CX$57,Points_MP!$C53,FALSE)=$L53,$AE53,IF(HLOOKUP(AX$1,Monitoring_MP!$AM$1:$CX$57,Points_MP!$C53,FALSE)=$N53,$AF53,IF(HLOOKUP(AX$1,Monitoring_MP!$AM$1:$CX$57,Points_MP!$C53,FALSE)=$P53,$AG53,IF(HLOOKUP(AX$1,Monitoring_MP!$AM$1:$CX$57,Points_MP!$C53,FALSE)=$R53,$AH53,IF(HLOOKUP(AX$1,Monitoring_MP!$AM$1:$CX$57,Points_MP!$C53,FALSE)=$T53,$AI53,IF(HLOOKUP(AX$1,Monitoring_MP!$AM$1:$CX$57,Points_MP!$C53,FALSE)=$V53,$AJ53,IF(HLOOKUP(AX$1,Monitoring_MP!$AM$1:$CX$57,Points_MP!$C53,FALSE)=$X53,$AK53,"ERROR")))))))))</f>
        <v>0.5</v>
      </c>
      <c r="AY53" s="223">
        <f>IF(ISBLANK(HLOOKUP(AY$1,Monitoring_MP!$AM$1:$CX$57,Points_MP!$C53,FALSE)),"",IF(HLOOKUP(AY$1,Monitoring_MP!$AM$1:$CX$57,Points_MP!$C53,FALSE)=$J53,$AD53,IF(HLOOKUP(AY$1,Monitoring_MP!$AM$1:$CX$57,Points_MP!$C53,FALSE)=$L53,$AE53,IF(HLOOKUP(AY$1,Monitoring_MP!$AM$1:$CX$57,Points_MP!$C53,FALSE)=$N53,$AF53,IF(HLOOKUP(AY$1,Monitoring_MP!$AM$1:$CX$57,Points_MP!$C53,FALSE)=$P53,$AG53,IF(HLOOKUP(AY$1,Monitoring_MP!$AM$1:$CX$57,Points_MP!$C53,FALSE)=$R53,$AH53,IF(HLOOKUP(AY$1,Monitoring_MP!$AM$1:$CX$57,Points_MP!$C53,FALSE)=$T53,$AI53,IF(HLOOKUP(AY$1,Monitoring_MP!$AM$1:$CX$57,Points_MP!$C53,FALSE)=$V53,$AJ53,IF(HLOOKUP(AY$1,Monitoring_MP!$AM$1:$CX$57,Points_MP!$C53,FALSE)=$X53,$AK53,"ERROR")))))))))</f>
        <v>0</v>
      </c>
      <c r="AZ53" s="223">
        <f>IF(ISBLANK(HLOOKUP(AZ$1,Monitoring_MP!$AM$1:$CX$57,Points_MP!$C53,FALSE)),"",IF(HLOOKUP(AZ$1,Monitoring_MP!$AM$1:$CX$57,Points_MP!$C53,FALSE)=$J53,$AD53,IF(HLOOKUP(AZ$1,Monitoring_MP!$AM$1:$CX$57,Points_MP!$C53,FALSE)=$L53,$AE53,IF(HLOOKUP(AZ$1,Monitoring_MP!$AM$1:$CX$57,Points_MP!$C53,FALSE)=$N53,$AF53,IF(HLOOKUP(AZ$1,Monitoring_MP!$AM$1:$CX$57,Points_MP!$C53,FALSE)=$P53,$AG53,IF(HLOOKUP(AZ$1,Monitoring_MP!$AM$1:$CX$57,Points_MP!$C53,FALSE)=$R53,$AH53,IF(HLOOKUP(AZ$1,Monitoring_MP!$AM$1:$CX$57,Points_MP!$C53,FALSE)=$T53,$AI53,IF(HLOOKUP(AZ$1,Monitoring_MP!$AM$1:$CX$57,Points_MP!$C53,FALSE)=$V53,$AJ53,IF(HLOOKUP(AZ$1,Monitoring_MP!$AM$1:$CX$57,Points_MP!$C53,FALSE)=$X53,$AK53,"ERROR")))))))))</f>
        <v>1</v>
      </c>
      <c r="BA53" s="223">
        <f>IF(ISBLANK(HLOOKUP(BA$1,Monitoring_MP!$AM$1:$CX$57,Points_MP!$C53,FALSE)),"",IF(HLOOKUP(BA$1,Monitoring_MP!$AM$1:$CX$57,Points_MP!$C53,FALSE)=$J53,$AD53,IF(HLOOKUP(BA$1,Monitoring_MP!$AM$1:$CX$57,Points_MP!$C53,FALSE)=$L53,$AE53,IF(HLOOKUP(BA$1,Monitoring_MP!$AM$1:$CX$57,Points_MP!$C53,FALSE)=$N53,$AF53,IF(HLOOKUP(BA$1,Monitoring_MP!$AM$1:$CX$57,Points_MP!$C53,FALSE)=$P53,$AG53,IF(HLOOKUP(BA$1,Monitoring_MP!$AM$1:$CX$57,Points_MP!$C53,FALSE)=$R53,$AH53,IF(HLOOKUP(BA$1,Monitoring_MP!$AM$1:$CX$57,Points_MP!$C53,FALSE)=$T53,$AI53,IF(HLOOKUP(BA$1,Monitoring_MP!$AM$1:$CX$57,Points_MP!$C53,FALSE)=$V53,$AJ53,IF(HLOOKUP(BA$1,Monitoring_MP!$AM$1:$CX$57,Points_MP!$C53,FALSE)=$X53,$AK53,"ERROR")))))))))</f>
        <v>0</v>
      </c>
      <c r="BB53" s="223">
        <f>IF(ISBLANK(HLOOKUP(BB$1,Monitoring_MP!$AM$1:$CX$57,Points_MP!$C53,FALSE)),"",IF(HLOOKUP(BB$1,Monitoring_MP!$AM$1:$CX$57,Points_MP!$C53,FALSE)=$J53,$AD53,IF(HLOOKUP(BB$1,Monitoring_MP!$AM$1:$CX$57,Points_MP!$C53,FALSE)=$L53,$AE53,IF(HLOOKUP(BB$1,Monitoring_MP!$AM$1:$CX$57,Points_MP!$C53,FALSE)=$N53,$AF53,IF(HLOOKUP(BB$1,Monitoring_MP!$AM$1:$CX$57,Points_MP!$C53,FALSE)=$P53,$AG53,IF(HLOOKUP(BB$1,Monitoring_MP!$AM$1:$CX$57,Points_MP!$C53,FALSE)=$R53,$AH53,IF(HLOOKUP(BB$1,Monitoring_MP!$AM$1:$CX$57,Points_MP!$C53,FALSE)=$T53,$AI53,IF(HLOOKUP(BB$1,Monitoring_MP!$AM$1:$CX$57,Points_MP!$C53,FALSE)=$V53,$AJ53,IF(HLOOKUP(BB$1,Monitoring_MP!$AM$1:$CX$57,Points_MP!$C53,FALSE)=$X53,$AK53,"ERROR")))))))))</f>
        <v>0</v>
      </c>
      <c r="BC53" s="223">
        <f>IF(ISBLANK(HLOOKUP(BC$1,Monitoring_MP!$AM$1:$CX$57,Points_MP!$C53,FALSE)),"",IF(HLOOKUP(BC$1,Monitoring_MP!$AM$1:$CX$57,Points_MP!$C53,FALSE)=$J53,$AD53,IF(HLOOKUP(BC$1,Monitoring_MP!$AM$1:$CX$57,Points_MP!$C53,FALSE)=$L53,$AE53,IF(HLOOKUP(BC$1,Monitoring_MP!$AM$1:$CX$57,Points_MP!$C53,FALSE)=$N53,$AF53,IF(HLOOKUP(BC$1,Monitoring_MP!$AM$1:$CX$57,Points_MP!$C53,FALSE)=$P53,$AG53,IF(HLOOKUP(BC$1,Monitoring_MP!$AM$1:$CX$57,Points_MP!$C53,FALSE)=$R53,$AH53,IF(HLOOKUP(BC$1,Monitoring_MP!$AM$1:$CX$57,Points_MP!$C53,FALSE)=$T53,$AI53,IF(HLOOKUP(BC$1,Monitoring_MP!$AM$1:$CX$57,Points_MP!$C53,FALSE)=$V53,$AJ53,IF(HLOOKUP(BC$1,Monitoring_MP!$AM$1:$CX$57,Points_MP!$C53,FALSE)=$X53,$AK53,"ERROR")))))))))</f>
        <v>0</v>
      </c>
      <c r="BD53" s="223">
        <f>IF(ISBLANK(HLOOKUP(BD$1,Monitoring_MP!$AM$1:$CX$57,Points_MP!$C53,FALSE)),"",IF(HLOOKUP(BD$1,Monitoring_MP!$AM$1:$CX$57,Points_MP!$C53,FALSE)=$J53,$AD53,IF(HLOOKUP(BD$1,Monitoring_MP!$AM$1:$CX$57,Points_MP!$C53,FALSE)=$L53,$AE53,IF(HLOOKUP(BD$1,Monitoring_MP!$AM$1:$CX$57,Points_MP!$C53,FALSE)=$N53,$AF53,IF(HLOOKUP(BD$1,Monitoring_MP!$AM$1:$CX$57,Points_MP!$C53,FALSE)=$P53,$AG53,IF(HLOOKUP(BD$1,Monitoring_MP!$AM$1:$CX$57,Points_MP!$C53,FALSE)=$R53,$AH53,IF(HLOOKUP(BD$1,Monitoring_MP!$AM$1:$CX$57,Points_MP!$C53,FALSE)=$T53,$AI53,IF(HLOOKUP(BD$1,Monitoring_MP!$AM$1:$CX$57,Points_MP!$C53,FALSE)=$V53,$AJ53,IF(HLOOKUP(BD$1,Monitoring_MP!$AM$1:$CX$57,Points_MP!$C53,FALSE)=$X53,$AK53,"ERROR")))))))))</f>
        <v>0</v>
      </c>
      <c r="BE53" s="223">
        <f>IF(ISBLANK(HLOOKUP(BE$1,Monitoring_MP!$AM$1:$CX$57,Points_MP!$C53,FALSE)),"",IF(HLOOKUP(BE$1,Monitoring_MP!$AM$1:$CX$57,Points_MP!$C53,FALSE)=$J53,$AD53,IF(HLOOKUP(BE$1,Monitoring_MP!$AM$1:$CX$57,Points_MP!$C53,FALSE)=$L53,$AE53,IF(HLOOKUP(BE$1,Monitoring_MP!$AM$1:$CX$57,Points_MP!$C53,FALSE)=$N53,$AF53,IF(HLOOKUP(BE$1,Monitoring_MP!$AM$1:$CX$57,Points_MP!$C53,FALSE)=$P53,$AG53,IF(HLOOKUP(BE$1,Monitoring_MP!$AM$1:$CX$57,Points_MP!$C53,FALSE)=$R53,$AH53,IF(HLOOKUP(BE$1,Monitoring_MP!$AM$1:$CX$57,Points_MP!$C53,FALSE)=$T53,$AI53,IF(HLOOKUP(BE$1,Monitoring_MP!$AM$1:$CX$57,Points_MP!$C53,FALSE)=$V53,$AJ53,IF(HLOOKUP(BE$1,Monitoring_MP!$AM$1:$CX$57,Points_MP!$C53,FALSE)=$X53,$AK53,"ERROR")))))))))</f>
        <v>1</v>
      </c>
      <c r="BF53" s="223">
        <f>IF(ISBLANK(HLOOKUP(BF$1,Monitoring_MP!$AM$1:$CX$57,Points_MP!$C53,FALSE)),"",IF(HLOOKUP(BF$1,Monitoring_MP!$AM$1:$CX$57,Points_MP!$C53,FALSE)=$J53,$AD53,IF(HLOOKUP(BF$1,Monitoring_MP!$AM$1:$CX$57,Points_MP!$C53,FALSE)=$L53,$AE53,IF(HLOOKUP(BF$1,Monitoring_MP!$AM$1:$CX$57,Points_MP!$C53,FALSE)=$N53,$AF53,IF(HLOOKUP(BF$1,Monitoring_MP!$AM$1:$CX$57,Points_MP!$C53,FALSE)=$P53,$AG53,IF(HLOOKUP(BF$1,Monitoring_MP!$AM$1:$CX$57,Points_MP!$C53,FALSE)=$R53,$AH53,IF(HLOOKUP(BF$1,Monitoring_MP!$AM$1:$CX$57,Points_MP!$C53,FALSE)=$T53,$AI53,IF(HLOOKUP(BF$1,Monitoring_MP!$AM$1:$CX$57,Points_MP!$C53,FALSE)=$V53,$AJ53,IF(HLOOKUP(BF$1,Monitoring_MP!$AM$1:$CX$57,Points_MP!$C53,FALSE)=$X53,$AK53,"ERROR")))))))))</f>
        <v>0</v>
      </c>
      <c r="BG53" s="223">
        <f>IF(ISBLANK(HLOOKUP(BG$1,Monitoring_MP!$AM$1:$CX$57,Points_MP!$C53,FALSE)),"",IF(HLOOKUP(BG$1,Monitoring_MP!$AM$1:$CX$57,Points_MP!$C53,FALSE)=$J53,$AD53,IF(HLOOKUP(BG$1,Monitoring_MP!$AM$1:$CX$57,Points_MP!$C53,FALSE)=$L53,$AE53,IF(HLOOKUP(BG$1,Monitoring_MP!$AM$1:$CX$57,Points_MP!$C53,FALSE)=$N53,$AF53,IF(HLOOKUP(BG$1,Monitoring_MP!$AM$1:$CX$57,Points_MP!$C53,FALSE)=$P53,$AG53,IF(HLOOKUP(BG$1,Monitoring_MP!$AM$1:$CX$57,Points_MP!$C53,FALSE)=$R53,$AH53,IF(HLOOKUP(BG$1,Monitoring_MP!$AM$1:$CX$57,Points_MP!$C53,FALSE)=$T53,$AI53,IF(HLOOKUP(BG$1,Monitoring_MP!$AM$1:$CX$57,Points_MP!$C53,FALSE)=$V53,$AJ53,IF(HLOOKUP(BG$1,Monitoring_MP!$AM$1:$CX$57,Points_MP!$C53,FALSE)=$X53,$AK53,"ERROR")))))))))</f>
        <v>0</v>
      </c>
      <c r="BH53" s="223">
        <f>IF(ISBLANK(HLOOKUP(BH$1,Monitoring_MP!$AM$1:$CX$57,Points_MP!$C53,FALSE)),"",IF(HLOOKUP(BH$1,Monitoring_MP!$AM$1:$CX$57,Points_MP!$C53,FALSE)=$J53,$AD53,IF(HLOOKUP(BH$1,Monitoring_MP!$AM$1:$CX$57,Points_MP!$C53,FALSE)=$L53,$AE53,IF(HLOOKUP(BH$1,Monitoring_MP!$AM$1:$CX$57,Points_MP!$C53,FALSE)=$N53,$AF53,IF(HLOOKUP(BH$1,Monitoring_MP!$AM$1:$CX$57,Points_MP!$C53,FALSE)=$P53,$AG53,IF(HLOOKUP(BH$1,Monitoring_MP!$AM$1:$CX$57,Points_MP!$C53,FALSE)=$R53,$AH53,IF(HLOOKUP(BH$1,Monitoring_MP!$AM$1:$CX$57,Points_MP!$C53,FALSE)=$T53,$AI53,IF(HLOOKUP(BH$1,Monitoring_MP!$AM$1:$CX$57,Points_MP!$C53,FALSE)=$V53,$AJ53,IF(HLOOKUP(BH$1,Monitoring_MP!$AM$1:$CX$57,Points_MP!$C53,FALSE)=$X53,$AK53,"ERROR")))))))))</f>
        <v>1</v>
      </c>
      <c r="BI53" s="223">
        <f>IF(ISBLANK(HLOOKUP(BI$1,Monitoring_MP!$AM$1:$CX$57,Points_MP!$C53,FALSE)),"",IF(HLOOKUP(BI$1,Monitoring_MP!$AM$1:$CX$57,Points_MP!$C53,FALSE)=$J53,$AD53,IF(HLOOKUP(BI$1,Monitoring_MP!$AM$1:$CX$57,Points_MP!$C53,FALSE)=$L53,$AE53,IF(HLOOKUP(BI$1,Monitoring_MP!$AM$1:$CX$57,Points_MP!$C53,FALSE)=$N53,$AF53,IF(HLOOKUP(BI$1,Monitoring_MP!$AM$1:$CX$57,Points_MP!$C53,FALSE)=$P53,$AG53,IF(HLOOKUP(BI$1,Monitoring_MP!$AM$1:$CX$57,Points_MP!$C53,FALSE)=$R53,$AH53,IF(HLOOKUP(BI$1,Monitoring_MP!$AM$1:$CX$57,Points_MP!$C53,FALSE)=$T53,$AI53,IF(HLOOKUP(BI$1,Monitoring_MP!$AM$1:$CX$57,Points_MP!$C53,FALSE)=$V53,$AJ53,IF(HLOOKUP(BI$1,Monitoring_MP!$AM$1:$CX$57,Points_MP!$C53,FALSE)=$X53,$AK53,"ERROR")))))))))</f>
        <v>0</v>
      </c>
      <c r="BJ53" s="223">
        <f>IF(ISBLANK(HLOOKUP(BJ$1,Monitoring_MP!$AM$1:$CX$57,Points_MP!$C53,FALSE)),"",IF(HLOOKUP(BJ$1,Monitoring_MP!$AM$1:$CX$57,Points_MP!$C53,FALSE)=$J53,$AD53,IF(HLOOKUP(BJ$1,Monitoring_MP!$AM$1:$CX$57,Points_MP!$C53,FALSE)=$L53,$AE53,IF(HLOOKUP(BJ$1,Monitoring_MP!$AM$1:$CX$57,Points_MP!$C53,FALSE)=$N53,$AF53,IF(HLOOKUP(BJ$1,Monitoring_MP!$AM$1:$CX$57,Points_MP!$C53,FALSE)=$P53,$AG53,IF(HLOOKUP(BJ$1,Monitoring_MP!$AM$1:$CX$57,Points_MP!$C53,FALSE)=$R53,$AH53,IF(HLOOKUP(BJ$1,Monitoring_MP!$AM$1:$CX$57,Points_MP!$C53,FALSE)=$T53,$AI53,IF(HLOOKUP(BJ$1,Monitoring_MP!$AM$1:$CX$57,Points_MP!$C53,FALSE)=$V53,$AJ53,IF(HLOOKUP(BJ$1,Monitoring_MP!$AM$1:$CX$57,Points_MP!$C53,FALSE)=$X53,$AK53,"ERROR")))))))))</f>
        <v>0</v>
      </c>
      <c r="BK53" s="223">
        <f>IF(ISBLANK(HLOOKUP(BK$1,Monitoring_MP!$AM$1:$CX$57,Points_MP!$C53,FALSE)),"",IF(HLOOKUP(BK$1,Monitoring_MP!$AM$1:$CX$57,Points_MP!$C53,FALSE)=$J53,$AD53,IF(HLOOKUP(BK$1,Monitoring_MP!$AM$1:$CX$57,Points_MP!$C53,FALSE)=$L53,$AE53,IF(HLOOKUP(BK$1,Monitoring_MP!$AM$1:$CX$57,Points_MP!$C53,FALSE)=$N53,$AF53,IF(HLOOKUP(BK$1,Monitoring_MP!$AM$1:$CX$57,Points_MP!$C53,FALSE)=$P53,$AG53,IF(HLOOKUP(BK$1,Monitoring_MP!$AM$1:$CX$57,Points_MP!$C53,FALSE)=$R53,$AH53,IF(HLOOKUP(BK$1,Monitoring_MP!$AM$1:$CX$57,Points_MP!$C53,FALSE)=$T53,$AI53,IF(HLOOKUP(BK$1,Monitoring_MP!$AM$1:$CX$57,Points_MP!$C53,FALSE)=$V53,$AJ53,IF(HLOOKUP(BK$1,Monitoring_MP!$AM$1:$CX$57,Points_MP!$C53,FALSE)=$X53,$AK53,"ERROR")))))))))</f>
        <v>1</v>
      </c>
      <c r="BL53" s="223">
        <f>IF(ISBLANK(HLOOKUP(BL$1,Monitoring_MP!$AM$1:$CX$57,Points_MP!$C53,FALSE)),"",IF(HLOOKUP(BL$1,Monitoring_MP!$AM$1:$CX$57,Points_MP!$C53,FALSE)=$J53,$AD53,IF(HLOOKUP(BL$1,Monitoring_MP!$AM$1:$CX$57,Points_MP!$C53,FALSE)=$L53,$AE53,IF(HLOOKUP(BL$1,Monitoring_MP!$AM$1:$CX$57,Points_MP!$C53,FALSE)=$N53,$AF53,IF(HLOOKUP(BL$1,Monitoring_MP!$AM$1:$CX$57,Points_MP!$C53,FALSE)=$P53,$AG53,IF(HLOOKUP(BL$1,Monitoring_MP!$AM$1:$CX$57,Points_MP!$C53,FALSE)=$R53,$AH53,IF(HLOOKUP(BL$1,Monitoring_MP!$AM$1:$CX$57,Points_MP!$C53,FALSE)=$T53,$AI53,IF(HLOOKUP(BL$1,Monitoring_MP!$AM$1:$CX$57,Points_MP!$C53,FALSE)=$V53,$AJ53,IF(HLOOKUP(BL$1,Monitoring_MP!$AM$1:$CX$57,Points_MP!$C53,FALSE)=$X53,$AK53,"ERROR")))))))))</f>
        <v>0</v>
      </c>
      <c r="BM53" s="223">
        <f>IF(ISBLANK(HLOOKUP(BM$1,Monitoring_MP!$AM$1:$CX$57,Points_MP!$C53,FALSE)),"",IF(HLOOKUP(BM$1,Monitoring_MP!$AM$1:$CX$57,Points_MP!$C53,FALSE)=$J53,$AD53,IF(HLOOKUP(BM$1,Monitoring_MP!$AM$1:$CX$57,Points_MP!$C53,FALSE)=$L53,$AE53,IF(HLOOKUP(BM$1,Monitoring_MP!$AM$1:$CX$57,Points_MP!$C53,FALSE)=$N53,$AF53,IF(HLOOKUP(BM$1,Monitoring_MP!$AM$1:$CX$57,Points_MP!$C53,FALSE)=$P53,$AG53,IF(HLOOKUP(BM$1,Monitoring_MP!$AM$1:$CX$57,Points_MP!$C53,FALSE)=$R53,$AH53,IF(HLOOKUP(BM$1,Monitoring_MP!$AM$1:$CX$57,Points_MP!$C53,FALSE)=$T53,$AI53,IF(HLOOKUP(BM$1,Monitoring_MP!$AM$1:$CX$57,Points_MP!$C53,FALSE)=$V53,$AJ53,IF(HLOOKUP(BM$1,Monitoring_MP!$AM$1:$CX$57,Points_MP!$C53,FALSE)=$X53,$AK53,"ERROR")))))))))</f>
        <v>0.5</v>
      </c>
      <c r="BN53" s="223">
        <f>IF(ISBLANK(HLOOKUP(BN$1,Monitoring_MP!$AM$1:$CX$57,Points_MP!$C53,FALSE)),"",IF(HLOOKUP(BN$1,Monitoring_MP!$AM$1:$CX$57,Points_MP!$C53,FALSE)=$J53,$AD53,IF(HLOOKUP(BN$1,Monitoring_MP!$AM$1:$CX$57,Points_MP!$C53,FALSE)=$L53,$AE53,IF(HLOOKUP(BN$1,Monitoring_MP!$AM$1:$CX$57,Points_MP!$C53,FALSE)=$N53,$AF53,IF(HLOOKUP(BN$1,Monitoring_MP!$AM$1:$CX$57,Points_MP!$C53,FALSE)=$P53,$AG53,IF(HLOOKUP(BN$1,Monitoring_MP!$AM$1:$CX$57,Points_MP!$C53,FALSE)=$R53,$AH53,IF(HLOOKUP(BN$1,Monitoring_MP!$AM$1:$CX$57,Points_MP!$C53,FALSE)=$T53,$AI53,IF(HLOOKUP(BN$1,Monitoring_MP!$AM$1:$CX$57,Points_MP!$C53,FALSE)=$V53,$AJ53,IF(HLOOKUP(BN$1,Monitoring_MP!$AM$1:$CX$57,Points_MP!$C53,FALSE)=$X53,$AK53,"ERROR")))))))))</f>
        <v>0</v>
      </c>
      <c r="BO53" s="223">
        <f>IF(ISBLANK(HLOOKUP(BO$1,Monitoring_MP!$AM$1:$CX$57,Points_MP!$C53,FALSE)),"",IF(HLOOKUP(BO$1,Monitoring_MP!$AM$1:$CX$57,Points_MP!$C53,FALSE)=$J53,$AD53,IF(HLOOKUP(BO$1,Monitoring_MP!$AM$1:$CX$57,Points_MP!$C53,FALSE)=$L53,$AE53,IF(HLOOKUP(BO$1,Monitoring_MP!$AM$1:$CX$57,Points_MP!$C53,FALSE)=$N53,$AF53,IF(HLOOKUP(BO$1,Monitoring_MP!$AM$1:$CX$57,Points_MP!$C53,FALSE)=$P53,$AG53,IF(HLOOKUP(BO$1,Monitoring_MP!$AM$1:$CX$57,Points_MP!$C53,FALSE)=$R53,$AH53,IF(HLOOKUP(BO$1,Monitoring_MP!$AM$1:$CX$57,Points_MP!$C53,FALSE)=$T53,$AI53,IF(HLOOKUP(BO$1,Monitoring_MP!$AM$1:$CX$57,Points_MP!$C53,FALSE)=$V53,$AJ53,IF(HLOOKUP(BO$1,Monitoring_MP!$AM$1:$CX$57,Points_MP!$C53,FALSE)=$X53,$AK53,"ERROR")))))))))</f>
        <v>1</v>
      </c>
      <c r="BP53" s="223">
        <f>IF(ISBLANK(HLOOKUP(BP$1,Monitoring_MP!$AM$1:$CX$57,Points_MP!$C53,FALSE)),"",IF(HLOOKUP(BP$1,Monitoring_MP!$AM$1:$CX$57,Points_MP!$C53,FALSE)=$J53,$AD53,IF(HLOOKUP(BP$1,Monitoring_MP!$AM$1:$CX$57,Points_MP!$C53,FALSE)=$L53,$AE53,IF(HLOOKUP(BP$1,Monitoring_MP!$AM$1:$CX$57,Points_MP!$C53,FALSE)=$N53,$AF53,IF(HLOOKUP(BP$1,Monitoring_MP!$AM$1:$CX$57,Points_MP!$C53,FALSE)=$P53,$AG53,IF(HLOOKUP(BP$1,Monitoring_MP!$AM$1:$CX$57,Points_MP!$C53,FALSE)=$R53,$AH53,IF(HLOOKUP(BP$1,Monitoring_MP!$AM$1:$CX$57,Points_MP!$C53,FALSE)=$T53,$AI53,IF(HLOOKUP(BP$1,Monitoring_MP!$AM$1:$CX$57,Points_MP!$C53,FALSE)=$V53,$AJ53,IF(HLOOKUP(BP$1,Monitoring_MP!$AM$1:$CX$57,Points_MP!$C53,FALSE)=$X53,$AK53,"ERROR")))))))))</f>
        <v>0</v>
      </c>
      <c r="BQ53" s="223">
        <f>IF(ISBLANK(HLOOKUP(BQ$1,Monitoring_MP!$AM$1:$CX$57,Points_MP!$C53,FALSE)),"",IF(HLOOKUP(BQ$1,Monitoring_MP!$AM$1:$CX$57,Points_MP!$C53,FALSE)=$J53,$AD53,IF(HLOOKUP(BQ$1,Monitoring_MP!$AM$1:$CX$57,Points_MP!$C53,FALSE)=$L53,$AE53,IF(HLOOKUP(BQ$1,Monitoring_MP!$AM$1:$CX$57,Points_MP!$C53,FALSE)=$N53,$AF53,IF(HLOOKUP(BQ$1,Monitoring_MP!$AM$1:$CX$57,Points_MP!$C53,FALSE)=$P53,$AG53,IF(HLOOKUP(BQ$1,Monitoring_MP!$AM$1:$CX$57,Points_MP!$C53,FALSE)=$R53,$AH53,IF(HLOOKUP(BQ$1,Monitoring_MP!$AM$1:$CX$57,Points_MP!$C53,FALSE)=$T53,$AI53,IF(HLOOKUP(BQ$1,Monitoring_MP!$AM$1:$CX$57,Points_MP!$C53,FALSE)=$V53,$AJ53,IF(HLOOKUP(BQ$1,Monitoring_MP!$AM$1:$CX$57,Points_MP!$C53,FALSE)=$X53,$AK53,"ERROR")))))))))</f>
        <v>0</v>
      </c>
      <c r="BR53" s="223">
        <f>IF(ISBLANK(HLOOKUP(BR$1,Monitoring_MP!$AM$1:$CX$57,Points_MP!$C53,FALSE)),"",IF(HLOOKUP(BR$1,Monitoring_MP!$AM$1:$CX$57,Points_MP!$C53,FALSE)=$J53,$AD53,IF(HLOOKUP(BR$1,Monitoring_MP!$AM$1:$CX$57,Points_MP!$C53,FALSE)=$L53,$AE53,IF(HLOOKUP(BR$1,Monitoring_MP!$AM$1:$CX$57,Points_MP!$C53,FALSE)=$N53,$AF53,IF(HLOOKUP(BR$1,Monitoring_MP!$AM$1:$CX$57,Points_MP!$C53,FALSE)=$P53,$AG53,IF(HLOOKUP(BR$1,Monitoring_MP!$AM$1:$CX$57,Points_MP!$C53,FALSE)=$R53,$AH53,IF(HLOOKUP(BR$1,Monitoring_MP!$AM$1:$CX$57,Points_MP!$C53,FALSE)=$T53,$AI53,IF(HLOOKUP(BR$1,Monitoring_MP!$AM$1:$CX$57,Points_MP!$C53,FALSE)=$V53,$AJ53,IF(HLOOKUP(BR$1,Monitoring_MP!$AM$1:$CX$57,Points_MP!$C53,FALSE)=$X53,$AK53,"ERROR")))))))))</f>
        <v>0</v>
      </c>
    </row>
    <row r="54" spans="1:70" ht="15" customHeight="1" x14ac:dyDescent="0.35">
      <c r="A54" s="137" t="str">
        <f>IF(ISBLANK(Monitoring_MP!A54),"",Monitoring_MP!A54)</f>
        <v>Q52</v>
      </c>
      <c r="B54" s="250" t="str">
        <f>IF(ISBLANK(Monitoring_MP!B54),"",Monitoring_MP!B54)</f>
        <v>R20052</v>
      </c>
      <c r="C54" s="180">
        <f>IF(ISBLANK(Monitoring_MP!C54),"",Monitoring_MP!C54)</f>
        <v>54</v>
      </c>
      <c r="D54" s="180" t="str">
        <f>IF(ISBLANK(Monitoring_MP!D54),"",Monitoring_MP!D54)</f>
        <v>Sînt plasate pe web datele privind programele şi proiectele, inclusiv de asistenţă tehnică, ale căror beneficiari sau executanţi sînt autorităţile administraţiei publice (denumirea, scopurile şi sarcinile de bază, beneficiarii şi executorii principali de program, termenele şi rezultatele de realizare scontate, volumul şi sursele de finanţare) ?</v>
      </c>
      <c r="E54" s="180" t="str">
        <f>IF(ISBLANK(Monitoring_MP!E54),"",Monitoring_MP!E54)</f>
        <v>Are placed on web data on programs and projects, including technical assistance, whose beneficiaries performers are public authorities (name, goals and basic tasks beneficiaries and executors main program, terms and results of achieving the expected volume and sources financing)?</v>
      </c>
      <c r="F54" s="95" t="str">
        <f>IF(ISBLANK(Monitoring_MP!F54),"",Monitoring_MP!F54)</f>
        <v>inv</v>
      </c>
      <c r="G54" s="96" t="str">
        <f>IF(ISBLANK(Monitoring_MP!G54),"",Monitoring_MP!G54)</f>
        <v>soc4</v>
      </c>
      <c r="H54" s="95" t="str">
        <f>IF(ISBLANK(Monitoring_MP!H54),"",Monitoring_MP!H54)</f>
        <v>soc4k</v>
      </c>
      <c r="I54" s="97">
        <f>IF(ISBLANK(Monitoring_MP!I54),"",Monitoring_MP!I54)</f>
        <v>2</v>
      </c>
      <c r="J54" s="98" t="str">
        <f>IF(ISBLANK(Monitoring_MP!J54),"",Monitoring_MP!J54)</f>
        <v>da</v>
      </c>
      <c r="K54" s="98" t="str">
        <f>IF(ISBLANK(Monitoring_MP!K54),"",Monitoring_MP!K54)</f>
        <v>yes</v>
      </c>
      <c r="L54" s="98" t="str">
        <f>IF(ISBLANK(Monitoring_MP!L54),"",Monitoring_MP!L54)</f>
        <v>nu</v>
      </c>
      <c r="M54" s="98" t="str">
        <f>IF(ISBLANK(Monitoring_MP!M54),"",Monitoring_MP!M54)</f>
        <v xml:space="preserve">no </v>
      </c>
      <c r="N54" s="98" t="str">
        <f>IF(ISBLANK(Monitoring_MP!N54),"",Monitoring_MP!N54)</f>
        <v>partial</v>
      </c>
      <c r="O54" s="98" t="str">
        <f>IF(ISBLANK(Monitoring_MP!O54),"",Monitoring_MP!O54)</f>
        <v>partially</v>
      </c>
      <c r="P54" s="134" t="str">
        <f>IF(ISBLANK(Monitoring_MP!P54),"",Monitoring_MP!P54)</f>
        <v>---</v>
      </c>
      <c r="Q54" s="134" t="str">
        <f>IF(ISBLANK(Monitoring_MP!Q54),"",Monitoring_MP!Q54)</f>
        <v>---</v>
      </c>
      <c r="R54" s="134" t="str">
        <f>IF(ISBLANK(Monitoring_MP!R54),"",Monitoring_MP!R54)</f>
        <v>---</v>
      </c>
      <c r="S54" s="134" t="str">
        <f>IF(ISBLANK(Monitoring_MP!S54),"",Monitoring_MP!S54)</f>
        <v>---</v>
      </c>
      <c r="T54" s="134" t="str">
        <f>IF(ISBLANK(Monitoring_MP!T54),"",Monitoring_MP!T54)</f>
        <v>---</v>
      </c>
      <c r="U54" s="134" t="str">
        <f>IF(ISBLANK(Monitoring_MP!U54),"",Monitoring_MP!U54)</f>
        <v>---</v>
      </c>
      <c r="V54" s="134" t="str">
        <f>IF(ISBLANK(Monitoring_MP!V54),"",Monitoring_MP!V54)</f>
        <v>---</v>
      </c>
      <c r="W54" s="134" t="str">
        <f>IF(ISBLANK(Monitoring_MP!W54),"",Monitoring_MP!W54)</f>
        <v>---</v>
      </c>
      <c r="X54" s="134" t="str">
        <f>IF(ISBLANK(Monitoring_MP!X54),"",Monitoring_MP!X54)</f>
        <v>N/A</v>
      </c>
      <c r="Y54" s="134" t="str">
        <f>IF(ISBLANK(Monitoring_MP!Y54),"",Monitoring_MP!Y54)</f>
        <v>N/A</v>
      </c>
      <c r="Z54" s="134" t="str">
        <f>IF(ISBLANK(Monitoring_MP!Z54),"",Monitoring_MP!Z54)</f>
        <v>---</v>
      </c>
      <c r="AA54" s="134" t="str">
        <f>IF(ISBLANK(Monitoring_MP!AA54),"",Monitoring_MP!AA54)</f>
        <v>---</v>
      </c>
      <c r="AB54" s="134" t="str">
        <f>IF(ISBLANK(Monitoring_MP!AB54),"",Monitoring_MP!AB54)</f>
        <v>da</v>
      </c>
      <c r="AC54" s="134" t="str">
        <f>IF(ISBLANK(Monitoring_MP!AC54),"",Monitoring_MP!AC54)</f>
        <v>nu</v>
      </c>
      <c r="AD54" s="97">
        <f>IF(ISBLANK(Monitoring_MP!AD54),"",Monitoring_MP!AD54)</f>
        <v>2</v>
      </c>
      <c r="AE54" s="98">
        <f>IF(ISBLANK(Monitoring_MP!AE54),"",Monitoring_MP!AE54)</f>
        <v>0</v>
      </c>
      <c r="AF54" s="98">
        <f>IF(ISBLANK(Monitoring_MP!AF54),"",Monitoring_MP!AF54)</f>
        <v>1</v>
      </c>
      <c r="AG54" s="134" t="str">
        <f>IF(ISBLANK(Monitoring_MP!AG54),"",Monitoring_MP!AG54)</f>
        <v>---</v>
      </c>
      <c r="AH54" s="134" t="str">
        <f>IF(ISBLANK(Monitoring_MP!AH54),"",Monitoring_MP!AH54)</f>
        <v>---</v>
      </c>
      <c r="AI54" s="134" t="str">
        <f>IF(ISBLANK(Monitoring_MP!AI54),"",Monitoring_MP!AI54)</f>
        <v>---</v>
      </c>
      <c r="AJ54" s="134" t="str">
        <f>IF(ISBLANK(Monitoring_MP!AJ54),"",Monitoring_MP!AJ54)</f>
        <v>---</v>
      </c>
      <c r="AK54" s="134" t="str">
        <f>IF(ISBLANK(Monitoring_MP!AK54),"",Monitoring_MP!AK54)</f>
        <v>N/A</v>
      </c>
      <c r="AL54" s="160" t="str">
        <f>IF(ISBLANK(Monitoring_MP!AL54),"",Monitoring_MP!AL54)</f>
        <v>---</v>
      </c>
      <c r="AM54" s="223">
        <f>IF(ISBLANK(HLOOKUP(AM$1,Monitoring_MP!$AM$1:$CX$57,Points_MP!$C54,FALSE)),"",IF(HLOOKUP(AM$1,Monitoring_MP!$AM$1:$CX$57,Points_MP!$C54,FALSE)=$J54,$AD54,IF(HLOOKUP(AM$1,Monitoring_MP!$AM$1:$CX$57,Points_MP!$C54,FALSE)=$L54,$AE54,IF(HLOOKUP(AM$1,Monitoring_MP!$AM$1:$CX$57,Points_MP!$C54,FALSE)=$N54,$AF54,IF(HLOOKUP(AM$1,Monitoring_MP!$AM$1:$CX$57,Points_MP!$C54,FALSE)=$P54,$AG54,IF(HLOOKUP(AM$1,Monitoring_MP!$AM$1:$CX$57,Points_MP!$C54,FALSE)=$R54,$AH54,IF(HLOOKUP(AM$1,Monitoring_MP!$AM$1:$CX$57,Points_MP!$C54,FALSE)=$T54,$AI54,IF(HLOOKUP(AM$1,Monitoring_MP!$AM$1:$CX$57,Points_MP!$C54,FALSE)=$V54,$AJ54,IF(HLOOKUP(AM$1,Monitoring_MP!$AM$1:$CX$57,Points_MP!$C54,FALSE)=$X54,$AK54,"ERROR")))))))))</f>
        <v>0</v>
      </c>
      <c r="AN54" s="223">
        <f>IF(ISBLANK(HLOOKUP(AN$1,Monitoring_MP!$AM$1:$CX$57,Points_MP!$C54,FALSE)),"",IF(HLOOKUP(AN$1,Monitoring_MP!$AM$1:$CX$57,Points_MP!$C54,FALSE)=$J54,$AD54,IF(HLOOKUP(AN$1,Monitoring_MP!$AM$1:$CX$57,Points_MP!$C54,FALSE)=$L54,$AE54,IF(HLOOKUP(AN$1,Monitoring_MP!$AM$1:$CX$57,Points_MP!$C54,FALSE)=$N54,$AF54,IF(HLOOKUP(AN$1,Monitoring_MP!$AM$1:$CX$57,Points_MP!$C54,FALSE)=$P54,$AG54,IF(HLOOKUP(AN$1,Monitoring_MP!$AM$1:$CX$57,Points_MP!$C54,FALSE)=$R54,$AH54,IF(HLOOKUP(AN$1,Monitoring_MP!$AM$1:$CX$57,Points_MP!$C54,FALSE)=$T54,$AI54,IF(HLOOKUP(AN$1,Monitoring_MP!$AM$1:$CX$57,Points_MP!$C54,FALSE)=$V54,$AJ54,IF(HLOOKUP(AN$1,Monitoring_MP!$AM$1:$CX$57,Points_MP!$C54,FALSE)=$X54,$AK54,"ERROR")))))))))</f>
        <v>1</v>
      </c>
      <c r="AO54" s="223">
        <f>IF(ISBLANK(HLOOKUP(AO$1,Monitoring_MP!$AM$1:$CX$57,Points_MP!$C54,FALSE)),"",IF(HLOOKUP(AO$1,Monitoring_MP!$AM$1:$CX$57,Points_MP!$C54,FALSE)=$J54,$AD54,IF(HLOOKUP(AO$1,Monitoring_MP!$AM$1:$CX$57,Points_MP!$C54,FALSE)=$L54,$AE54,IF(HLOOKUP(AO$1,Monitoring_MP!$AM$1:$CX$57,Points_MP!$C54,FALSE)=$N54,$AF54,IF(HLOOKUP(AO$1,Monitoring_MP!$AM$1:$CX$57,Points_MP!$C54,FALSE)=$P54,$AG54,IF(HLOOKUP(AO$1,Monitoring_MP!$AM$1:$CX$57,Points_MP!$C54,FALSE)=$R54,$AH54,IF(HLOOKUP(AO$1,Monitoring_MP!$AM$1:$CX$57,Points_MP!$C54,FALSE)=$T54,$AI54,IF(HLOOKUP(AO$1,Monitoring_MP!$AM$1:$CX$57,Points_MP!$C54,FALSE)=$V54,$AJ54,IF(HLOOKUP(AO$1,Monitoring_MP!$AM$1:$CX$57,Points_MP!$C54,FALSE)=$X54,$AK54,"ERROR")))))))))</f>
        <v>0</v>
      </c>
      <c r="AP54" s="223">
        <f>IF(ISBLANK(HLOOKUP(AP$1,Monitoring_MP!$AM$1:$CX$57,Points_MP!$C54,FALSE)),"",IF(HLOOKUP(AP$1,Monitoring_MP!$AM$1:$CX$57,Points_MP!$C54,FALSE)=$J54,$AD54,IF(HLOOKUP(AP$1,Monitoring_MP!$AM$1:$CX$57,Points_MP!$C54,FALSE)=$L54,$AE54,IF(HLOOKUP(AP$1,Monitoring_MP!$AM$1:$CX$57,Points_MP!$C54,FALSE)=$N54,$AF54,IF(HLOOKUP(AP$1,Monitoring_MP!$AM$1:$CX$57,Points_MP!$C54,FALSE)=$P54,$AG54,IF(HLOOKUP(AP$1,Monitoring_MP!$AM$1:$CX$57,Points_MP!$C54,FALSE)=$R54,$AH54,IF(HLOOKUP(AP$1,Monitoring_MP!$AM$1:$CX$57,Points_MP!$C54,FALSE)=$T54,$AI54,IF(HLOOKUP(AP$1,Monitoring_MP!$AM$1:$CX$57,Points_MP!$C54,FALSE)=$V54,$AJ54,IF(HLOOKUP(AP$1,Monitoring_MP!$AM$1:$CX$57,Points_MP!$C54,FALSE)=$X54,$AK54,"ERROR")))))))))</f>
        <v>2</v>
      </c>
      <c r="AQ54" s="223">
        <f>IF(ISBLANK(HLOOKUP(AQ$1,Monitoring_MP!$AM$1:$CX$57,Points_MP!$C54,FALSE)),"",IF(HLOOKUP(AQ$1,Monitoring_MP!$AM$1:$CX$57,Points_MP!$C54,FALSE)=$J54,$AD54,IF(HLOOKUP(AQ$1,Monitoring_MP!$AM$1:$CX$57,Points_MP!$C54,FALSE)=$L54,$AE54,IF(HLOOKUP(AQ$1,Monitoring_MP!$AM$1:$CX$57,Points_MP!$C54,FALSE)=$N54,$AF54,IF(HLOOKUP(AQ$1,Monitoring_MP!$AM$1:$CX$57,Points_MP!$C54,FALSE)=$P54,$AG54,IF(HLOOKUP(AQ$1,Monitoring_MP!$AM$1:$CX$57,Points_MP!$C54,FALSE)=$R54,$AH54,IF(HLOOKUP(AQ$1,Monitoring_MP!$AM$1:$CX$57,Points_MP!$C54,FALSE)=$T54,$AI54,IF(HLOOKUP(AQ$1,Monitoring_MP!$AM$1:$CX$57,Points_MP!$C54,FALSE)=$V54,$AJ54,IF(HLOOKUP(AQ$1,Monitoring_MP!$AM$1:$CX$57,Points_MP!$C54,FALSE)=$X54,$AK54,"ERROR")))))))))</f>
        <v>0</v>
      </c>
      <c r="AR54" s="223">
        <f>IF(ISBLANK(HLOOKUP(AR$1,Monitoring_MP!$AM$1:$CX$57,Points_MP!$C54,FALSE)),"",IF(HLOOKUP(AR$1,Monitoring_MP!$AM$1:$CX$57,Points_MP!$C54,FALSE)=$J54,$AD54,IF(HLOOKUP(AR$1,Monitoring_MP!$AM$1:$CX$57,Points_MP!$C54,FALSE)=$L54,$AE54,IF(HLOOKUP(AR$1,Monitoring_MP!$AM$1:$CX$57,Points_MP!$C54,FALSE)=$N54,$AF54,IF(HLOOKUP(AR$1,Monitoring_MP!$AM$1:$CX$57,Points_MP!$C54,FALSE)=$P54,$AG54,IF(HLOOKUP(AR$1,Monitoring_MP!$AM$1:$CX$57,Points_MP!$C54,FALSE)=$R54,$AH54,IF(HLOOKUP(AR$1,Monitoring_MP!$AM$1:$CX$57,Points_MP!$C54,FALSE)=$T54,$AI54,IF(HLOOKUP(AR$1,Monitoring_MP!$AM$1:$CX$57,Points_MP!$C54,FALSE)=$V54,$AJ54,IF(HLOOKUP(AR$1,Monitoring_MP!$AM$1:$CX$57,Points_MP!$C54,FALSE)=$X54,$AK54,"ERROR")))))))))</f>
        <v>0</v>
      </c>
      <c r="AS54" s="223">
        <f>IF(ISBLANK(HLOOKUP(AS$1,Monitoring_MP!$AM$1:$CX$57,Points_MP!$C54,FALSE)),"",IF(HLOOKUP(AS$1,Monitoring_MP!$AM$1:$CX$57,Points_MP!$C54,FALSE)=$J54,$AD54,IF(HLOOKUP(AS$1,Monitoring_MP!$AM$1:$CX$57,Points_MP!$C54,FALSE)=$L54,$AE54,IF(HLOOKUP(AS$1,Monitoring_MP!$AM$1:$CX$57,Points_MP!$C54,FALSE)=$N54,$AF54,IF(HLOOKUP(AS$1,Monitoring_MP!$AM$1:$CX$57,Points_MP!$C54,FALSE)=$P54,$AG54,IF(HLOOKUP(AS$1,Monitoring_MP!$AM$1:$CX$57,Points_MP!$C54,FALSE)=$R54,$AH54,IF(HLOOKUP(AS$1,Monitoring_MP!$AM$1:$CX$57,Points_MP!$C54,FALSE)=$T54,$AI54,IF(HLOOKUP(AS$1,Monitoring_MP!$AM$1:$CX$57,Points_MP!$C54,FALSE)=$V54,$AJ54,IF(HLOOKUP(AS$1,Monitoring_MP!$AM$1:$CX$57,Points_MP!$C54,FALSE)=$X54,$AK54,"ERROR")))))))))</f>
        <v>1</v>
      </c>
      <c r="AT54" s="223">
        <f>IF(ISBLANK(HLOOKUP(AT$1,Monitoring_MP!$AM$1:$CX$57,Points_MP!$C54,FALSE)),"",IF(HLOOKUP(AT$1,Monitoring_MP!$AM$1:$CX$57,Points_MP!$C54,FALSE)=$J54,$AD54,IF(HLOOKUP(AT$1,Monitoring_MP!$AM$1:$CX$57,Points_MP!$C54,FALSE)=$L54,$AE54,IF(HLOOKUP(AT$1,Monitoring_MP!$AM$1:$CX$57,Points_MP!$C54,FALSE)=$N54,$AF54,IF(HLOOKUP(AT$1,Monitoring_MP!$AM$1:$CX$57,Points_MP!$C54,FALSE)=$P54,$AG54,IF(HLOOKUP(AT$1,Monitoring_MP!$AM$1:$CX$57,Points_MP!$C54,FALSE)=$R54,$AH54,IF(HLOOKUP(AT$1,Monitoring_MP!$AM$1:$CX$57,Points_MP!$C54,FALSE)=$T54,$AI54,IF(HLOOKUP(AT$1,Monitoring_MP!$AM$1:$CX$57,Points_MP!$C54,FALSE)=$V54,$AJ54,IF(HLOOKUP(AT$1,Monitoring_MP!$AM$1:$CX$57,Points_MP!$C54,FALSE)=$X54,$AK54,"ERROR")))))))))</f>
        <v>0</v>
      </c>
      <c r="AU54" s="223">
        <f>IF(ISBLANK(HLOOKUP(AU$1,Monitoring_MP!$AM$1:$CX$57,Points_MP!$C54,FALSE)),"",IF(HLOOKUP(AU$1,Monitoring_MP!$AM$1:$CX$57,Points_MP!$C54,FALSE)=$J54,$AD54,IF(HLOOKUP(AU$1,Monitoring_MP!$AM$1:$CX$57,Points_MP!$C54,FALSE)=$L54,$AE54,IF(HLOOKUP(AU$1,Monitoring_MP!$AM$1:$CX$57,Points_MP!$C54,FALSE)=$N54,$AF54,IF(HLOOKUP(AU$1,Monitoring_MP!$AM$1:$CX$57,Points_MP!$C54,FALSE)=$P54,$AG54,IF(HLOOKUP(AU$1,Monitoring_MP!$AM$1:$CX$57,Points_MP!$C54,FALSE)=$R54,$AH54,IF(HLOOKUP(AU$1,Monitoring_MP!$AM$1:$CX$57,Points_MP!$C54,FALSE)=$T54,$AI54,IF(HLOOKUP(AU$1,Monitoring_MP!$AM$1:$CX$57,Points_MP!$C54,FALSE)=$V54,$AJ54,IF(HLOOKUP(AU$1,Monitoring_MP!$AM$1:$CX$57,Points_MP!$C54,FALSE)=$X54,$AK54,"ERROR")))))))))</f>
        <v>1</v>
      </c>
      <c r="AV54" s="223">
        <f>IF(ISBLANK(HLOOKUP(AV$1,Monitoring_MP!$AM$1:$CX$57,Points_MP!$C54,FALSE)),"",IF(HLOOKUP(AV$1,Monitoring_MP!$AM$1:$CX$57,Points_MP!$C54,FALSE)=$J54,$AD54,IF(HLOOKUP(AV$1,Monitoring_MP!$AM$1:$CX$57,Points_MP!$C54,FALSE)=$L54,$AE54,IF(HLOOKUP(AV$1,Monitoring_MP!$AM$1:$CX$57,Points_MP!$C54,FALSE)=$N54,$AF54,IF(HLOOKUP(AV$1,Monitoring_MP!$AM$1:$CX$57,Points_MP!$C54,FALSE)=$P54,$AG54,IF(HLOOKUP(AV$1,Monitoring_MP!$AM$1:$CX$57,Points_MP!$C54,FALSE)=$R54,$AH54,IF(HLOOKUP(AV$1,Monitoring_MP!$AM$1:$CX$57,Points_MP!$C54,FALSE)=$T54,$AI54,IF(HLOOKUP(AV$1,Monitoring_MP!$AM$1:$CX$57,Points_MP!$C54,FALSE)=$V54,$AJ54,IF(HLOOKUP(AV$1,Monitoring_MP!$AM$1:$CX$57,Points_MP!$C54,FALSE)=$X54,$AK54,"ERROR")))))))))</f>
        <v>0</v>
      </c>
      <c r="AW54" s="223">
        <f>IF(ISBLANK(HLOOKUP(AW$1,Monitoring_MP!$AM$1:$CX$57,Points_MP!$C54,FALSE)),"",IF(HLOOKUP(AW$1,Monitoring_MP!$AM$1:$CX$57,Points_MP!$C54,FALSE)=$J54,$AD54,IF(HLOOKUP(AW$1,Monitoring_MP!$AM$1:$CX$57,Points_MP!$C54,FALSE)=$L54,$AE54,IF(HLOOKUP(AW$1,Monitoring_MP!$AM$1:$CX$57,Points_MP!$C54,FALSE)=$N54,$AF54,IF(HLOOKUP(AW$1,Monitoring_MP!$AM$1:$CX$57,Points_MP!$C54,FALSE)=$P54,$AG54,IF(HLOOKUP(AW$1,Monitoring_MP!$AM$1:$CX$57,Points_MP!$C54,FALSE)=$R54,$AH54,IF(HLOOKUP(AW$1,Monitoring_MP!$AM$1:$CX$57,Points_MP!$C54,FALSE)=$T54,$AI54,IF(HLOOKUP(AW$1,Monitoring_MP!$AM$1:$CX$57,Points_MP!$C54,FALSE)=$V54,$AJ54,IF(HLOOKUP(AW$1,Monitoring_MP!$AM$1:$CX$57,Points_MP!$C54,FALSE)=$X54,$AK54,"ERROR")))))))))</f>
        <v>0</v>
      </c>
      <c r="AX54" s="223">
        <f>IF(ISBLANK(HLOOKUP(AX$1,Monitoring_MP!$AM$1:$CX$57,Points_MP!$C54,FALSE)),"",IF(HLOOKUP(AX$1,Monitoring_MP!$AM$1:$CX$57,Points_MP!$C54,FALSE)=$J54,$AD54,IF(HLOOKUP(AX$1,Monitoring_MP!$AM$1:$CX$57,Points_MP!$C54,FALSE)=$L54,$AE54,IF(HLOOKUP(AX$1,Monitoring_MP!$AM$1:$CX$57,Points_MP!$C54,FALSE)=$N54,$AF54,IF(HLOOKUP(AX$1,Monitoring_MP!$AM$1:$CX$57,Points_MP!$C54,FALSE)=$P54,$AG54,IF(HLOOKUP(AX$1,Monitoring_MP!$AM$1:$CX$57,Points_MP!$C54,FALSE)=$R54,$AH54,IF(HLOOKUP(AX$1,Monitoring_MP!$AM$1:$CX$57,Points_MP!$C54,FALSE)=$T54,$AI54,IF(HLOOKUP(AX$1,Monitoring_MP!$AM$1:$CX$57,Points_MP!$C54,FALSE)=$V54,$AJ54,IF(HLOOKUP(AX$1,Monitoring_MP!$AM$1:$CX$57,Points_MP!$C54,FALSE)=$X54,$AK54,"ERROR")))))))))</f>
        <v>0</v>
      </c>
      <c r="AY54" s="223">
        <f>IF(ISBLANK(HLOOKUP(AY$1,Monitoring_MP!$AM$1:$CX$57,Points_MP!$C54,FALSE)),"",IF(HLOOKUP(AY$1,Monitoring_MP!$AM$1:$CX$57,Points_MP!$C54,FALSE)=$J54,$AD54,IF(HLOOKUP(AY$1,Monitoring_MP!$AM$1:$CX$57,Points_MP!$C54,FALSE)=$L54,$AE54,IF(HLOOKUP(AY$1,Monitoring_MP!$AM$1:$CX$57,Points_MP!$C54,FALSE)=$N54,$AF54,IF(HLOOKUP(AY$1,Monitoring_MP!$AM$1:$CX$57,Points_MP!$C54,FALSE)=$P54,$AG54,IF(HLOOKUP(AY$1,Monitoring_MP!$AM$1:$CX$57,Points_MP!$C54,FALSE)=$R54,$AH54,IF(HLOOKUP(AY$1,Monitoring_MP!$AM$1:$CX$57,Points_MP!$C54,FALSE)=$T54,$AI54,IF(HLOOKUP(AY$1,Monitoring_MP!$AM$1:$CX$57,Points_MP!$C54,FALSE)=$V54,$AJ54,IF(HLOOKUP(AY$1,Monitoring_MP!$AM$1:$CX$57,Points_MP!$C54,FALSE)=$X54,$AK54,"ERROR")))))))))</f>
        <v>0</v>
      </c>
      <c r="AZ54" s="223">
        <f>IF(ISBLANK(HLOOKUP(AZ$1,Monitoring_MP!$AM$1:$CX$57,Points_MP!$C54,FALSE)),"",IF(HLOOKUP(AZ$1,Monitoring_MP!$AM$1:$CX$57,Points_MP!$C54,FALSE)=$J54,$AD54,IF(HLOOKUP(AZ$1,Monitoring_MP!$AM$1:$CX$57,Points_MP!$C54,FALSE)=$L54,$AE54,IF(HLOOKUP(AZ$1,Monitoring_MP!$AM$1:$CX$57,Points_MP!$C54,FALSE)=$N54,$AF54,IF(HLOOKUP(AZ$1,Monitoring_MP!$AM$1:$CX$57,Points_MP!$C54,FALSE)=$P54,$AG54,IF(HLOOKUP(AZ$1,Monitoring_MP!$AM$1:$CX$57,Points_MP!$C54,FALSE)=$R54,$AH54,IF(HLOOKUP(AZ$1,Monitoring_MP!$AM$1:$CX$57,Points_MP!$C54,FALSE)=$T54,$AI54,IF(HLOOKUP(AZ$1,Monitoring_MP!$AM$1:$CX$57,Points_MP!$C54,FALSE)=$V54,$AJ54,IF(HLOOKUP(AZ$1,Monitoring_MP!$AM$1:$CX$57,Points_MP!$C54,FALSE)=$X54,$AK54,"ERROR")))))))))</f>
        <v>0</v>
      </c>
      <c r="BA54" s="223">
        <f>IF(ISBLANK(HLOOKUP(BA$1,Monitoring_MP!$AM$1:$CX$57,Points_MP!$C54,FALSE)),"",IF(HLOOKUP(BA$1,Monitoring_MP!$AM$1:$CX$57,Points_MP!$C54,FALSE)=$J54,$AD54,IF(HLOOKUP(BA$1,Monitoring_MP!$AM$1:$CX$57,Points_MP!$C54,FALSE)=$L54,$AE54,IF(HLOOKUP(BA$1,Monitoring_MP!$AM$1:$CX$57,Points_MP!$C54,FALSE)=$N54,$AF54,IF(HLOOKUP(BA$1,Monitoring_MP!$AM$1:$CX$57,Points_MP!$C54,FALSE)=$P54,$AG54,IF(HLOOKUP(BA$1,Monitoring_MP!$AM$1:$CX$57,Points_MP!$C54,FALSE)=$R54,$AH54,IF(HLOOKUP(BA$1,Monitoring_MP!$AM$1:$CX$57,Points_MP!$C54,FALSE)=$T54,$AI54,IF(HLOOKUP(BA$1,Monitoring_MP!$AM$1:$CX$57,Points_MP!$C54,FALSE)=$V54,$AJ54,IF(HLOOKUP(BA$1,Monitoring_MP!$AM$1:$CX$57,Points_MP!$C54,FALSE)=$X54,$AK54,"ERROR")))))))))</f>
        <v>0</v>
      </c>
      <c r="BB54" s="223">
        <f>IF(ISBLANK(HLOOKUP(BB$1,Monitoring_MP!$AM$1:$CX$57,Points_MP!$C54,FALSE)),"",IF(HLOOKUP(BB$1,Monitoring_MP!$AM$1:$CX$57,Points_MP!$C54,FALSE)=$J54,$AD54,IF(HLOOKUP(BB$1,Monitoring_MP!$AM$1:$CX$57,Points_MP!$C54,FALSE)=$L54,$AE54,IF(HLOOKUP(BB$1,Monitoring_MP!$AM$1:$CX$57,Points_MP!$C54,FALSE)=$N54,$AF54,IF(HLOOKUP(BB$1,Monitoring_MP!$AM$1:$CX$57,Points_MP!$C54,FALSE)=$P54,$AG54,IF(HLOOKUP(BB$1,Monitoring_MP!$AM$1:$CX$57,Points_MP!$C54,FALSE)=$R54,$AH54,IF(HLOOKUP(BB$1,Monitoring_MP!$AM$1:$CX$57,Points_MP!$C54,FALSE)=$T54,$AI54,IF(HLOOKUP(BB$1,Monitoring_MP!$AM$1:$CX$57,Points_MP!$C54,FALSE)=$V54,$AJ54,IF(HLOOKUP(BB$1,Monitoring_MP!$AM$1:$CX$57,Points_MP!$C54,FALSE)=$X54,$AK54,"ERROR")))))))))</f>
        <v>0</v>
      </c>
      <c r="BC54" s="223">
        <f>IF(ISBLANK(HLOOKUP(BC$1,Monitoring_MP!$AM$1:$CX$57,Points_MP!$C54,FALSE)),"",IF(HLOOKUP(BC$1,Monitoring_MP!$AM$1:$CX$57,Points_MP!$C54,FALSE)=$J54,$AD54,IF(HLOOKUP(BC$1,Monitoring_MP!$AM$1:$CX$57,Points_MP!$C54,FALSE)=$L54,$AE54,IF(HLOOKUP(BC$1,Monitoring_MP!$AM$1:$CX$57,Points_MP!$C54,FALSE)=$N54,$AF54,IF(HLOOKUP(BC$1,Monitoring_MP!$AM$1:$CX$57,Points_MP!$C54,FALSE)=$P54,$AG54,IF(HLOOKUP(BC$1,Monitoring_MP!$AM$1:$CX$57,Points_MP!$C54,FALSE)=$R54,$AH54,IF(HLOOKUP(BC$1,Monitoring_MP!$AM$1:$CX$57,Points_MP!$C54,FALSE)=$T54,$AI54,IF(HLOOKUP(BC$1,Monitoring_MP!$AM$1:$CX$57,Points_MP!$C54,FALSE)=$V54,$AJ54,IF(HLOOKUP(BC$1,Monitoring_MP!$AM$1:$CX$57,Points_MP!$C54,FALSE)=$X54,$AK54,"ERROR")))))))))</f>
        <v>2</v>
      </c>
      <c r="BD54" s="223">
        <f>IF(ISBLANK(HLOOKUP(BD$1,Monitoring_MP!$AM$1:$CX$57,Points_MP!$C54,FALSE)),"",IF(HLOOKUP(BD$1,Monitoring_MP!$AM$1:$CX$57,Points_MP!$C54,FALSE)=$J54,$AD54,IF(HLOOKUP(BD$1,Monitoring_MP!$AM$1:$CX$57,Points_MP!$C54,FALSE)=$L54,$AE54,IF(HLOOKUP(BD$1,Monitoring_MP!$AM$1:$CX$57,Points_MP!$C54,FALSE)=$N54,$AF54,IF(HLOOKUP(BD$1,Monitoring_MP!$AM$1:$CX$57,Points_MP!$C54,FALSE)=$P54,$AG54,IF(HLOOKUP(BD$1,Monitoring_MP!$AM$1:$CX$57,Points_MP!$C54,FALSE)=$R54,$AH54,IF(HLOOKUP(BD$1,Monitoring_MP!$AM$1:$CX$57,Points_MP!$C54,FALSE)=$T54,$AI54,IF(HLOOKUP(BD$1,Monitoring_MP!$AM$1:$CX$57,Points_MP!$C54,FALSE)=$V54,$AJ54,IF(HLOOKUP(BD$1,Monitoring_MP!$AM$1:$CX$57,Points_MP!$C54,FALSE)=$X54,$AK54,"ERROR")))))))))</f>
        <v>0</v>
      </c>
      <c r="BE54" s="223">
        <f>IF(ISBLANK(HLOOKUP(BE$1,Monitoring_MP!$AM$1:$CX$57,Points_MP!$C54,FALSE)),"",IF(HLOOKUP(BE$1,Monitoring_MP!$AM$1:$CX$57,Points_MP!$C54,FALSE)=$J54,$AD54,IF(HLOOKUP(BE$1,Monitoring_MP!$AM$1:$CX$57,Points_MP!$C54,FALSE)=$L54,$AE54,IF(HLOOKUP(BE$1,Monitoring_MP!$AM$1:$CX$57,Points_MP!$C54,FALSE)=$N54,$AF54,IF(HLOOKUP(BE$1,Monitoring_MP!$AM$1:$CX$57,Points_MP!$C54,FALSE)=$P54,$AG54,IF(HLOOKUP(BE$1,Monitoring_MP!$AM$1:$CX$57,Points_MP!$C54,FALSE)=$R54,$AH54,IF(HLOOKUP(BE$1,Monitoring_MP!$AM$1:$CX$57,Points_MP!$C54,FALSE)=$T54,$AI54,IF(HLOOKUP(BE$1,Monitoring_MP!$AM$1:$CX$57,Points_MP!$C54,FALSE)=$V54,$AJ54,IF(HLOOKUP(BE$1,Monitoring_MP!$AM$1:$CX$57,Points_MP!$C54,FALSE)=$X54,$AK54,"ERROR")))))))))</f>
        <v>1</v>
      </c>
      <c r="BF54" s="223">
        <f>IF(ISBLANK(HLOOKUP(BF$1,Monitoring_MP!$AM$1:$CX$57,Points_MP!$C54,FALSE)),"",IF(HLOOKUP(BF$1,Monitoring_MP!$AM$1:$CX$57,Points_MP!$C54,FALSE)=$J54,$AD54,IF(HLOOKUP(BF$1,Monitoring_MP!$AM$1:$CX$57,Points_MP!$C54,FALSE)=$L54,$AE54,IF(HLOOKUP(BF$1,Monitoring_MP!$AM$1:$CX$57,Points_MP!$C54,FALSE)=$N54,$AF54,IF(HLOOKUP(BF$1,Monitoring_MP!$AM$1:$CX$57,Points_MP!$C54,FALSE)=$P54,$AG54,IF(HLOOKUP(BF$1,Monitoring_MP!$AM$1:$CX$57,Points_MP!$C54,FALSE)=$R54,$AH54,IF(HLOOKUP(BF$1,Monitoring_MP!$AM$1:$CX$57,Points_MP!$C54,FALSE)=$T54,$AI54,IF(HLOOKUP(BF$1,Monitoring_MP!$AM$1:$CX$57,Points_MP!$C54,FALSE)=$V54,$AJ54,IF(HLOOKUP(BF$1,Monitoring_MP!$AM$1:$CX$57,Points_MP!$C54,FALSE)=$X54,$AK54,"ERROR")))))))))</f>
        <v>0</v>
      </c>
      <c r="BG54" s="223">
        <f>IF(ISBLANK(HLOOKUP(BG$1,Monitoring_MP!$AM$1:$CX$57,Points_MP!$C54,FALSE)),"",IF(HLOOKUP(BG$1,Monitoring_MP!$AM$1:$CX$57,Points_MP!$C54,FALSE)=$J54,$AD54,IF(HLOOKUP(BG$1,Monitoring_MP!$AM$1:$CX$57,Points_MP!$C54,FALSE)=$L54,$AE54,IF(HLOOKUP(BG$1,Monitoring_MP!$AM$1:$CX$57,Points_MP!$C54,FALSE)=$N54,$AF54,IF(HLOOKUP(BG$1,Monitoring_MP!$AM$1:$CX$57,Points_MP!$C54,FALSE)=$P54,$AG54,IF(HLOOKUP(BG$1,Monitoring_MP!$AM$1:$CX$57,Points_MP!$C54,FALSE)=$R54,$AH54,IF(HLOOKUP(BG$1,Monitoring_MP!$AM$1:$CX$57,Points_MP!$C54,FALSE)=$T54,$AI54,IF(HLOOKUP(BG$1,Monitoring_MP!$AM$1:$CX$57,Points_MP!$C54,FALSE)=$V54,$AJ54,IF(HLOOKUP(BG$1,Monitoring_MP!$AM$1:$CX$57,Points_MP!$C54,FALSE)=$X54,$AK54,"ERROR")))))))))</f>
        <v>0</v>
      </c>
      <c r="BH54" s="223">
        <f>IF(ISBLANK(HLOOKUP(BH$1,Monitoring_MP!$AM$1:$CX$57,Points_MP!$C54,FALSE)),"",IF(HLOOKUP(BH$1,Monitoring_MP!$AM$1:$CX$57,Points_MP!$C54,FALSE)=$J54,$AD54,IF(HLOOKUP(BH$1,Monitoring_MP!$AM$1:$CX$57,Points_MP!$C54,FALSE)=$L54,$AE54,IF(HLOOKUP(BH$1,Monitoring_MP!$AM$1:$CX$57,Points_MP!$C54,FALSE)=$N54,$AF54,IF(HLOOKUP(BH$1,Monitoring_MP!$AM$1:$CX$57,Points_MP!$C54,FALSE)=$P54,$AG54,IF(HLOOKUP(BH$1,Monitoring_MP!$AM$1:$CX$57,Points_MP!$C54,FALSE)=$R54,$AH54,IF(HLOOKUP(BH$1,Monitoring_MP!$AM$1:$CX$57,Points_MP!$C54,FALSE)=$T54,$AI54,IF(HLOOKUP(BH$1,Monitoring_MP!$AM$1:$CX$57,Points_MP!$C54,FALSE)=$V54,$AJ54,IF(HLOOKUP(BH$1,Monitoring_MP!$AM$1:$CX$57,Points_MP!$C54,FALSE)=$X54,$AK54,"ERROR")))))))))</f>
        <v>0</v>
      </c>
      <c r="BI54" s="223">
        <f>IF(ISBLANK(HLOOKUP(BI$1,Monitoring_MP!$AM$1:$CX$57,Points_MP!$C54,FALSE)),"",IF(HLOOKUP(BI$1,Monitoring_MP!$AM$1:$CX$57,Points_MP!$C54,FALSE)=$J54,$AD54,IF(HLOOKUP(BI$1,Monitoring_MP!$AM$1:$CX$57,Points_MP!$C54,FALSE)=$L54,$AE54,IF(HLOOKUP(BI$1,Monitoring_MP!$AM$1:$CX$57,Points_MP!$C54,FALSE)=$N54,$AF54,IF(HLOOKUP(BI$1,Monitoring_MP!$AM$1:$CX$57,Points_MP!$C54,FALSE)=$P54,$AG54,IF(HLOOKUP(BI$1,Monitoring_MP!$AM$1:$CX$57,Points_MP!$C54,FALSE)=$R54,$AH54,IF(HLOOKUP(BI$1,Monitoring_MP!$AM$1:$CX$57,Points_MP!$C54,FALSE)=$T54,$AI54,IF(HLOOKUP(BI$1,Monitoring_MP!$AM$1:$CX$57,Points_MP!$C54,FALSE)=$V54,$AJ54,IF(HLOOKUP(BI$1,Monitoring_MP!$AM$1:$CX$57,Points_MP!$C54,FALSE)=$X54,$AK54,"ERROR")))))))))</f>
        <v>0</v>
      </c>
      <c r="BJ54" s="223">
        <f>IF(ISBLANK(HLOOKUP(BJ$1,Monitoring_MP!$AM$1:$CX$57,Points_MP!$C54,FALSE)),"",IF(HLOOKUP(BJ$1,Monitoring_MP!$AM$1:$CX$57,Points_MP!$C54,FALSE)=$J54,$AD54,IF(HLOOKUP(BJ$1,Monitoring_MP!$AM$1:$CX$57,Points_MP!$C54,FALSE)=$L54,$AE54,IF(HLOOKUP(BJ$1,Monitoring_MP!$AM$1:$CX$57,Points_MP!$C54,FALSE)=$N54,$AF54,IF(HLOOKUP(BJ$1,Monitoring_MP!$AM$1:$CX$57,Points_MP!$C54,FALSE)=$P54,$AG54,IF(HLOOKUP(BJ$1,Monitoring_MP!$AM$1:$CX$57,Points_MP!$C54,FALSE)=$R54,$AH54,IF(HLOOKUP(BJ$1,Monitoring_MP!$AM$1:$CX$57,Points_MP!$C54,FALSE)=$T54,$AI54,IF(HLOOKUP(BJ$1,Monitoring_MP!$AM$1:$CX$57,Points_MP!$C54,FALSE)=$V54,$AJ54,IF(HLOOKUP(BJ$1,Monitoring_MP!$AM$1:$CX$57,Points_MP!$C54,FALSE)=$X54,$AK54,"ERROR")))))))))</f>
        <v>0</v>
      </c>
      <c r="BK54" s="223">
        <f>IF(ISBLANK(HLOOKUP(BK$1,Monitoring_MP!$AM$1:$CX$57,Points_MP!$C54,FALSE)),"",IF(HLOOKUP(BK$1,Monitoring_MP!$AM$1:$CX$57,Points_MP!$C54,FALSE)=$J54,$AD54,IF(HLOOKUP(BK$1,Monitoring_MP!$AM$1:$CX$57,Points_MP!$C54,FALSE)=$L54,$AE54,IF(HLOOKUP(BK$1,Monitoring_MP!$AM$1:$CX$57,Points_MP!$C54,FALSE)=$N54,$AF54,IF(HLOOKUP(BK$1,Monitoring_MP!$AM$1:$CX$57,Points_MP!$C54,FALSE)=$P54,$AG54,IF(HLOOKUP(BK$1,Monitoring_MP!$AM$1:$CX$57,Points_MP!$C54,FALSE)=$R54,$AH54,IF(HLOOKUP(BK$1,Monitoring_MP!$AM$1:$CX$57,Points_MP!$C54,FALSE)=$T54,$AI54,IF(HLOOKUP(BK$1,Monitoring_MP!$AM$1:$CX$57,Points_MP!$C54,FALSE)=$V54,$AJ54,IF(HLOOKUP(BK$1,Monitoring_MP!$AM$1:$CX$57,Points_MP!$C54,FALSE)=$X54,$AK54,"ERROR")))))))))</f>
        <v>0</v>
      </c>
      <c r="BL54" s="223">
        <f>IF(ISBLANK(HLOOKUP(BL$1,Monitoring_MP!$AM$1:$CX$57,Points_MP!$C54,FALSE)),"",IF(HLOOKUP(BL$1,Monitoring_MP!$AM$1:$CX$57,Points_MP!$C54,FALSE)=$J54,$AD54,IF(HLOOKUP(BL$1,Monitoring_MP!$AM$1:$CX$57,Points_MP!$C54,FALSE)=$L54,$AE54,IF(HLOOKUP(BL$1,Monitoring_MP!$AM$1:$CX$57,Points_MP!$C54,FALSE)=$N54,$AF54,IF(HLOOKUP(BL$1,Monitoring_MP!$AM$1:$CX$57,Points_MP!$C54,FALSE)=$P54,$AG54,IF(HLOOKUP(BL$1,Monitoring_MP!$AM$1:$CX$57,Points_MP!$C54,FALSE)=$R54,$AH54,IF(HLOOKUP(BL$1,Monitoring_MP!$AM$1:$CX$57,Points_MP!$C54,FALSE)=$T54,$AI54,IF(HLOOKUP(BL$1,Monitoring_MP!$AM$1:$CX$57,Points_MP!$C54,FALSE)=$V54,$AJ54,IF(HLOOKUP(BL$1,Monitoring_MP!$AM$1:$CX$57,Points_MP!$C54,FALSE)=$X54,$AK54,"ERROR")))))))))</f>
        <v>0</v>
      </c>
      <c r="BM54" s="223">
        <f>IF(ISBLANK(HLOOKUP(BM$1,Monitoring_MP!$AM$1:$CX$57,Points_MP!$C54,FALSE)),"",IF(HLOOKUP(BM$1,Monitoring_MP!$AM$1:$CX$57,Points_MP!$C54,FALSE)=$J54,$AD54,IF(HLOOKUP(BM$1,Monitoring_MP!$AM$1:$CX$57,Points_MP!$C54,FALSE)=$L54,$AE54,IF(HLOOKUP(BM$1,Monitoring_MP!$AM$1:$CX$57,Points_MP!$C54,FALSE)=$N54,$AF54,IF(HLOOKUP(BM$1,Monitoring_MP!$AM$1:$CX$57,Points_MP!$C54,FALSE)=$P54,$AG54,IF(HLOOKUP(BM$1,Monitoring_MP!$AM$1:$CX$57,Points_MP!$C54,FALSE)=$R54,$AH54,IF(HLOOKUP(BM$1,Monitoring_MP!$AM$1:$CX$57,Points_MP!$C54,FALSE)=$T54,$AI54,IF(HLOOKUP(BM$1,Monitoring_MP!$AM$1:$CX$57,Points_MP!$C54,FALSE)=$V54,$AJ54,IF(HLOOKUP(BM$1,Monitoring_MP!$AM$1:$CX$57,Points_MP!$C54,FALSE)=$X54,$AK54,"ERROR")))))))))</f>
        <v>0</v>
      </c>
      <c r="BN54" s="223">
        <f>IF(ISBLANK(HLOOKUP(BN$1,Monitoring_MP!$AM$1:$CX$57,Points_MP!$C54,FALSE)),"",IF(HLOOKUP(BN$1,Monitoring_MP!$AM$1:$CX$57,Points_MP!$C54,FALSE)=$J54,$AD54,IF(HLOOKUP(BN$1,Monitoring_MP!$AM$1:$CX$57,Points_MP!$C54,FALSE)=$L54,$AE54,IF(HLOOKUP(BN$1,Monitoring_MP!$AM$1:$CX$57,Points_MP!$C54,FALSE)=$N54,$AF54,IF(HLOOKUP(BN$1,Monitoring_MP!$AM$1:$CX$57,Points_MP!$C54,FALSE)=$P54,$AG54,IF(HLOOKUP(BN$1,Monitoring_MP!$AM$1:$CX$57,Points_MP!$C54,FALSE)=$R54,$AH54,IF(HLOOKUP(BN$1,Monitoring_MP!$AM$1:$CX$57,Points_MP!$C54,FALSE)=$T54,$AI54,IF(HLOOKUP(BN$1,Monitoring_MP!$AM$1:$CX$57,Points_MP!$C54,FALSE)=$V54,$AJ54,IF(HLOOKUP(BN$1,Monitoring_MP!$AM$1:$CX$57,Points_MP!$C54,FALSE)=$X54,$AK54,"ERROR")))))))))</f>
        <v>0</v>
      </c>
      <c r="BO54" s="223">
        <f>IF(ISBLANK(HLOOKUP(BO$1,Monitoring_MP!$AM$1:$CX$57,Points_MP!$C54,FALSE)),"",IF(HLOOKUP(BO$1,Monitoring_MP!$AM$1:$CX$57,Points_MP!$C54,FALSE)=$J54,$AD54,IF(HLOOKUP(BO$1,Monitoring_MP!$AM$1:$CX$57,Points_MP!$C54,FALSE)=$L54,$AE54,IF(HLOOKUP(BO$1,Monitoring_MP!$AM$1:$CX$57,Points_MP!$C54,FALSE)=$N54,$AF54,IF(HLOOKUP(BO$1,Monitoring_MP!$AM$1:$CX$57,Points_MP!$C54,FALSE)=$P54,$AG54,IF(HLOOKUP(BO$1,Monitoring_MP!$AM$1:$CX$57,Points_MP!$C54,FALSE)=$R54,$AH54,IF(HLOOKUP(BO$1,Monitoring_MP!$AM$1:$CX$57,Points_MP!$C54,FALSE)=$T54,$AI54,IF(HLOOKUP(BO$1,Monitoring_MP!$AM$1:$CX$57,Points_MP!$C54,FALSE)=$V54,$AJ54,IF(HLOOKUP(BO$1,Monitoring_MP!$AM$1:$CX$57,Points_MP!$C54,FALSE)=$X54,$AK54,"ERROR")))))))))</f>
        <v>0</v>
      </c>
      <c r="BP54" s="223">
        <f>IF(ISBLANK(HLOOKUP(BP$1,Monitoring_MP!$AM$1:$CX$57,Points_MP!$C54,FALSE)),"",IF(HLOOKUP(BP$1,Monitoring_MP!$AM$1:$CX$57,Points_MP!$C54,FALSE)=$J54,$AD54,IF(HLOOKUP(BP$1,Monitoring_MP!$AM$1:$CX$57,Points_MP!$C54,FALSE)=$L54,$AE54,IF(HLOOKUP(BP$1,Monitoring_MP!$AM$1:$CX$57,Points_MP!$C54,FALSE)=$N54,$AF54,IF(HLOOKUP(BP$1,Monitoring_MP!$AM$1:$CX$57,Points_MP!$C54,FALSE)=$P54,$AG54,IF(HLOOKUP(BP$1,Monitoring_MP!$AM$1:$CX$57,Points_MP!$C54,FALSE)=$R54,$AH54,IF(HLOOKUP(BP$1,Monitoring_MP!$AM$1:$CX$57,Points_MP!$C54,FALSE)=$T54,$AI54,IF(HLOOKUP(BP$1,Monitoring_MP!$AM$1:$CX$57,Points_MP!$C54,FALSE)=$V54,$AJ54,IF(HLOOKUP(BP$1,Monitoring_MP!$AM$1:$CX$57,Points_MP!$C54,FALSE)=$X54,$AK54,"ERROR")))))))))</f>
        <v>0</v>
      </c>
      <c r="BQ54" s="223">
        <f>IF(ISBLANK(HLOOKUP(BQ$1,Monitoring_MP!$AM$1:$CX$57,Points_MP!$C54,FALSE)),"",IF(HLOOKUP(BQ$1,Monitoring_MP!$AM$1:$CX$57,Points_MP!$C54,FALSE)=$J54,$AD54,IF(HLOOKUP(BQ$1,Monitoring_MP!$AM$1:$CX$57,Points_MP!$C54,FALSE)=$L54,$AE54,IF(HLOOKUP(BQ$1,Monitoring_MP!$AM$1:$CX$57,Points_MP!$C54,FALSE)=$N54,$AF54,IF(HLOOKUP(BQ$1,Monitoring_MP!$AM$1:$CX$57,Points_MP!$C54,FALSE)=$P54,$AG54,IF(HLOOKUP(BQ$1,Monitoring_MP!$AM$1:$CX$57,Points_MP!$C54,FALSE)=$R54,$AH54,IF(HLOOKUP(BQ$1,Monitoring_MP!$AM$1:$CX$57,Points_MP!$C54,FALSE)=$T54,$AI54,IF(HLOOKUP(BQ$1,Monitoring_MP!$AM$1:$CX$57,Points_MP!$C54,FALSE)=$V54,$AJ54,IF(HLOOKUP(BQ$1,Monitoring_MP!$AM$1:$CX$57,Points_MP!$C54,FALSE)=$X54,$AK54,"ERROR")))))))))</f>
        <v>0</v>
      </c>
      <c r="BR54" s="223">
        <f>IF(ISBLANK(HLOOKUP(BR$1,Monitoring_MP!$AM$1:$CX$57,Points_MP!$C54,FALSE)),"",IF(HLOOKUP(BR$1,Monitoring_MP!$AM$1:$CX$57,Points_MP!$C54,FALSE)=$J54,$AD54,IF(HLOOKUP(BR$1,Monitoring_MP!$AM$1:$CX$57,Points_MP!$C54,FALSE)=$L54,$AE54,IF(HLOOKUP(BR$1,Monitoring_MP!$AM$1:$CX$57,Points_MP!$C54,FALSE)=$N54,$AF54,IF(HLOOKUP(BR$1,Monitoring_MP!$AM$1:$CX$57,Points_MP!$C54,FALSE)=$P54,$AG54,IF(HLOOKUP(BR$1,Monitoring_MP!$AM$1:$CX$57,Points_MP!$C54,FALSE)=$R54,$AH54,IF(HLOOKUP(BR$1,Monitoring_MP!$AM$1:$CX$57,Points_MP!$C54,FALSE)=$T54,$AI54,IF(HLOOKUP(BR$1,Monitoring_MP!$AM$1:$CX$57,Points_MP!$C54,FALSE)=$V54,$AJ54,IF(HLOOKUP(BR$1,Monitoring_MP!$AM$1:$CX$57,Points_MP!$C54,FALSE)=$X54,$AK54,"ERROR")))))))))</f>
        <v>2</v>
      </c>
    </row>
    <row r="55" spans="1:70" ht="15" customHeight="1" x14ac:dyDescent="0.35">
      <c r="A55" s="94" t="str">
        <f>IF(ISBLANK(Monitoring_MP!A55),"",Monitoring_MP!A55)</f>
        <v>Q53</v>
      </c>
      <c r="B55" s="250" t="str">
        <f>IF(ISBLANK(Monitoring_MP!B55),"",Monitoring_MP!B55)</f>
        <v>R20053</v>
      </c>
      <c r="C55" s="180">
        <f>IF(ISBLANK(Monitoring_MP!C55),"",Monitoring_MP!C55)</f>
        <v>55</v>
      </c>
      <c r="D55" s="180" t="str">
        <f>IF(ISBLANK(Monitoring_MP!D55),"",Monitoring_MP!D55)</f>
        <v>Sunt comunicate public CV-urile conducătorilor tuturor întreprinderilor municipale şi a societăţilor comerciale cu pachet majoritar deţinute de unitatea administrativ - teritorială, inclusiv informații cu privire la: studiile superioare, experiența de muncă, apartenența anterioară la societățile comerciale și organizațiile non-profit ?</v>
      </c>
      <c r="E55" s="180" t="str">
        <f>IF(ISBLANK(Monitoring_MP!E55),"",Monitoring_MP!E55)</f>
        <v>Are publicly communicated the resumes of heads of all municipal enterprises and companies with the majority stake held by administrative - territorial unit, including information on: higher education, work experience, previous membership to companies and non-profit organizations?</v>
      </c>
      <c r="F55" s="95" t="str">
        <f>IF(ISBLANK(Monitoring_MP!F55),"",Monitoring_MP!F55)</f>
        <v>inv</v>
      </c>
      <c r="G55" s="96" t="str">
        <f>IF(ISBLANK(Monitoring_MP!G55),"",Monitoring_MP!G55)</f>
        <v>inv1</v>
      </c>
      <c r="H55" s="95" t="str">
        <f>IF(ISBLANK(Monitoring_MP!H55),"",Monitoring_MP!H55)</f>
        <v>inv1K</v>
      </c>
      <c r="I55" s="97">
        <f>IF(ISBLANK(Monitoring_MP!I55),"",Monitoring_MP!I55)</f>
        <v>1</v>
      </c>
      <c r="J55" s="98" t="str">
        <f>IF(ISBLANK(Monitoring_MP!J55),"",Monitoring_MP!J55)</f>
        <v>da</v>
      </c>
      <c r="K55" s="98" t="str">
        <f>IF(ISBLANK(Monitoring_MP!K55),"",Monitoring_MP!K55)</f>
        <v>yes</v>
      </c>
      <c r="L55" s="98" t="str">
        <f>IF(ISBLANK(Monitoring_MP!L55),"",Monitoring_MP!L55)</f>
        <v>nu</v>
      </c>
      <c r="M55" s="98" t="str">
        <f>IF(ISBLANK(Monitoring_MP!M55),"",Monitoring_MP!M55)</f>
        <v>no</v>
      </c>
      <c r="N55" s="98" t="str">
        <f>IF(ISBLANK(Monitoring_MP!N55),"",Monitoring_MP!N55)</f>
        <v>partial</v>
      </c>
      <c r="O55" s="98" t="str">
        <f>IF(ISBLANK(Monitoring_MP!O55),"",Monitoring_MP!O55)</f>
        <v>partially</v>
      </c>
      <c r="P55" s="134" t="str">
        <f>IF(ISBLANK(Monitoring_MP!P55),"",Monitoring_MP!P55)</f>
        <v>---</v>
      </c>
      <c r="Q55" s="134" t="str">
        <f>IF(ISBLANK(Monitoring_MP!Q55),"",Monitoring_MP!Q55)</f>
        <v>---</v>
      </c>
      <c r="R55" s="134" t="str">
        <f>IF(ISBLANK(Monitoring_MP!R55),"",Monitoring_MP!R55)</f>
        <v>---</v>
      </c>
      <c r="S55" s="134" t="str">
        <f>IF(ISBLANK(Monitoring_MP!S55),"",Monitoring_MP!S55)</f>
        <v>---</v>
      </c>
      <c r="T55" s="134" t="str">
        <f>IF(ISBLANK(Monitoring_MP!T55),"",Monitoring_MP!T55)</f>
        <v>---</v>
      </c>
      <c r="U55" s="134" t="str">
        <f>IF(ISBLANK(Monitoring_MP!U55),"",Monitoring_MP!U55)</f>
        <v>---</v>
      </c>
      <c r="V55" s="134" t="str">
        <f>IF(ISBLANK(Monitoring_MP!V55),"",Monitoring_MP!V55)</f>
        <v>---</v>
      </c>
      <c r="W55" s="134" t="str">
        <f>IF(ISBLANK(Monitoring_MP!W55),"",Monitoring_MP!W55)</f>
        <v>---</v>
      </c>
      <c r="X55" s="134" t="str">
        <f>IF(ISBLANK(Monitoring_MP!X55),"",Monitoring_MP!X55)</f>
        <v>N/A</v>
      </c>
      <c r="Y55" s="134" t="str">
        <f>IF(ISBLANK(Monitoring_MP!Y55),"",Monitoring_MP!Y55)</f>
        <v>N/A</v>
      </c>
      <c r="Z55" s="134" t="str">
        <f>IF(ISBLANK(Monitoring_MP!Z55),"",Monitoring_MP!Z55)</f>
        <v>---</v>
      </c>
      <c r="AA55" s="134" t="str">
        <f>IF(ISBLANK(Monitoring_MP!AA55),"",Monitoring_MP!AA55)</f>
        <v>---</v>
      </c>
      <c r="AB55" s="134" t="str">
        <f>IF(ISBLANK(Monitoring_MP!AB55),"",Monitoring_MP!AB55)</f>
        <v>da</v>
      </c>
      <c r="AC55" s="134" t="str">
        <f>IF(ISBLANK(Monitoring_MP!AC55),"",Monitoring_MP!AC55)</f>
        <v>nu</v>
      </c>
      <c r="AD55" s="97">
        <f>IF(ISBLANK(Monitoring_MP!AD55),"",Monitoring_MP!AD55)</f>
        <v>1</v>
      </c>
      <c r="AE55" s="98">
        <f>IF(ISBLANK(Monitoring_MP!AE55),"",Monitoring_MP!AE55)</f>
        <v>0</v>
      </c>
      <c r="AF55" s="98">
        <f>IF(ISBLANK(Monitoring_MP!AF55),"",Monitoring_MP!AF55)</f>
        <v>0.5</v>
      </c>
      <c r="AG55" s="134" t="str">
        <f>IF(ISBLANK(Monitoring_MP!AG55),"",Monitoring_MP!AG55)</f>
        <v>---</v>
      </c>
      <c r="AH55" s="134" t="str">
        <f>IF(ISBLANK(Monitoring_MP!AH55),"",Monitoring_MP!AH55)</f>
        <v>---</v>
      </c>
      <c r="AI55" s="134" t="str">
        <f>IF(ISBLANK(Monitoring_MP!AI55),"",Monitoring_MP!AI55)</f>
        <v>---</v>
      </c>
      <c r="AJ55" s="134" t="str">
        <f>IF(ISBLANK(Monitoring_MP!AJ55),"",Monitoring_MP!AJ55)</f>
        <v>---</v>
      </c>
      <c r="AK55" s="134" t="str">
        <f>IF(ISBLANK(Monitoring_MP!AK55),"",Monitoring_MP!AK55)</f>
        <v>N/A</v>
      </c>
      <c r="AL55" s="160" t="str">
        <f>IF(ISBLANK(Monitoring_MP!AL55),"",Monitoring_MP!AL55)</f>
        <v>---</v>
      </c>
      <c r="AM55" s="223">
        <f>IF(ISBLANK(HLOOKUP(AM$1,Monitoring_MP!$AM$1:$CX$57,Points_MP!$C55,FALSE)),"",IF(HLOOKUP(AM$1,Monitoring_MP!$AM$1:$CX$57,Points_MP!$C55,FALSE)=$J55,$AD55,IF(HLOOKUP(AM$1,Monitoring_MP!$AM$1:$CX$57,Points_MP!$C55,FALSE)=$L55,$AE55,IF(HLOOKUP(AM$1,Monitoring_MP!$AM$1:$CX$57,Points_MP!$C55,FALSE)=$N55,$AF55,IF(HLOOKUP(AM$1,Monitoring_MP!$AM$1:$CX$57,Points_MP!$C55,FALSE)=$P55,$AG55,IF(HLOOKUP(AM$1,Monitoring_MP!$AM$1:$CX$57,Points_MP!$C55,FALSE)=$R55,$AH55,IF(HLOOKUP(AM$1,Monitoring_MP!$AM$1:$CX$57,Points_MP!$C55,FALSE)=$T55,$AI55,IF(HLOOKUP(AM$1,Monitoring_MP!$AM$1:$CX$57,Points_MP!$C55,FALSE)=$V55,$AJ55,IF(HLOOKUP(AM$1,Monitoring_MP!$AM$1:$CX$57,Points_MP!$C55,FALSE)=$X55,$AK55,"ERROR")))))))))</f>
        <v>0</v>
      </c>
      <c r="AN55" s="223">
        <f>IF(ISBLANK(HLOOKUP(AN$1,Monitoring_MP!$AM$1:$CX$57,Points_MP!$C55,FALSE)),"",IF(HLOOKUP(AN$1,Monitoring_MP!$AM$1:$CX$57,Points_MP!$C55,FALSE)=$J55,$AD55,IF(HLOOKUP(AN$1,Monitoring_MP!$AM$1:$CX$57,Points_MP!$C55,FALSE)=$L55,$AE55,IF(HLOOKUP(AN$1,Monitoring_MP!$AM$1:$CX$57,Points_MP!$C55,FALSE)=$N55,$AF55,IF(HLOOKUP(AN$1,Monitoring_MP!$AM$1:$CX$57,Points_MP!$C55,FALSE)=$P55,$AG55,IF(HLOOKUP(AN$1,Monitoring_MP!$AM$1:$CX$57,Points_MP!$C55,FALSE)=$R55,$AH55,IF(HLOOKUP(AN$1,Monitoring_MP!$AM$1:$CX$57,Points_MP!$C55,FALSE)=$T55,$AI55,IF(HLOOKUP(AN$1,Monitoring_MP!$AM$1:$CX$57,Points_MP!$C55,FALSE)=$V55,$AJ55,IF(HLOOKUP(AN$1,Monitoring_MP!$AM$1:$CX$57,Points_MP!$C55,FALSE)=$X55,$AK55,"ERROR")))))))))</f>
        <v>0</v>
      </c>
      <c r="AO55" s="223">
        <f>IF(ISBLANK(HLOOKUP(AO$1,Monitoring_MP!$AM$1:$CX$57,Points_MP!$C55,FALSE)),"",IF(HLOOKUP(AO$1,Monitoring_MP!$AM$1:$CX$57,Points_MP!$C55,FALSE)=$J55,$AD55,IF(HLOOKUP(AO$1,Monitoring_MP!$AM$1:$CX$57,Points_MP!$C55,FALSE)=$L55,$AE55,IF(HLOOKUP(AO$1,Monitoring_MP!$AM$1:$CX$57,Points_MP!$C55,FALSE)=$N55,$AF55,IF(HLOOKUP(AO$1,Monitoring_MP!$AM$1:$CX$57,Points_MP!$C55,FALSE)=$P55,$AG55,IF(HLOOKUP(AO$1,Monitoring_MP!$AM$1:$CX$57,Points_MP!$C55,FALSE)=$R55,$AH55,IF(HLOOKUP(AO$1,Monitoring_MP!$AM$1:$CX$57,Points_MP!$C55,FALSE)=$T55,$AI55,IF(HLOOKUP(AO$1,Monitoring_MP!$AM$1:$CX$57,Points_MP!$C55,FALSE)=$V55,$AJ55,IF(HLOOKUP(AO$1,Monitoring_MP!$AM$1:$CX$57,Points_MP!$C55,FALSE)=$X55,$AK55,"ERROR")))))))))</f>
        <v>0</v>
      </c>
      <c r="AP55" s="223">
        <f>IF(ISBLANK(HLOOKUP(AP$1,Monitoring_MP!$AM$1:$CX$57,Points_MP!$C55,FALSE)),"",IF(HLOOKUP(AP$1,Monitoring_MP!$AM$1:$CX$57,Points_MP!$C55,FALSE)=$J55,$AD55,IF(HLOOKUP(AP$1,Monitoring_MP!$AM$1:$CX$57,Points_MP!$C55,FALSE)=$L55,$AE55,IF(HLOOKUP(AP$1,Monitoring_MP!$AM$1:$CX$57,Points_MP!$C55,FALSE)=$N55,$AF55,IF(HLOOKUP(AP$1,Monitoring_MP!$AM$1:$CX$57,Points_MP!$C55,FALSE)=$P55,$AG55,IF(HLOOKUP(AP$1,Monitoring_MP!$AM$1:$CX$57,Points_MP!$C55,FALSE)=$R55,$AH55,IF(HLOOKUP(AP$1,Monitoring_MP!$AM$1:$CX$57,Points_MP!$C55,FALSE)=$T55,$AI55,IF(HLOOKUP(AP$1,Monitoring_MP!$AM$1:$CX$57,Points_MP!$C55,FALSE)=$V55,$AJ55,IF(HLOOKUP(AP$1,Monitoring_MP!$AM$1:$CX$57,Points_MP!$C55,FALSE)=$X55,$AK55,"ERROR")))))))))</f>
        <v>0</v>
      </c>
      <c r="AQ55" s="223">
        <f>IF(ISBLANK(HLOOKUP(AQ$1,Monitoring_MP!$AM$1:$CX$57,Points_MP!$C55,FALSE)),"",IF(HLOOKUP(AQ$1,Monitoring_MP!$AM$1:$CX$57,Points_MP!$C55,FALSE)=$J55,$AD55,IF(HLOOKUP(AQ$1,Monitoring_MP!$AM$1:$CX$57,Points_MP!$C55,FALSE)=$L55,$AE55,IF(HLOOKUP(AQ$1,Monitoring_MP!$AM$1:$CX$57,Points_MP!$C55,FALSE)=$N55,$AF55,IF(HLOOKUP(AQ$1,Monitoring_MP!$AM$1:$CX$57,Points_MP!$C55,FALSE)=$P55,$AG55,IF(HLOOKUP(AQ$1,Monitoring_MP!$AM$1:$CX$57,Points_MP!$C55,FALSE)=$R55,$AH55,IF(HLOOKUP(AQ$1,Monitoring_MP!$AM$1:$CX$57,Points_MP!$C55,FALSE)=$T55,$AI55,IF(HLOOKUP(AQ$1,Monitoring_MP!$AM$1:$CX$57,Points_MP!$C55,FALSE)=$V55,$AJ55,IF(HLOOKUP(AQ$1,Monitoring_MP!$AM$1:$CX$57,Points_MP!$C55,FALSE)=$X55,$AK55,"ERROR")))))))))</f>
        <v>0</v>
      </c>
      <c r="AR55" s="223">
        <f>IF(ISBLANK(HLOOKUP(AR$1,Monitoring_MP!$AM$1:$CX$57,Points_MP!$C55,FALSE)),"",IF(HLOOKUP(AR$1,Monitoring_MP!$AM$1:$CX$57,Points_MP!$C55,FALSE)=$J55,$AD55,IF(HLOOKUP(AR$1,Monitoring_MP!$AM$1:$CX$57,Points_MP!$C55,FALSE)=$L55,$AE55,IF(HLOOKUP(AR$1,Monitoring_MP!$AM$1:$CX$57,Points_MP!$C55,FALSE)=$N55,$AF55,IF(HLOOKUP(AR$1,Monitoring_MP!$AM$1:$CX$57,Points_MP!$C55,FALSE)=$P55,$AG55,IF(HLOOKUP(AR$1,Monitoring_MP!$AM$1:$CX$57,Points_MP!$C55,FALSE)=$R55,$AH55,IF(HLOOKUP(AR$1,Monitoring_MP!$AM$1:$CX$57,Points_MP!$C55,FALSE)=$T55,$AI55,IF(HLOOKUP(AR$1,Monitoring_MP!$AM$1:$CX$57,Points_MP!$C55,FALSE)=$V55,$AJ55,IF(HLOOKUP(AR$1,Monitoring_MP!$AM$1:$CX$57,Points_MP!$C55,FALSE)=$X55,$AK55,"ERROR")))))))))</f>
        <v>0</v>
      </c>
      <c r="AS55" s="223">
        <f>IF(ISBLANK(HLOOKUP(AS$1,Monitoring_MP!$AM$1:$CX$57,Points_MP!$C55,FALSE)),"",IF(HLOOKUP(AS$1,Monitoring_MP!$AM$1:$CX$57,Points_MP!$C55,FALSE)=$J55,$AD55,IF(HLOOKUP(AS$1,Monitoring_MP!$AM$1:$CX$57,Points_MP!$C55,FALSE)=$L55,$AE55,IF(HLOOKUP(AS$1,Monitoring_MP!$AM$1:$CX$57,Points_MP!$C55,FALSE)=$N55,$AF55,IF(HLOOKUP(AS$1,Monitoring_MP!$AM$1:$CX$57,Points_MP!$C55,FALSE)=$P55,$AG55,IF(HLOOKUP(AS$1,Monitoring_MP!$AM$1:$CX$57,Points_MP!$C55,FALSE)=$R55,$AH55,IF(HLOOKUP(AS$1,Monitoring_MP!$AM$1:$CX$57,Points_MP!$C55,FALSE)=$T55,$AI55,IF(HLOOKUP(AS$1,Monitoring_MP!$AM$1:$CX$57,Points_MP!$C55,FALSE)=$V55,$AJ55,IF(HLOOKUP(AS$1,Monitoring_MP!$AM$1:$CX$57,Points_MP!$C55,FALSE)=$X55,$AK55,"ERROR")))))))))</f>
        <v>0</v>
      </c>
      <c r="AT55" s="223">
        <f>IF(ISBLANK(HLOOKUP(AT$1,Monitoring_MP!$AM$1:$CX$57,Points_MP!$C55,FALSE)),"",IF(HLOOKUP(AT$1,Monitoring_MP!$AM$1:$CX$57,Points_MP!$C55,FALSE)=$J55,$AD55,IF(HLOOKUP(AT$1,Monitoring_MP!$AM$1:$CX$57,Points_MP!$C55,FALSE)=$L55,$AE55,IF(HLOOKUP(AT$1,Monitoring_MP!$AM$1:$CX$57,Points_MP!$C55,FALSE)=$N55,$AF55,IF(HLOOKUP(AT$1,Monitoring_MP!$AM$1:$CX$57,Points_MP!$C55,FALSE)=$P55,$AG55,IF(HLOOKUP(AT$1,Monitoring_MP!$AM$1:$CX$57,Points_MP!$C55,FALSE)=$R55,$AH55,IF(HLOOKUP(AT$1,Monitoring_MP!$AM$1:$CX$57,Points_MP!$C55,FALSE)=$T55,$AI55,IF(HLOOKUP(AT$1,Monitoring_MP!$AM$1:$CX$57,Points_MP!$C55,FALSE)=$V55,$AJ55,IF(HLOOKUP(AT$1,Monitoring_MP!$AM$1:$CX$57,Points_MP!$C55,FALSE)=$X55,$AK55,"ERROR")))))))))</f>
        <v>0</v>
      </c>
      <c r="AU55" s="223">
        <f>IF(ISBLANK(HLOOKUP(AU$1,Monitoring_MP!$AM$1:$CX$57,Points_MP!$C55,FALSE)),"",IF(HLOOKUP(AU$1,Monitoring_MP!$AM$1:$CX$57,Points_MP!$C55,FALSE)=$J55,$AD55,IF(HLOOKUP(AU$1,Monitoring_MP!$AM$1:$CX$57,Points_MP!$C55,FALSE)=$L55,$AE55,IF(HLOOKUP(AU$1,Monitoring_MP!$AM$1:$CX$57,Points_MP!$C55,FALSE)=$N55,$AF55,IF(HLOOKUP(AU$1,Monitoring_MP!$AM$1:$CX$57,Points_MP!$C55,FALSE)=$P55,$AG55,IF(HLOOKUP(AU$1,Monitoring_MP!$AM$1:$CX$57,Points_MP!$C55,FALSE)=$R55,$AH55,IF(HLOOKUP(AU$1,Monitoring_MP!$AM$1:$CX$57,Points_MP!$C55,FALSE)=$T55,$AI55,IF(HLOOKUP(AU$1,Monitoring_MP!$AM$1:$CX$57,Points_MP!$C55,FALSE)=$V55,$AJ55,IF(HLOOKUP(AU$1,Monitoring_MP!$AM$1:$CX$57,Points_MP!$C55,FALSE)=$X55,$AK55,"ERROR")))))))))</f>
        <v>0</v>
      </c>
      <c r="AV55" s="223">
        <f>IF(ISBLANK(HLOOKUP(AV$1,Monitoring_MP!$AM$1:$CX$57,Points_MP!$C55,FALSE)),"",IF(HLOOKUP(AV$1,Monitoring_MP!$AM$1:$CX$57,Points_MP!$C55,FALSE)=$J55,$AD55,IF(HLOOKUP(AV$1,Monitoring_MP!$AM$1:$CX$57,Points_MP!$C55,FALSE)=$L55,$AE55,IF(HLOOKUP(AV$1,Monitoring_MP!$AM$1:$CX$57,Points_MP!$C55,FALSE)=$N55,$AF55,IF(HLOOKUP(AV$1,Monitoring_MP!$AM$1:$CX$57,Points_MP!$C55,FALSE)=$P55,$AG55,IF(HLOOKUP(AV$1,Monitoring_MP!$AM$1:$CX$57,Points_MP!$C55,FALSE)=$R55,$AH55,IF(HLOOKUP(AV$1,Monitoring_MP!$AM$1:$CX$57,Points_MP!$C55,FALSE)=$T55,$AI55,IF(HLOOKUP(AV$1,Monitoring_MP!$AM$1:$CX$57,Points_MP!$C55,FALSE)=$V55,$AJ55,IF(HLOOKUP(AV$1,Monitoring_MP!$AM$1:$CX$57,Points_MP!$C55,FALSE)=$X55,$AK55,"ERROR")))))))))</f>
        <v>0</v>
      </c>
      <c r="AW55" s="223">
        <f>IF(ISBLANK(HLOOKUP(AW$1,Monitoring_MP!$AM$1:$CX$57,Points_MP!$C55,FALSE)),"",IF(HLOOKUP(AW$1,Monitoring_MP!$AM$1:$CX$57,Points_MP!$C55,FALSE)=$J55,$AD55,IF(HLOOKUP(AW$1,Monitoring_MP!$AM$1:$CX$57,Points_MP!$C55,FALSE)=$L55,$AE55,IF(HLOOKUP(AW$1,Monitoring_MP!$AM$1:$CX$57,Points_MP!$C55,FALSE)=$N55,$AF55,IF(HLOOKUP(AW$1,Monitoring_MP!$AM$1:$CX$57,Points_MP!$C55,FALSE)=$P55,$AG55,IF(HLOOKUP(AW$1,Monitoring_MP!$AM$1:$CX$57,Points_MP!$C55,FALSE)=$R55,$AH55,IF(HLOOKUP(AW$1,Monitoring_MP!$AM$1:$CX$57,Points_MP!$C55,FALSE)=$T55,$AI55,IF(HLOOKUP(AW$1,Monitoring_MP!$AM$1:$CX$57,Points_MP!$C55,FALSE)=$V55,$AJ55,IF(HLOOKUP(AW$1,Monitoring_MP!$AM$1:$CX$57,Points_MP!$C55,FALSE)=$X55,$AK55,"ERROR")))))))))</f>
        <v>0</v>
      </c>
      <c r="AX55" s="223">
        <f>IF(ISBLANK(HLOOKUP(AX$1,Monitoring_MP!$AM$1:$CX$57,Points_MP!$C55,FALSE)),"",IF(HLOOKUP(AX$1,Monitoring_MP!$AM$1:$CX$57,Points_MP!$C55,FALSE)=$J55,$AD55,IF(HLOOKUP(AX$1,Monitoring_MP!$AM$1:$CX$57,Points_MP!$C55,FALSE)=$L55,$AE55,IF(HLOOKUP(AX$1,Monitoring_MP!$AM$1:$CX$57,Points_MP!$C55,FALSE)=$N55,$AF55,IF(HLOOKUP(AX$1,Monitoring_MP!$AM$1:$CX$57,Points_MP!$C55,FALSE)=$P55,$AG55,IF(HLOOKUP(AX$1,Monitoring_MP!$AM$1:$CX$57,Points_MP!$C55,FALSE)=$R55,$AH55,IF(HLOOKUP(AX$1,Monitoring_MP!$AM$1:$CX$57,Points_MP!$C55,FALSE)=$T55,$AI55,IF(HLOOKUP(AX$1,Monitoring_MP!$AM$1:$CX$57,Points_MP!$C55,FALSE)=$V55,$AJ55,IF(HLOOKUP(AX$1,Monitoring_MP!$AM$1:$CX$57,Points_MP!$C55,FALSE)=$X55,$AK55,"ERROR")))))))))</f>
        <v>0</v>
      </c>
      <c r="AY55" s="223">
        <f>IF(ISBLANK(HLOOKUP(AY$1,Monitoring_MP!$AM$1:$CX$57,Points_MP!$C55,FALSE)),"",IF(HLOOKUP(AY$1,Monitoring_MP!$AM$1:$CX$57,Points_MP!$C55,FALSE)=$J55,$AD55,IF(HLOOKUP(AY$1,Monitoring_MP!$AM$1:$CX$57,Points_MP!$C55,FALSE)=$L55,$AE55,IF(HLOOKUP(AY$1,Monitoring_MP!$AM$1:$CX$57,Points_MP!$C55,FALSE)=$N55,$AF55,IF(HLOOKUP(AY$1,Monitoring_MP!$AM$1:$CX$57,Points_MP!$C55,FALSE)=$P55,$AG55,IF(HLOOKUP(AY$1,Monitoring_MP!$AM$1:$CX$57,Points_MP!$C55,FALSE)=$R55,$AH55,IF(HLOOKUP(AY$1,Monitoring_MP!$AM$1:$CX$57,Points_MP!$C55,FALSE)=$T55,$AI55,IF(HLOOKUP(AY$1,Monitoring_MP!$AM$1:$CX$57,Points_MP!$C55,FALSE)=$V55,$AJ55,IF(HLOOKUP(AY$1,Monitoring_MP!$AM$1:$CX$57,Points_MP!$C55,FALSE)=$X55,$AK55,"ERROR")))))))))</f>
        <v>0</v>
      </c>
      <c r="AZ55" s="223">
        <f>IF(ISBLANK(HLOOKUP(AZ$1,Monitoring_MP!$AM$1:$CX$57,Points_MP!$C55,FALSE)),"",IF(HLOOKUP(AZ$1,Monitoring_MP!$AM$1:$CX$57,Points_MP!$C55,FALSE)=$J55,$AD55,IF(HLOOKUP(AZ$1,Monitoring_MP!$AM$1:$CX$57,Points_MP!$C55,FALSE)=$L55,$AE55,IF(HLOOKUP(AZ$1,Monitoring_MP!$AM$1:$CX$57,Points_MP!$C55,FALSE)=$N55,$AF55,IF(HLOOKUP(AZ$1,Monitoring_MP!$AM$1:$CX$57,Points_MP!$C55,FALSE)=$P55,$AG55,IF(HLOOKUP(AZ$1,Monitoring_MP!$AM$1:$CX$57,Points_MP!$C55,FALSE)=$R55,$AH55,IF(HLOOKUP(AZ$1,Monitoring_MP!$AM$1:$CX$57,Points_MP!$C55,FALSE)=$T55,$AI55,IF(HLOOKUP(AZ$1,Monitoring_MP!$AM$1:$CX$57,Points_MP!$C55,FALSE)=$V55,$AJ55,IF(HLOOKUP(AZ$1,Monitoring_MP!$AM$1:$CX$57,Points_MP!$C55,FALSE)=$X55,$AK55,"ERROR")))))))))</f>
        <v>1</v>
      </c>
      <c r="BA55" s="223">
        <f>IF(ISBLANK(HLOOKUP(BA$1,Monitoring_MP!$AM$1:$CX$57,Points_MP!$C55,FALSE)),"",IF(HLOOKUP(BA$1,Monitoring_MP!$AM$1:$CX$57,Points_MP!$C55,FALSE)=$J55,$AD55,IF(HLOOKUP(BA$1,Monitoring_MP!$AM$1:$CX$57,Points_MP!$C55,FALSE)=$L55,$AE55,IF(HLOOKUP(BA$1,Monitoring_MP!$AM$1:$CX$57,Points_MP!$C55,FALSE)=$N55,$AF55,IF(HLOOKUP(BA$1,Monitoring_MP!$AM$1:$CX$57,Points_MP!$C55,FALSE)=$P55,$AG55,IF(HLOOKUP(BA$1,Monitoring_MP!$AM$1:$CX$57,Points_MP!$C55,FALSE)=$R55,$AH55,IF(HLOOKUP(BA$1,Monitoring_MP!$AM$1:$CX$57,Points_MP!$C55,FALSE)=$T55,$AI55,IF(HLOOKUP(BA$1,Monitoring_MP!$AM$1:$CX$57,Points_MP!$C55,FALSE)=$V55,$AJ55,IF(HLOOKUP(BA$1,Monitoring_MP!$AM$1:$CX$57,Points_MP!$C55,FALSE)=$X55,$AK55,"ERROR")))))))))</f>
        <v>0</v>
      </c>
      <c r="BB55" s="223">
        <f>IF(ISBLANK(HLOOKUP(BB$1,Monitoring_MP!$AM$1:$CX$57,Points_MP!$C55,FALSE)),"",IF(HLOOKUP(BB$1,Monitoring_MP!$AM$1:$CX$57,Points_MP!$C55,FALSE)=$J55,$AD55,IF(HLOOKUP(BB$1,Monitoring_MP!$AM$1:$CX$57,Points_MP!$C55,FALSE)=$L55,$AE55,IF(HLOOKUP(BB$1,Monitoring_MP!$AM$1:$CX$57,Points_MP!$C55,FALSE)=$N55,$AF55,IF(HLOOKUP(BB$1,Monitoring_MP!$AM$1:$CX$57,Points_MP!$C55,FALSE)=$P55,$AG55,IF(HLOOKUP(BB$1,Monitoring_MP!$AM$1:$CX$57,Points_MP!$C55,FALSE)=$R55,$AH55,IF(HLOOKUP(BB$1,Monitoring_MP!$AM$1:$CX$57,Points_MP!$C55,FALSE)=$T55,$AI55,IF(HLOOKUP(BB$1,Monitoring_MP!$AM$1:$CX$57,Points_MP!$C55,FALSE)=$V55,$AJ55,IF(HLOOKUP(BB$1,Monitoring_MP!$AM$1:$CX$57,Points_MP!$C55,FALSE)=$X55,$AK55,"ERROR")))))))))</f>
        <v>0</v>
      </c>
      <c r="BC55" s="223">
        <f>IF(ISBLANK(HLOOKUP(BC$1,Monitoring_MP!$AM$1:$CX$57,Points_MP!$C55,FALSE)),"",IF(HLOOKUP(BC$1,Monitoring_MP!$AM$1:$CX$57,Points_MP!$C55,FALSE)=$J55,$AD55,IF(HLOOKUP(BC$1,Monitoring_MP!$AM$1:$CX$57,Points_MP!$C55,FALSE)=$L55,$AE55,IF(HLOOKUP(BC$1,Monitoring_MP!$AM$1:$CX$57,Points_MP!$C55,FALSE)=$N55,$AF55,IF(HLOOKUP(BC$1,Monitoring_MP!$AM$1:$CX$57,Points_MP!$C55,FALSE)=$P55,$AG55,IF(HLOOKUP(BC$1,Monitoring_MP!$AM$1:$CX$57,Points_MP!$C55,FALSE)=$R55,$AH55,IF(HLOOKUP(BC$1,Monitoring_MP!$AM$1:$CX$57,Points_MP!$C55,FALSE)=$T55,$AI55,IF(HLOOKUP(BC$1,Monitoring_MP!$AM$1:$CX$57,Points_MP!$C55,FALSE)=$V55,$AJ55,IF(HLOOKUP(BC$1,Monitoring_MP!$AM$1:$CX$57,Points_MP!$C55,FALSE)=$X55,$AK55,"ERROR")))))))))</f>
        <v>0</v>
      </c>
      <c r="BD55" s="223">
        <f>IF(ISBLANK(HLOOKUP(BD$1,Monitoring_MP!$AM$1:$CX$57,Points_MP!$C55,FALSE)),"",IF(HLOOKUP(BD$1,Monitoring_MP!$AM$1:$CX$57,Points_MP!$C55,FALSE)=$J55,$AD55,IF(HLOOKUP(BD$1,Monitoring_MP!$AM$1:$CX$57,Points_MP!$C55,FALSE)=$L55,$AE55,IF(HLOOKUP(BD$1,Monitoring_MP!$AM$1:$CX$57,Points_MP!$C55,FALSE)=$N55,$AF55,IF(HLOOKUP(BD$1,Monitoring_MP!$AM$1:$CX$57,Points_MP!$C55,FALSE)=$P55,$AG55,IF(HLOOKUP(BD$1,Monitoring_MP!$AM$1:$CX$57,Points_MP!$C55,FALSE)=$R55,$AH55,IF(HLOOKUP(BD$1,Monitoring_MP!$AM$1:$CX$57,Points_MP!$C55,FALSE)=$T55,$AI55,IF(HLOOKUP(BD$1,Monitoring_MP!$AM$1:$CX$57,Points_MP!$C55,FALSE)=$V55,$AJ55,IF(HLOOKUP(BD$1,Monitoring_MP!$AM$1:$CX$57,Points_MP!$C55,FALSE)=$X55,$AK55,"ERROR")))))))))</f>
        <v>0</v>
      </c>
      <c r="BE55" s="223">
        <f>IF(ISBLANK(HLOOKUP(BE$1,Monitoring_MP!$AM$1:$CX$57,Points_MP!$C55,FALSE)),"",IF(HLOOKUP(BE$1,Monitoring_MP!$AM$1:$CX$57,Points_MP!$C55,FALSE)=$J55,$AD55,IF(HLOOKUP(BE$1,Monitoring_MP!$AM$1:$CX$57,Points_MP!$C55,FALSE)=$L55,$AE55,IF(HLOOKUP(BE$1,Monitoring_MP!$AM$1:$CX$57,Points_MP!$C55,FALSE)=$N55,$AF55,IF(HLOOKUP(BE$1,Monitoring_MP!$AM$1:$CX$57,Points_MP!$C55,FALSE)=$P55,$AG55,IF(HLOOKUP(BE$1,Monitoring_MP!$AM$1:$CX$57,Points_MP!$C55,FALSE)=$R55,$AH55,IF(HLOOKUP(BE$1,Monitoring_MP!$AM$1:$CX$57,Points_MP!$C55,FALSE)=$T55,$AI55,IF(HLOOKUP(BE$1,Monitoring_MP!$AM$1:$CX$57,Points_MP!$C55,FALSE)=$V55,$AJ55,IF(HLOOKUP(BE$1,Monitoring_MP!$AM$1:$CX$57,Points_MP!$C55,FALSE)=$X55,$AK55,"ERROR")))))))))</f>
        <v>0</v>
      </c>
      <c r="BF55" s="223">
        <f>IF(ISBLANK(HLOOKUP(BF$1,Monitoring_MP!$AM$1:$CX$57,Points_MP!$C55,FALSE)),"",IF(HLOOKUP(BF$1,Monitoring_MP!$AM$1:$CX$57,Points_MP!$C55,FALSE)=$J55,$AD55,IF(HLOOKUP(BF$1,Monitoring_MP!$AM$1:$CX$57,Points_MP!$C55,FALSE)=$L55,$AE55,IF(HLOOKUP(BF$1,Monitoring_MP!$AM$1:$CX$57,Points_MP!$C55,FALSE)=$N55,$AF55,IF(HLOOKUP(BF$1,Monitoring_MP!$AM$1:$CX$57,Points_MP!$C55,FALSE)=$P55,$AG55,IF(HLOOKUP(BF$1,Monitoring_MP!$AM$1:$CX$57,Points_MP!$C55,FALSE)=$R55,$AH55,IF(HLOOKUP(BF$1,Monitoring_MP!$AM$1:$CX$57,Points_MP!$C55,FALSE)=$T55,$AI55,IF(HLOOKUP(BF$1,Monitoring_MP!$AM$1:$CX$57,Points_MP!$C55,FALSE)=$V55,$AJ55,IF(HLOOKUP(BF$1,Monitoring_MP!$AM$1:$CX$57,Points_MP!$C55,FALSE)=$X55,$AK55,"ERROR")))))))))</f>
        <v>0</v>
      </c>
      <c r="BG55" s="223">
        <f>IF(ISBLANK(HLOOKUP(BG$1,Monitoring_MP!$AM$1:$CX$57,Points_MP!$C55,FALSE)),"",IF(HLOOKUP(BG$1,Monitoring_MP!$AM$1:$CX$57,Points_MP!$C55,FALSE)=$J55,$AD55,IF(HLOOKUP(BG$1,Monitoring_MP!$AM$1:$CX$57,Points_MP!$C55,FALSE)=$L55,$AE55,IF(HLOOKUP(BG$1,Monitoring_MP!$AM$1:$CX$57,Points_MP!$C55,FALSE)=$N55,$AF55,IF(HLOOKUP(BG$1,Monitoring_MP!$AM$1:$CX$57,Points_MP!$C55,FALSE)=$P55,$AG55,IF(HLOOKUP(BG$1,Monitoring_MP!$AM$1:$CX$57,Points_MP!$C55,FALSE)=$R55,$AH55,IF(HLOOKUP(BG$1,Monitoring_MP!$AM$1:$CX$57,Points_MP!$C55,FALSE)=$T55,$AI55,IF(HLOOKUP(BG$1,Monitoring_MP!$AM$1:$CX$57,Points_MP!$C55,FALSE)=$V55,$AJ55,IF(HLOOKUP(BG$1,Monitoring_MP!$AM$1:$CX$57,Points_MP!$C55,FALSE)=$X55,$AK55,"ERROR")))))))))</f>
        <v>0</v>
      </c>
      <c r="BH55" s="223">
        <f>IF(ISBLANK(HLOOKUP(BH$1,Monitoring_MP!$AM$1:$CX$57,Points_MP!$C55,FALSE)),"",IF(HLOOKUP(BH$1,Monitoring_MP!$AM$1:$CX$57,Points_MP!$C55,FALSE)=$J55,$AD55,IF(HLOOKUP(BH$1,Monitoring_MP!$AM$1:$CX$57,Points_MP!$C55,FALSE)=$L55,$AE55,IF(HLOOKUP(BH$1,Monitoring_MP!$AM$1:$CX$57,Points_MP!$C55,FALSE)=$N55,$AF55,IF(HLOOKUP(BH$1,Monitoring_MP!$AM$1:$CX$57,Points_MP!$C55,FALSE)=$P55,$AG55,IF(HLOOKUP(BH$1,Monitoring_MP!$AM$1:$CX$57,Points_MP!$C55,FALSE)=$R55,$AH55,IF(HLOOKUP(BH$1,Monitoring_MP!$AM$1:$CX$57,Points_MP!$C55,FALSE)=$T55,$AI55,IF(HLOOKUP(BH$1,Monitoring_MP!$AM$1:$CX$57,Points_MP!$C55,FALSE)=$V55,$AJ55,IF(HLOOKUP(BH$1,Monitoring_MP!$AM$1:$CX$57,Points_MP!$C55,FALSE)=$X55,$AK55,"ERROR")))))))))</f>
        <v>0</v>
      </c>
      <c r="BI55" s="223">
        <f>IF(ISBLANK(HLOOKUP(BI$1,Monitoring_MP!$AM$1:$CX$57,Points_MP!$C55,FALSE)),"",IF(HLOOKUP(BI$1,Monitoring_MP!$AM$1:$CX$57,Points_MP!$C55,FALSE)=$J55,$AD55,IF(HLOOKUP(BI$1,Monitoring_MP!$AM$1:$CX$57,Points_MP!$C55,FALSE)=$L55,$AE55,IF(HLOOKUP(BI$1,Monitoring_MP!$AM$1:$CX$57,Points_MP!$C55,FALSE)=$N55,$AF55,IF(HLOOKUP(BI$1,Monitoring_MP!$AM$1:$CX$57,Points_MP!$C55,FALSE)=$P55,$AG55,IF(HLOOKUP(BI$1,Monitoring_MP!$AM$1:$CX$57,Points_MP!$C55,FALSE)=$R55,$AH55,IF(HLOOKUP(BI$1,Monitoring_MP!$AM$1:$CX$57,Points_MP!$C55,FALSE)=$T55,$AI55,IF(HLOOKUP(BI$1,Monitoring_MP!$AM$1:$CX$57,Points_MP!$C55,FALSE)=$V55,$AJ55,IF(HLOOKUP(BI$1,Monitoring_MP!$AM$1:$CX$57,Points_MP!$C55,FALSE)=$X55,$AK55,"ERROR")))))))))</f>
        <v>0</v>
      </c>
      <c r="BJ55" s="223">
        <f>IF(ISBLANK(HLOOKUP(BJ$1,Monitoring_MP!$AM$1:$CX$57,Points_MP!$C55,FALSE)),"",IF(HLOOKUP(BJ$1,Monitoring_MP!$AM$1:$CX$57,Points_MP!$C55,FALSE)=$J55,$AD55,IF(HLOOKUP(BJ$1,Monitoring_MP!$AM$1:$CX$57,Points_MP!$C55,FALSE)=$L55,$AE55,IF(HLOOKUP(BJ$1,Monitoring_MP!$AM$1:$CX$57,Points_MP!$C55,FALSE)=$N55,$AF55,IF(HLOOKUP(BJ$1,Monitoring_MP!$AM$1:$CX$57,Points_MP!$C55,FALSE)=$P55,$AG55,IF(HLOOKUP(BJ$1,Monitoring_MP!$AM$1:$CX$57,Points_MP!$C55,FALSE)=$R55,$AH55,IF(HLOOKUP(BJ$1,Monitoring_MP!$AM$1:$CX$57,Points_MP!$C55,FALSE)=$T55,$AI55,IF(HLOOKUP(BJ$1,Monitoring_MP!$AM$1:$CX$57,Points_MP!$C55,FALSE)=$V55,$AJ55,IF(HLOOKUP(BJ$1,Monitoring_MP!$AM$1:$CX$57,Points_MP!$C55,FALSE)=$X55,$AK55,"ERROR")))))))))</f>
        <v>0</v>
      </c>
      <c r="BK55" s="223">
        <f>IF(ISBLANK(HLOOKUP(BK$1,Monitoring_MP!$AM$1:$CX$57,Points_MP!$C55,FALSE)),"",IF(HLOOKUP(BK$1,Monitoring_MP!$AM$1:$CX$57,Points_MP!$C55,FALSE)=$J55,$AD55,IF(HLOOKUP(BK$1,Monitoring_MP!$AM$1:$CX$57,Points_MP!$C55,FALSE)=$L55,$AE55,IF(HLOOKUP(BK$1,Monitoring_MP!$AM$1:$CX$57,Points_MP!$C55,FALSE)=$N55,$AF55,IF(HLOOKUP(BK$1,Monitoring_MP!$AM$1:$CX$57,Points_MP!$C55,FALSE)=$P55,$AG55,IF(HLOOKUP(BK$1,Monitoring_MP!$AM$1:$CX$57,Points_MP!$C55,FALSE)=$R55,$AH55,IF(HLOOKUP(BK$1,Monitoring_MP!$AM$1:$CX$57,Points_MP!$C55,FALSE)=$T55,$AI55,IF(HLOOKUP(BK$1,Monitoring_MP!$AM$1:$CX$57,Points_MP!$C55,FALSE)=$V55,$AJ55,IF(HLOOKUP(BK$1,Monitoring_MP!$AM$1:$CX$57,Points_MP!$C55,FALSE)=$X55,$AK55,"ERROR")))))))))</f>
        <v>0</v>
      </c>
      <c r="BL55" s="223">
        <f>IF(ISBLANK(HLOOKUP(BL$1,Monitoring_MP!$AM$1:$CX$57,Points_MP!$C55,FALSE)),"",IF(HLOOKUP(BL$1,Monitoring_MP!$AM$1:$CX$57,Points_MP!$C55,FALSE)=$J55,$AD55,IF(HLOOKUP(BL$1,Monitoring_MP!$AM$1:$CX$57,Points_MP!$C55,FALSE)=$L55,$AE55,IF(HLOOKUP(BL$1,Monitoring_MP!$AM$1:$CX$57,Points_MP!$C55,FALSE)=$N55,$AF55,IF(HLOOKUP(BL$1,Monitoring_MP!$AM$1:$CX$57,Points_MP!$C55,FALSE)=$P55,$AG55,IF(HLOOKUP(BL$1,Monitoring_MP!$AM$1:$CX$57,Points_MP!$C55,FALSE)=$R55,$AH55,IF(HLOOKUP(BL$1,Monitoring_MP!$AM$1:$CX$57,Points_MP!$C55,FALSE)=$T55,$AI55,IF(HLOOKUP(BL$1,Monitoring_MP!$AM$1:$CX$57,Points_MP!$C55,FALSE)=$V55,$AJ55,IF(HLOOKUP(BL$1,Monitoring_MP!$AM$1:$CX$57,Points_MP!$C55,FALSE)=$X55,$AK55,"ERROR")))))))))</f>
        <v>0</v>
      </c>
      <c r="BM55" s="223">
        <f>IF(ISBLANK(HLOOKUP(BM$1,Monitoring_MP!$AM$1:$CX$57,Points_MP!$C55,FALSE)),"",IF(HLOOKUP(BM$1,Monitoring_MP!$AM$1:$CX$57,Points_MP!$C55,FALSE)=$J55,$AD55,IF(HLOOKUP(BM$1,Monitoring_MP!$AM$1:$CX$57,Points_MP!$C55,FALSE)=$L55,$AE55,IF(HLOOKUP(BM$1,Monitoring_MP!$AM$1:$CX$57,Points_MP!$C55,FALSE)=$N55,$AF55,IF(HLOOKUP(BM$1,Monitoring_MP!$AM$1:$CX$57,Points_MP!$C55,FALSE)=$P55,$AG55,IF(HLOOKUP(BM$1,Monitoring_MP!$AM$1:$CX$57,Points_MP!$C55,FALSE)=$R55,$AH55,IF(HLOOKUP(BM$1,Monitoring_MP!$AM$1:$CX$57,Points_MP!$C55,FALSE)=$T55,$AI55,IF(HLOOKUP(BM$1,Monitoring_MP!$AM$1:$CX$57,Points_MP!$C55,FALSE)=$V55,$AJ55,IF(HLOOKUP(BM$1,Monitoring_MP!$AM$1:$CX$57,Points_MP!$C55,FALSE)=$X55,$AK55,"ERROR")))))))))</f>
        <v>0</v>
      </c>
      <c r="BN55" s="223">
        <f>IF(ISBLANK(HLOOKUP(BN$1,Monitoring_MP!$AM$1:$CX$57,Points_MP!$C55,FALSE)),"",IF(HLOOKUP(BN$1,Monitoring_MP!$AM$1:$CX$57,Points_MP!$C55,FALSE)=$J55,$AD55,IF(HLOOKUP(BN$1,Monitoring_MP!$AM$1:$CX$57,Points_MP!$C55,FALSE)=$L55,$AE55,IF(HLOOKUP(BN$1,Monitoring_MP!$AM$1:$CX$57,Points_MP!$C55,FALSE)=$N55,$AF55,IF(HLOOKUP(BN$1,Monitoring_MP!$AM$1:$CX$57,Points_MP!$C55,FALSE)=$P55,$AG55,IF(HLOOKUP(BN$1,Monitoring_MP!$AM$1:$CX$57,Points_MP!$C55,FALSE)=$R55,$AH55,IF(HLOOKUP(BN$1,Monitoring_MP!$AM$1:$CX$57,Points_MP!$C55,FALSE)=$T55,$AI55,IF(HLOOKUP(BN$1,Monitoring_MP!$AM$1:$CX$57,Points_MP!$C55,FALSE)=$V55,$AJ55,IF(HLOOKUP(BN$1,Monitoring_MP!$AM$1:$CX$57,Points_MP!$C55,FALSE)=$X55,$AK55,"ERROR")))))))))</f>
        <v>0</v>
      </c>
      <c r="BO55" s="223">
        <f>IF(ISBLANK(HLOOKUP(BO$1,Monitoring_MP!$AM$1:$CX$57,Points_MP!$C55,FALSE)),"",IF(HLOOKUP(BO$1,Monitoring_MP!$AM$1:$CX$57,Points_MP!$C55,FALSE)=$J55,$AD55,IF(HLOOKUP(BO$1,Monitoring_MP!$AM$1:$CX$57,Points_MP!$C55,FALSE)=$L55,$AE55,IF(HLOOKUP(BO$1,Monitoring_MP!$AM$1:$CX$57,Points_MP!$C55,FALSE)=$N55,$AF55,IF(HLOOKUP(BO$1,Monitoring_MP!$AM$1:$CX$57,Points_MP!$C55,FALSE)=$P55,$AG55,IF(HLOOKUP(BO$1,Monitoring_MP!$AM$1:$CX$57,Points_MP!$C55,FALSE)=$R55,$AH55,IF(HLOOKUP(BO$1,Monitoring_MP!$AM$1:$CX$57,Points_MP!$C55,FALSE)=$T55,$AI55,IF(HLOOKUP(BO$1,Monitoring_MP!$AM$1:$CX$57,Points_MP!$C55,FALSE)=$V55,$AJ55,IF(HLOOKUP(BO$1,Monitoring_MP!$AM$1:$CX$57,Points_MP!$C55,FALSE)=$X55,$AK55,"ERROR")))))))))</f>
        <v>0</v>
      </c>
      <c r="BP55" s="223">
        <f>IF(ISBLANK(HLOOKUP(BP$1,Monitoring_MP!$AM$1:$CX$57,Points_MP!$C55,FALSE)),"",IF(HLOOKUP(BP$1,Monitoring_MP!$AM$1:$CX$57,Points_MP!$C55,FALSE)=$J55,$AD55,IF(HLOOKUP(BP$1,Monitoring_MP!$AM$1:$CX$57,Points_MP!$C55,FALSE)=$L55,$AE55,IF(HLOOKUP(BP$1,Monitoring_MP!$AM$1:$CX$57,Points_MP!$C55,FALSE)=$N55,$AF55,IF(HLOOKUP(BP$1,Monitoring_MP!$AM$1:$CX$57,Points_MP!$C55,FALSE)=$P55,$AG55,IF(HLOOKUP(BP$1,Monitoring_MP!$AM$1:$CX$57,Points_MP!$C55,FALSE)=$R55,$AH55,IF(HLOOKUP(BP$1,Monitoring_MP!$AM$1:$CX$57,Points_MP!$C55,FALSE)=$T55,$AI55,IF(HLOOKUP(BP$1,Monitoring_MP!$AM$1:$CX$57,Points_MP!$C55,FALSE)=$V55,$AJ55,IF(HLOOKUP(BP$1,Monitoring_MP!$AM$1:$CX$57,Points_MP!$C55,FALSE)=$X55,$AK55,"ERROR")))))))))</f>
        <v>0</v>
      </c>
      <c r="BQ55" s="223">
        <f>IF(ISBLANK(HLOOKUP(BQ$1,Monitoring_MP!$AM$1:$CX$57,Points_MP!$C55,FALSE)),"",IF(HLOOKUP(BQ$1,Monitoring_MP!$AM$1:$CX$57,Points_MP!$C55,FALSE)=$J55,$AD55,IF(HLOOKUP(BQ$1,Monitoring_MP!$AM$1:$CX$57,Points_MP!$C55,FALSE)=$L55,$AE55,IF(HLOOKUP(BQ$1,Monitoring_MP!$AM$1:$CX$57,Points_MP!$C55,FALSE)=$N55,$AF55,IF(HLOOKUP(BQ$1,Monitoring_MP!$AM$1:$CX$57,Points_MP!$C55,FALSE)=$P55,$AG55,IF(HLOOKUP(BQ$1,Monitoring_MP!$AM$1:$CX$57,Points_MP!$C55,FALSE)=$R55,$AH55,IF(HLOOKUP(BQ$1,Monitoring_MP!$AM$1:$CX$57,Points_MP!$C55,FALSE)=$T55,$AI55,IF(HLOOKUP(BQ$1,Monitoring_MP!$AM$1:$CX$57,Points_MP!$C55,FALSE)=$V55,$AJ55,IF(HLOOKUP(BQ$1,Monitoring_MP!$AM$1:$CX$57,Points_MP!$C55,FALSE)=$X55,$AK55,"ERROR")))))))))</f>
        <v>0</v>
      </c>
      <c r="BR55" s="223">
        <f>IF(ISBLANK(HLOOKUP(BR$1,Monitoring_MP!$AM$1:$CX$57,Points_MP!$C55,FALSE)),"",IF(HLOOKUP(BR$1,Monitoring_MP!$AM$1:$CX$57,Points_MP!$C55,FALSE)=$J55,$AD55,IF(HLOOKUP(BR$1,Monitoring_MP!$AM$1:$CX$57,Points_MP!$C55,FALSE)=$L55,$AE55,IF(HLOOKUP(BR$1,Monitoring_MP!$AM$1:$CX$57,Points_MP!$C55,FALSE)=$N55,$AF55,IF(HLOOKUP(BR$1,Monitoring_MP!$AM$1:$CX$57,Points_MP!$C55,FALSE)=$P55,$AG55,IF(HLOOKUP(BR$1,Monitoring_MP!$AM$1:$CX$57,Points_MP!$C55,FALSE)=$R55,$AH55,IF(HLOOKUP(BR$1,Monitoring_MP!$AM$1:$CX$57,Points_MP!$C55,FALSE)=$T55,$AI55,IF(HLOOKUP(BR$1,Monitoring_MP!$AM$1:$CX$57,Points_MP!$C55,FALSE)=$V55,$AJ55,IF(HLOOKUP(BR$1,Monitoring_MP!$AM$1:$CX$57,Points_MP!$C55,FALSE)=$X55,$AK55,"ERROR")))))))))</f>
        <v>0</v>
      </c>
    </row>
    <row r="56" spans="1:70" ht="15" customHeight="1" x14ac:dyDescent="0.35">
      <c r="A56" s="94" t="str">
        <f>IF(ISBLANK(Monitoring_MP!A56),"",Monitoring_MP!A56)</f>
        <v>Q54</v>
      </c>
      <c r="B56" s="250" t="str">
        <f>IF(ISBLANK(Monitoring_MP!B56),"",Monitoring_MP!B56)</f>
        <v>R20054</v>
      </c>
      <c r="C56" s="180">
        <f>IF(ISBLANK(Monitoring_MP!C56),"",Monitoring_MP!C56)</f>
        <v>56</v>
      </c>
      <c r="D56" s="180" t="str">
        <f>IF(ISBLANK(Monitoring_MP!D56),"",Monitoring_MP!D56)</f>
        <v>Este făcută publică lista întreprinderilor municipale şi a societăţilor comerciale cu pachet majoritar deţinute de unitatea administrativ - teritorială (fie dețin acțiuni dar nu sînt majoritare)?</v>
      </c>
      <c r="E56" s="180" t="str">
        <f>IF(ISBLANK(Monitoring_MP!E56),"",Monitoring_MP!E56)</f>
        <v>Is the list of municipal enterprises and companies with the majority stake held by administrative - territorial unit (either hold shares but are not majority) made public?</v>
      </c>
      <c r="F56" s="95" t="str">
        <f>IF(ISBLANK(Monitoring_MP!F56),"",Monitoring_MP!F56)</f>
        <v>inv</v>
      </c>
      <c r="G56" s="96" t="str">
        <f>IF(ISBLANK(Monitoring_MP!G56),"",Monitoring_MP!G56)</f>
        <v>inv2</v>
      </c>
      <c r="H56" s="95" t="str">
        <f>IF(ISBLANK(Monitoring_MP!H56),"",Monitoring_MP!H56)</f>
        <v>inv2K</v>
      </c>
      <c r="I56" s="97">
        <f>IF(ISBLANK(Monitoring_MP!I56),"",Monitoring_MP!I56)</f>
        <v>1</v>
      </c>
      <c r="J56" s="98" t="str">
        <f>IF(ISBLANK(Monitoring_MP!J56),"",Monitoring_MP!J56)</f>
        <v>da</v>
      </c>
      <c r="K56" s="98" t="str">
        <f>IF(ISBLANK(Monitoring_MP!K56),"",Monitoring_MP!K56)</f>
        <v>yes</v>
      </c>
      <c r="L56" s="98" t="str">
        <f>IF(ISBLANK(Monitoring_MP!L56),"",Monitoring_MP!L56)</f>
        <v>nu</v>
      </c>
      <c r="M56" s="98" t="str">
        <f>IF(ISBLANK(Monitoring_MP!M56),"",Monitoring_MP!M56)</f>
        <v>no</v>
      </c>
      <c r="N56" s="98" t="str">
        <f>IF(ISBLANK(Monitoring_MP!N56),"",Monitoring_MP!N56)</f>
        <v>partial</v>
      </c>
      <c r="O56" s="98" t="str">
        <f>IF(ISBLANK(Monitoring_MP!O56),"",Monitoring_MP!O56)</f>
        <v>partially</v>
      </c>
      <c r="P56" s="134" t="str">
        <f>IF(ISBLANK(Monitoring_MP!P56),"",Monitoring_MP!P56)</f>
        <v>---</v>
      </c>
      <c r="Q56" s="134" t="str">
        <f>IF(ISBLANK(Monitoring_MP!Q56),"",Monitoring_MP!Q56)</f>
        <v>---</v>
      </c>
      <c r="R56" s="134" t="str">
        <f>IF(ISBLANK(Monitoring_MP!R56),"",Monitoring_MP!R56)</f>
        <v>---</v>
      </c>
      <c r="S56" s="134" t="str">
        <f>IF(ISBLANK(Monitoring_MP!S56),"",Monitoring_MP!S56)</f>
        <v>---</v>
      </c>
      <c r="T56" s="134" t="str">
        <f>IF(ISBLANK(Monitoring_MP!T56),"",Monitoring_MP!T56)</f>
        <v>---</v>
      </c>
      <c r="U56" s="134" t="str">
        <f>IF(ISBLANK(Monitoring_MP!U56),"",Monitoring_MP!U56)</f>
        <v>---</v>
      </c>
      <c r="V56" s="134" t="str">
        <f>IF(ISBLANK(Monitoring_MP!V56),"",Monitoring_MP!V56)</f>
        <v>---</v>
      </c>
      <c r="W56" s="134" t="str">
        <f>IF(ISBLANK(Monitoring_MP!W56),"",Monitoring_MP!W56)</f>
        <v>---</v>
      </c>
      <c r="X56" s="134" t="str">
        <f>IF(ISBLANK(Monitoring_MP!X56),"",Monitoring_MP!X56)</f>
        <v>N/A</v>
      </c>
      <c r="Y56" s="134" t="str">
        <f>IF(ISBLANK(Monitoring_MP!Y56),"",Monitoring_MP!Y56)</f>
        <v>N/A</v>
      </c>
      <c r="Z56" s="134" t="str">
        <f>IF(ISBLANK(Monitoring_MP!Z56),"",Monitoring_MP!Z56)</f>
        <v>---</v>
      </c>
      <c r="AA56" s="134" t="str">
        <f>IF(ISBLANK(Monitoring_MP!AA56),"",Monitoring_MP!AA56)</f>
        <v>---</v>
      </c>
      <c r="AB56" s="134" t="str">
        <f>IF(ISBLANK(Monitoring_MP!AB56),"",Monitoring_MP!AB56)</f>
        <v>da</v>
      </c>
      <c r="AC56" s="134" t="str">
        <f>IF(ISBLANK(Monitoring_MP!AC56),"",Monitoring_MP!AC56)</f>
        <v>nu</v>
      </c>
      <c r="AD56" s="97">
        <f>IF(ISBLANK(Monitoring_MP!AD56),"",Monitoring_MP!AD56)</f>
        <v>1</v>
      </c>
      <c r="AE56" s="98">
        <f>IF(ISBLANK(Monitoring_MP!AE56),"",Monitoring_MP!AE56)</f>
        <v>0</v>
      </c>
      <c r="AF56" s="98">
        <f>IF(ISBLANK(Monitoring_MP!AF56),"",Monitoring_MP!AF56)</f>
        <v>0.5</v>
      </c>
      <c r="AG56" s="134" t="str">
        <f>IF(ISBLANK(Monitoring_MP!AG56),"",Monitoring_MP!AG56)</f>
        <v>---</v>
      </c>
      <c r="AH56" s="134" t="str">
        <f>IF(ISBLANK(Monitoring_MP!AH56),"",Monitoring_MP!AH56)</f>
        <v>---</v>
      </c>
      <c r="AI56" s="134" t="str">
        <f>IF(ISBLANK(Monitoring_MP!AI56),"",Monitoring_MP!AI56)</f>
        <v>---</v>
      </c>
      <c r="AJ56" s="134" t="str">
        <f>IF(ISBLANK(Monitoring_MP!AJ56),"",Monitoring_MP!AJ56)</f>
        <v>---</v>
      </c>
      <c r="AK56" s="134" t="str">
        <f>IF(ISBLANK(Monitoring_MP!AK56),"",Monitoring_MP!AK56)</f>
        <v>N/A</v>
      </c>
      <c r="AL56" s="160" t="str">
        <f>IF(ISBLANK(Monitoring_MP!AL56),"",Monitoring_MP!AL56)</f>
        <v>---</v>
      </c>
      <c r="AM56" s="223">
        <f>IF(ISBLANK(HLOOKUP(AM$1,Monitoring_MP!$AM$1:$CX$57,Points_MP!$C56,FALSE)),"",IF(HLOOKUP(AM$1,Monitoring_MP!$AM$1:$CX$57,Points_MP!$C56,FALSE)=$J56,$AD56,IF(HLOOKUP(AM$1,Monitoring_MP!$AM$1:$CX$57,Points_MP!$C56,FALSE)=$L56,$AE56,IF(HLOOKUP(AM$1,Monitoring_MP!$AM$1:$CX$57,Points_MP!$C56,FALSE)=$N56,$AF56,IF(HLOOKUP(AM$1,Monitoring_MP!$AM$1:$CX$57,Points_MP!$C56,FALSE)=$P56,$AG56,IF(HLOOKUP(AM$1,Monitoring_MP!$AM$1:$CX$57,Points_MP!$C56,FALSE)=$R56,$AH56,IF(HLOOKUP(AM$1,Monitoring_MP!$AM$1:$CX$57,Points_MP!$C56,FALSE)=$T56,$AI56,IF(HLOOKUP(AM$1,Monitoring_MP!$AM$1:$CX$57,Points_MP!$C56,FALSE)=$V56,$AJ56,IF(HLOOKUP(AM$1,Monitoring_MP!$AM$1:$CX$57,Points_MP!$C56,FALSE)=$X56,$AK56,"ERROR")))))))))</f>
        <v>0</v>
      </c>
      <c r="AN56" s="223">
        <f>IF(ISBLANK(HLOOKUP(AN$1,Monitoring_MP!$AM$1:$CX$57,Points_MP!$C56,FALSE)),"",IF(HLOOKUP(AN$1,Monitoring_MP!$AM$1:$CX$57,Points_MP!$C56,FALSE)=$J56,$AD56,IF(HLOOKUP(AN$1,Monitoring_MP!$AM$1:$CX$57,Points_MP!$C56,FALSE)=$L56,$AE56,IF(HLOOKUP(AN$1,Monitoring_MP!$AM$1:$CX$57,Points_MP!$C56,FALSE)=$N56,$AF56,IF(HLOOKUP(AN$1,Monitoring_MP!$AM$1:$CX$57,Points_MP!$C56,FALSE)=$P56,$AG56,IF(HLOOKUP(AN$1,Monitoring_MP!$AM$1:$CX$57,Points_MP!$C56,FALSE)=$R56,$AH56,IF(HLOOKUP(AN$1,Monitoring_MP!$AM$1:$CX$57,Points_MP!$C56,FALSE)=$T56,$AI56,IF(HLOOKUP(AN$1,Monitoring_MP!$AM$1:$CX$57,Points_MP!$C56,FALSE)=$V56,$AJ56,IF(HLOOKUP(AN$1,Monitoring_MP!$AM$1:$CX$57,Points_MP!$C56,FALSE)=$X56,$AK56,"ERROR")))))))))</f>
        <v>1</v>
      </c>
      <c r="AO56" s="223">
        <f>IF(ISBLANK(HLOOKUP(AO$1,Monitoring_MP!$AM$1:$CX$57,Points_MP!$C56,FALSE)),"",IF(HLOOKUP(AO$1,Monitoring_MP!$AM$1:$CX$57,Points_MP!$C56,FALSE)=$J56,$AD56,IF(HLOOKUP(AO$1,Monitoring_MP!$AM$1:$CX$57,Points_MP!$C56,FALSE)=$L56,$AE56,IF(HLOOKUP(AO$1,Monitoring_MP!$AM$1:$CX$57,Points_MP!$C56,FALSE)=$N56,$AF56,IF(HLOOKUP(AO$1,Monitoring_MP!$AM$1:$CX$57,Points_MP!$C56,FALSE)=$P56,$AG56,IF(HLOOKUP(AO$1,Monitoring_MP!$AM$1:$CX$57,Points_MP!$C56,FALSE)=$R56,$AH56,IF(HLOOKUP(AO$1,Monitoring_MP!$AM$1:$CX$57,Points_MP!$C56,FALSE)=$T56,$AI56,IF(HLOOKUP(AO$1,Monitoring_MP!$AM$1:$CX$57,Points_MP!$C56,FALSE)=$V56,$AJ56,IF(HLOOKUP(AO$1,Monitoring_MP!$AM$1:$CX$57,Points_MP!$C56,FALSE)=$X56,$AK56,"ERROR")))))))))</f>
        <v>0</v>
      </c>
      <c r="AP56" s="223">
        <f>IF(ISBLANK(HLOOKUP(AP$1,Monitoring_MP!$AM$1:$CX$57,Points_MP!$C56,FALSE)),"",IF(HLOOKUP(AP$1,Monitoring_MP!$AM$1:$CX$57,Points_MP!$C56,FALSE)=$J56,$AD56,IF(HLOOKUP(AP$1,Monitoring_MP!$AM$1:$CX$57,Points_MP!$C56,FALSE)=$L56,$AE56,IF(HLOOKUP(AP$1,Monitoring_MP!$AM$1:$CX$57,Points_MP!$C56,FALSE)=$N56,$AF56,IF(HLOOKUP(AP$1,Monitoring_MP!$AM$1:$CX$57,Points_MP!$C56,FALSE)=$P56,$AG56,IF(HLOOKUP(AP$1,Monitoring_MP!$AM$1:$CX$57,Points_MP!$C56,FALSE)=$R56,$AH56,IF(HLOOKUP(AP$1,Monitoring_MP!$AM$1:$CX$57,Points_MP!$C56,FALSE)=$T56,$AI56,IF(HLOOKUP(AP$1,Monitoring_MP!$AM$1:$CX$57,Points_MP!$C56,FALSE)=$V56,$AJ56,IF(HLOOKUP(AP$1,Monitoring_MP!$AM$1:$CX$57,Points_MP!$C56,FALSE)=$X56,$AK56,"ERROR")))))))))</f>
        <v>0</v>
      </c>
      <c r="AQ56" s="223">
        <f>IF(ISBLANK(HLOOKUP(AQ$1,Monitoring_MP!$AM$1:$CX$57,Points_MP!$C56,FALSE)),"",IF(HLOOKUP(AQ$1,Monitoring_MP!$AM$1:$CX$57,Points_MP!$C56,FALSE)=$J56,$AD56,IF(HLOOKUP(AQ$1,Monitoring_MP!$AM$1:$CX$57,Points_MP!$C56,FALSE)=$L56,$AE56,IF(HLOOKUP(AQ$1,Monitoring_MP!$AM$1:$CX$57,Points_MP!$C56,FALSE)=$N56,$AF56,IF(HLOOKUP(AQ$1,Monitoring_MP!$AM$1:$CX$57,Points_MP!$C56,FALSE)=$P56,$AG56,IF(HLOOKUP(AQ$1,Monitoring_MP!$AM$1:$CX$57,Points_MP!$C56,FALSE)=$R56,$AH56,IF(HLOOKUP(AQ$1,Monitoring_MP!$AM$1:$CX$57,Points_MP!$C56,FALSE)=$T56,$AI56,IF(HLOOKUP(AQ$1,Monitoring_MP!$AM$1:$CX$57,Points_MP!$C56,FALSE)=$V56,$AJ56,IF(HLOOKUP(AQ$1,Monitoring_MP!$AM$1:$CX$57,Points_MP!$C56,FALSE)=$X56,$AK56,"ERROR")))))))))</f>
        <v>0</v>
      </c>
      <c r="AR56" s="223">
        <f>IF(ISBLANK(HLOOKUP(AR$1,Monitoring_MP!$AM$1:$CX$57,Points_MP!$C56,FALSE)),"",IF(HLOOKUP(AR$1,Monitoring_MP!$AM$1:$CX$57,Points_MP!$C56,FALSE)=$J56,$AD56,IF(HLOOKUP(AR$1,Monitoring_MP!$AM$1:$CX$57,Points_MP!$C56,FALSE)=$L56,$AE56,IF(HLOOKUP(AR$1,Monitoring_MP!$AM$1:$CX$57,Points_MP!$C56,FALSE)=$N56,$AF56,IF(HLOOKUP(AR$1,Monitoring_MP!$AM$1:$CX$57,Points_MP!$C56,FALSE)=$P56,$AG56,IF(HLOOKUP(AR$1,Monitoring_MP!$AM$1:$CX$57,Points_MP!$C56,FALSE)=$R56,$AH56,IF(HLOOKUP(AR$1,Monitoring_MP!$AM$1:$CX$57,Points_MP!$C56,FALSE)=$T56,$AI56,IF(HLOOKUP(AR$1,Monitoring_MP!$AM$1:$CX$57,Points_MP!$C56,FALSE)=$V56,$AJ56,IF(HLOOKUP(AR$1,Monitoring_MP!$AM$1:$CX$57,Points_MP!$C56,FALSE)=$X56,$AK56,"ERROR")))))))))</f>
        <v>0</v>
      </c>
      <c r="AS56" s="223">
        <f>IF(ISBLANK(HLOOKUP(AS$1,Monitoring_MP!$AM$1:$CX$57,Points_MP!$C56,FALSE)),"",IF(HLOOKUP(AS$1,Monitoring_MP!$AM$1:$CX$57,Points_MP!$C56,FALSE)=$J56,$AD56,IF(HLOOKUP(AS$1,Monitoring_MP!$AM$1:$CX$57,Points_MP!$C56,FALSE)=$L56,$AE56,IF(HLOOKUP(AS$1,Monitoring_MP!$AM$1:$CX$57,Points_MP!$C56,FALSE)=$N56,$AF56,IF(HLOOKUP(AS$1,Monitoring_MP!$AM$1:$CX$57,Points_MP!$C56,FALSE)=$P56,$AG56,IF(HLOOKUP(AS$1,Monitoring_MP!$AM$1:$CX$57,Points_MP!$C56,FALSE)=$R56,$AH56,IF(HLOOKUP(AS$1,Monitoring_MP!$AM$1:$CX$57,Points_MP!$C56,FALSE)=$T56,$AI56,IF(HLOOKUP(AS$1,Monitoring_MP!$AM$1:$CX$57,Points_MP!$C56,FALSE)=$V56,$AJ56,IF(HLOOKUP(AS$1,Monitoring_MP!$AM$1:$CX$57,Points_MP!$C56,FALSE)=$X56,$AK56,"ERROR")))))))))</f>
        <v>0</v>
      </c>
      <c r="AT56" s="223">
        <f>IF(ISBLANK(HLOOKUP(AT$1,Monitoring_MP!$AM$1:$CX$57,Points_MP!$C56,FALSE)),"",IF(HLOOKUP(AT$1,Monitoring_MP!$AM$1:$CX$57,Points_MP!$C56,FALSE)=$J56,$AD56,IF(HLOOKUP(AT$1,Monitoring_MP!$AM$1:$CX$57,Points_MP!$C56,FALSE)=$L56,$AE56,IF(HLOOKUP(AT$1,Monitoring_MP!$AM$1:$CX$57,Points_MP!$C56,FALSE)=$N56,$AF56,IF(HLOOKUP(AT$1,Monitoring_MP!$AM$1:$CX$57,Points_MP!$C56,FALSE)=$P56,$AG56,IF(HLOOKUP(AT$1,Monitoring_MP!$AM$1:$CX$57,Points_MP!$C56,FALSE)=$R56,$AH56,IF(HLOOKUP(AT$1,Monitoring_MP!$AM$1:$CX$57,Points_MP!$C56,FALSE)=$T56,$AI56,IF(HLOOKUP(AT$1,Monitoring_MP!$AM$1:$CX$57,Points_MP!$C56,FALSE)=$V56,$AJ56,IF(HLOOKUP(AT$1,Monitoring_MP!$AM$1:$CX$57,Points_MP!$C56,FALSE)=$X56,$AK56,"ERROR")))))))))</f>
        <v>1</v>
      </c>
      <c r="AU56" s="223">
        <f>IF(ISBLANK(HLOOKUP(AU$1,Monitoring_MP!$AM$1:$CX$57,Points_MP!$C56,FALSE)),"",IF(HLOOKUP(AU$1,Monitoring_MP!$AM$1:$CX$57,Points_MP!$C56,FALSE)=$J56,$AD56,IF(HLOOKUP(AU$1,Monitoring_MP!$AM$1:$CX$57,Points_MP!$C56,FALSE)=$L56,$AE56,IF(HLOOKUP(AU$1,Monitoring_MP!$AM$1:$CX$57,Points_MP!$C56,FALSE)=$N56,$AF56,IF(HLOOKUP(AU$1,Monitoring_MP!$AM$1:$CX$57,Points_MP!$C56,FALSE)=$P56,$AG56,IF(HLOOKUP(AU$1,Monitoring_MP!$AM$1:$CX$57,Points_MP!$C56,FALSE)=$R56,$AH56,IF(HLOOKUP(AU$1,Monitoring_MP!$AM$1:$CX$57,Points_MP!$C56,FALSE)=$T56,$AI56,IF(HLOOKUP(AU$1,Monitoring_MP!$AM$1:$CX$57,Points_MP!$C56,FALSE)=$V56,$AJ56,IF(HLOOKUP(AU$1,Monitoring_MP!$AM$1:$CX$57,Points_MP!$C56,FALSE)=$X56,$AK56,"ERROR")))))))))</f>
        <v>0</v>
      </c>
      <c r="AV56" s="223">
        <f>IF(ISBLANK(HLOOKUP(AV$1,Monitoring_MP!$AM$1:$CX$57,Points_MP!$C56,FALSE)),"",IF(HLOOKUP(AV$1,Monitoring_MP!$AM$1:$CX$57,Points_MP!$C56,FALSE)=$J56,$AD56,IF(HLOOKUP(AV$1,Monitoring_MP!$AM$1:$CX$57,Points_MP!$C56,FALSE)=$L56,$AE56,IF(HLOOKUP(AV$1,Monitoring_MP!$AM$1:$CX$57,Points_MP!$C56,FALSE)=$N56,$AF56,IF(HLOOKUP(AV$1,Monitoring_MP!$AM$1:$CX$57,Points_MP!$C56,FALSE)=$P56,$AG56,IF(HLOOKUP(AV$1,Monitoring_MP!$AM$1:$CX$57,Points_MP!$C56,FALSE)=$R56,$AH56,IF(HLOOKUP(AV$1,Monitoring_MP!$AM$1:$CX$57,Points_MP!$C56,FALSE)=$T56,$AI56,IF(HLOOKUP(AV$1,Monitoring_MP!$AM$1:$CX$57,Points_MP!$C56,FALSE)=$V56,$AJ56,IF(HLOOKUP(AV$1,Monitoring_MP!$AM$1:$CX$57,Points_MP!$C56,FALSE)=$X56,$AK56,"ERROR")))))))))</f>
        <v>0</v>
      </c>
      <c r="AW56" s="223">
        <f>IF(ISBLANK(HLOOKUP(AW$1,Monitoring_MP!$AM$1:$CX$57,Points_MP!$C56,FALSE)),"",IF(HLOOKUP(AW$1,Monitoring_MP!$AM$1:$CX$57,Points_MP!$C56,FALSE)=$J56,$AD56,IF(HLOOKUP(AW$1,Monitoring_MP!$AM$1:$CX$57,Points_MP!$C56,FALSE)=$L56,$AE56,IF(HLOOKUP(AW$1,Monitoring_MP!$AM$1:$CX$57,Points_MP!$C56,FALSE)=$N56,$AF56,IF(HLOOKUP(AW$1,Monitoring_MP!$AM$1:$CX$57,Points_MP!$C56,FALSE)=$P56,$AG56,IF(HLOOKUP(AW$1,Monitoring_MP!$AM$1:$CX$57,Points_MP!$C56,FALSE)=$R56,$AH56,IF(HLOOKUP(AW$1,Monitoring_MP!$AM$1:$CX$57,Points_MP!$C56,FALSE)=$T56,$AI56,IF(HLOOKUP(AW$1,Monitoring_MP!$AM$1:$CX$57,Points_MP!$C56,FALSE)=$V56,$AJ56,IF(HLOOKUP(AW$1,Monitoring_MP!$AM$1:$CX$57,Points_MP!$C56,FALSE)=$X56,$AK56,"ERROR")))))))))</f>
        <v>0</v>
      </c>
      <c r="AX56" s="223">
        <f>IF(ISBLANK(HLOOKUP(AX$1,Monitoring_MP!$AM$1:$CX$57,Points_MP!$C56,FALSE)),"",IF(HLOOKUP(AX$1,Monitoring_MP!$AM$1:$CX$57,Points_MP!$C56,FALSE)=$J56,$AD56,IF(HLOOKUP(AX$1,Monitoring_MP!$AM$1:$CX$57,Points_MP!$C56,FALSE)=$L56,$AE56,IF(HLOOKUP(AX$1,Monitoring_MP!$AM$1:$CX$57,Points_MP!$C56,FALSE)=$N56,$AF56,IF(HLOOKUP(AX$1,Monitoring_MP!$AM$1:$CX$57,Points_MP!$C56,FALSE)=$P56,$AG56,IF(HLOOKUP(AX$1,Monitoring_MP!$AM$1:$CX$57,Points_MP!$C56,FALSE)=$R56,$AH56,IF(HLOOKUP(AX$1,Monitoring_MP!$AM$1:$CX$57,Points_MP!$C56,FALSE)=$T56,$AI56,IF(HLOOKUP(AX$1,Monitoring_MP!$AM$1:$CX$57,Points_MP!$C56,FALSE)=$V56,$AJ56,IF(HLOOKUP(AX$1,Monitoring_MP!$AM$1:$CX$57,Points_MP!$C56,FALSE)=$X56,$AK56,"ERROR")))))))))</f>
        <v>1</v>
      </c>
      <c r="AY56" s="223">
        <f>IF(ISBLANK(HLOOKUP(AY$1,Monitoring_MP!$AM$1:$CX$57,Points_MP!$C56,FALSE)),"",IF(HLOOKUP(AY$1,Monitoring_MP!$AM$1:$CX$57,Points_MP!$C56,FALSE)=$J56,$AD56,IF(HLOOKUP(AY$1,Monitoring_MP!$AM$1:$CX$57,Points_MP!$C56,FALSE)=$L56,$AE56,IF(HLOOKUP(AY$1,Monitoring_MP!$AM$1:$CX$57,Points_MP!$C56,FALSE)=$N56,$AF56,IF(HLOOKUP(AY$1,Monitoring_MP!$AM$1:$CX$57,Points_MP!$C56,FALSE)=$P56,$AG56,IF(HLOOKUP(AY$1,Monitoring_MP!$AM$1:$CX$57,Points_MP!$C56,FALSE)=$R56,$AH56,IF(HLOOKUP(AY$1,Monitoring_MP!$AM$1:$CX$57,Points_MP!$C56,FALSE)=$T56,$AI56,IF(HLOOKUP(AY$1,Monitoring_MP!$AM$1:$CX$57,Points_MP!$C56,FALSE)=$V56,$AJ56,IF(HLOOKUP(AY$1,Monitoring_MP!$AM$1:$CX$57,Points_MP!$C56,FALSE)=$X56,$AK56,"ERROR")))))))))</f>
        <v>1</v>
      </c>
      <c r="AZ56" s="223">
        <f>IF(ISBLANK(HLOOKUP(AZ$1,Monitoring_MP!$AM$1:$CX$57,Points_MP!$C56,FALSE)),"",IF(HLOOKUP(AZ$1,Monitoring_MP!$AM$1:$CX$57,Points_MP!$C56,FALSE)=$J56,$AD56,IF(HLOOKUP(AZ$1,Monitoring_MP!$AM$1:$CX$57,Points_MP!$C56,FALSE)=$L56,$AE56,IF(HLOOKUP(AZ$1,Monitoring_MP!$AM$1:$CX$57,Points_MP!$C56,FALSE)=$N56,$AF56,IF(HLOOKUP(AZ$1,Monitoring_MP!$AM$1:$CX$57,Points_MP!$C56,FALSE)=$P56,$AG56,IF(HLOOKUP(AZ$1,Monitoring_MP!$AM$1:$CX$57,Points_MP!$C56,FALSE)=$R56,$AH56,IF(HLOOKUP(AZ$1,Monitoring_MP!$AM$1:$CX$57,Points_MP!$C56,FALSE)=$T56,$AI56,IF(HLOOKUP(AZ$1,Monitoring_MP!$AM$1:$CX$57,Points_MP!$C56,FALSE)=$V56,$AJ56,IF(HLOOKUP(AZ$1,Monitoring_MP!$AM$1:$CX$57,Points_MP!$C56,FALSE)=$X56,$AK56,"ERROR")))))))))</f>
        <v>1</v>
      </c>
      <c r="BA56" s="223">
        <f>IF(ISBLANK(HLOOKUP(BA$1,Monitoring_MP!$AM$1:$CX$57,Points_MP!$C56,FALSE)),"",IF(HLOOKUP(BA$1,Monitoring_MP!$AM$1:$CX$57,Points_MP!$C56,FALSE)=$J56,$AD56,IF(HLOOKUP(BA$1,Monitoring_MP!$AM$1:$CX$57,Points_MP!$C56,FALSE)=$L56,$AE56,IF(HLOOKUP(BA$1,Monitoring_MP!$AM$1:$CX$57,Points_MP!$C56,FALSE)=$N56,$AF56,IF(HLOOKUP(BA$1,Monitoring_MP!$AM$1:$CX$57,Points_MP!$C56,FALSE)=$P56,$AG56,IF(HLOOKUP(BA$1,Monitoring_MP!$AM$1:$CX$57,Points_MP!$C56,FALSE)=$R56,$AH56,IF(HLOOKUP(BA$1,Monitoring_MP!$AM$1:$CX$57,Points_MP!$C56,FALSE)=$T56,$AI56,IF(HLOOKUP(BA$1,Monitoring_MP!$AM$1:$CX$57,Points_MP!$C56,FALSE)=$V56,$AJ56,IF(HLOOKUP(BA$1,Monitoring_MP!$AM$1:$CX$57,Points_MP!$C56,FALSE)=$X56,$AK56,"ERROR")))))))))</f>
        <v>0</v>
      </c>
      <c r="BB56" s="223">
        <f>IF(ISBLANK(HLOOKUP(BB$1,Monitoring_MP!$AM$1:$CX$57,Points_MP!$C56,FALSE)),"",IF(HLOOKUP(BB$1,Monitoring_MP!$AM$1:$CX$57,Points_MP!$C56,FALSE)=$J56,$AD56,IF(HLOOKUP(BB$1,Monitoring_MP!$AM$1:$CX$57,Points_MP!$C56,FALSE)=$L56,$AE56,IF(HLOOKUP(BB$1,Monitoring_MP!$AM$1:$CX$57,Points_MP!$C56,FALSE)=$N56,$AF56,IF(HLOOKUP(BB$1,Monitoring_MP!$AM$1:$CX$57,Points_MP!$C56,FALSE)=$P56,$AG56,IF(HLOOKUP(BB$1,Monitoring_MP!$AM$1:$CX$57,Points_MP!$C56,FALSE)=$R56,$AH56,IF(HLOOKUP(BB$1,Monitoring_MP!$AM$1:$CX$57,Points_MP!$C56,FALSE)=$T56,$AI56,IF(HLOOKUP(BB$1,Monitoring_MP!$AM$1:$CX$57,Points_MP!$C56,FALSE)=$V56,$AJ56,IF(HLOOKUP(BB$1,Monitoring_MP!$AM$1:$CX$57,Points_MP!$C56,FALSE)=$X56,$AK56,"ERROR")))))))))</f>
        <v>0</v>
      </c>
      <c r="BC56" s="223">
        <f>IF(ISBLANK(HLOOKUP(BC$1,Monitoring_MP!$AM$1:$CX$57,Points_MP!$C56,FALSE)),"",IF(HLOOKUP(BC$1,Monitoring_MP!$AM$1:$CX$57,Points_MP!$C56,FALSE)=$J56,$AD56,IF(HLOOKUP(BC$1,Monitoring_MP!$AM$1:$CX$57,Points_MP!$C56,FALSE)=$L56,$AE56,IF(HLOOKUP(BC$1,Monitoring_MP!$AM$1:$CX$57,Points_MP!$C56,FALSE)=$N56,$AF56,IF(HLOOKUP(BC$1,Monitoring_MP!$AM$1:$CX$57,Points_MP!$C56,FALSE)=$P56,$AG56,IF(HLOOKUP(BC$1,Monitoring_MP!$AM$1:$CX$57,Points_MP!$C56,FALSE)=$R56,$AH56,IF(HLOOKUP(BC$1,Monitoring_MP!$AM$1:$CX$57,Points_MP!$C56,FALSE)=$T56,$AI56,IF(HLOOKUP(BC$1,Monitoring_MP!$AM$1:$CX$57,Points_MP!$C56,FALSE)=$V56,$AJ56,IF(HLOOKUP(BC$1,Monitoring_MP!$AM$1:$CX$57,Points_MP!$C56,FALSE)=$X56,$AK56,"ERROR")))))))))</f>
        <v>1</v>
      </c>
      <c r="BD56" s="223">
        <f>IF(ISBLANK(HLOOKUP(BD$1,Monitoring_MP!$AM$1:$CX$57,Points_MP!$C56,FALSE)),"",IF(HLOOKUP(BD$1,Monitoring_MP!$AM$1:$CX$57,Points_MP!$C56,FALSE)=$J56,$AD56,IF(HLOOKUP(BD$1,Monitoring_MP!$AM$1:$CX$57,Points_MP!$C56,FALSE)=$L56,$AE56,IF(HLOOKUP(BD$1,Monitoring_MP!$AM$1:$CX$57,Points_MP!$C56,FALSE)=$N56,$AF56,IF(HLOOKUP(BD$1,Monitoring_MP!$AM$1:$CX$57,Points_MP!$C56,FALSE)=$P56,$AG56,IF(HLOOKUP(BD$1,Monitoring_MP!$AM$1:$CX$57,Points_MP!$C56,FALSE)=$R56,$AH56,IF(HLOOKUP(BD$1,Monitoring_MP!$AM$1:$CX$57,Points_MP!$C56,FALSE)=$T56,$AI56,IF(HLOOKUP(BD$1,Monitoring_MP!$AM$1:$CX$57,Points_MP!$C56,FALSE)=$V56,$AJ56,IF(HLOOKUP(BD$1,Monitoring_MP!$AM$1:$CX$57,Points_MP!$C56,FALSE)=$X56,$AK56,"ERROR")))))))))</f>
        <v>0</v>
      </c>
      <c r="BE56" s="223">
        <f>IF(ISBLANK(HLOOKUP(BE$1,Monitoring_MP!$AM$1:$CX$57,Points_MP!$C56,FALSE)),"",IF(HLOOKUP(BE$1,Monitoring_MP!$AM$1:$CX$57,Points_MP!$C56,FALSE)=$J56,$AD56,IF(HLOOKUP(BE$1,Monitoring_MP!$AM$1:$CX$57,Points_MP!$C56,FALSE)=$L56,$AE56,IF(HLOOKUP(BE$1,Monitoring_MP!$AM$1:$CX$57,Points_MP!$C56,FALSE)=$N56,$AF56,IF(HLOOKUP(BE$1,Monitoring_MP!$AM$1:$CX$57,Points_MP!$C56,FALSE)=$P56,$AG56,IF(HLOOKUP(BE$1,Monitoring_MP!$AM$1:$CX$57,Points_MP!$C56,FALSE)=$R56,$AH56,IF(HLOOKUP(BE$1,Monitoring_MP!$AM$1:$CX$57,Points_MP!$C56,FALSE)=$T56,$AI56,IF(HLOOKUP(BE$1,Monitoring_MP!$AM$1:$CX$57,Points_MP!$C56,FALSE)=$V56,$AJ56,IF(HLOOKUP(BE$1,Monitoring_MP!$AM$1:$CX$57,Points_MP!$C56,FALSE)=$X56,$AK56,"ERROR")))))))))</f>
        <v>0</v>
      </c>
      <c r="BF56" s="223">
        <f>IF(ISBLANK(HLOOKUP(BF$1,Monitoring_MP!$AM$1:$CX$57,Points_MP!$C56,FALSE)),"",IF(HLOOKUP(BF$1,Monitoring_MP!$AM$1:$CX$57,Points_MP!$C56,FALSE)=$J56,$AD56,IF(HLOOKUP(BF$1,Monitoring_MP!$AM$1:$CX$57,Points_MP!$C56,FALSE)=$L56,$AE56,IF(HLOOKUP(BF$1,Monitoring_MP!$AM$1:$CX$57,Points_MP!$C56,FALSE)=$N56,$AF56,IF(HLOOKUP(BF$1,Monitoring_MP!$AM$1:$CX$57,Points_MP!$C56,FALSE)=$P56,$AG56,IF(HLOOKUP(BF$1,Monitoring_MP!$AM$1:$CX$57,Points_MP!$C56,FALSE)=$R56,$AH56,IF(HLOOKUP(BF$1,Monitoring_MP!$AM$1:$CX$57,Points_MP!$C56,FALSE)=$T56,$AI56,IF(HLOOKUP(BF$1,Monitoring_MP!$AM$1:$CX$57,Points_MP!$C56,FALSE)=$V56,$AJ56,IF(HLOOKUP(BF$1,Monitoring_MP!$AM$1:$CX$57,Points_MP!$C56,FALSE)=$X56,$AK56,"ERROR")))))))))</f>
        <v>0</v>
      </c>
      <c r="BG56" s="223">
        <f>IF(ISBLANK(HLOOKUP(BG$1,Monitoring_MP!$AM$1:$CX$57,Points_MP!$C56,FALSE)),"",IF(HLOOKUP(BG$1,Monitoring_MP!$AM$1:$CX$57,Points_MP!$C56,FALSE)=$J56,$AD56,IF(HLOOKUP(BG$1,Monitoring_MP!$AM$1:$CX$57,Points_MP!$C56,FALSE)=$L56,$AE56,IF(HLOOKUP(BG$1,Monitoring_MP!$AM$1:$CX$57,Points_MP!$C56,FALSE)=$N56,$AF56,IF(HLOOKUP(BG$1,Monitoring_MP!$AM$1:$CX$57,Points_MP!$C56,FALSE)=$P56,$AG56,IF(HLOOKUP(BG$1,Monitoring_MP!$AM$1:$CX$57,Points_MP!$C56,FALSE)=$R56,$AH56,IF(HLOOKUP(BG$1,Monitoring_MP!$AM$1:$CX$57,Points_MP!$C56,FALSE)=$T56,$AI56,IF(HLOOKUP(BG$1,Monitoring_MP!$AM$1:$CX$57,Points_MP!$C56,FALSE)=$V56,$AJ56,IF(HLOOKUP(BG$1,Monitoring_MP!$AM$1:$CX$57,Points_MP!$C56,FALSE)=$X56,$AK56,"ERROR")))))))))</f>
        <v>0</v>
      </c>
      <c r="BH56" s="223">
        <f>IF(ISBLANK(HLOOKUP(BH$1,Monitoring_MP!$AM$1:$CX$57,Points_MP!$C56,FALSE)),"",IF(HLOOKUP(BH$1,Monitoring_MP!$AM$1:$CX$57,Points_MP!$C56,FALSE)=$J56,$AD56,IF(HLOOKUP(BH$1,Monitoring_MP!$AM$1:$CX$57,Points_MP!$C56,FALSE)=$L56,$AE56,IF(HLOOKUP(BH$1,Monitoring_MP!$AM$1:$CX$57,Points_MP!$C56,FALSE)=$N56,$AF56,IF(HLOOKUP(BH$1,Monitoring_MP!$AM$1:$CX$57,Points_MP!$C56,FALSE)=$P56,$AG56,IF(HLOOKUP(BH$1,Monitoring_MP!$AM$1:$CX$57,Points_MP!$C56,FALSE)=$R56,$AH56,IF(HLOOKUP(BH$1,Monitoring_MP!$AM$1:$CX$57,Points_MP!$C56,FALSE)=$T56,$AI56,IF(HLOOKUP(BH$1,Monitoring_MP!$AM$1:$CX$57,Points_MP!$C56,FALSE)=$V56,$AJ56,IF(HLOOKUP(BH$1,Monitoring_MP!$AM$1:$CX$57,Points_MP!$C56,FALSE)=$X56,$AK56,"ERROR")))))))))</f>
        <v>1</v>
      </c>
      <c r="BI56" s="223">
        <f>IF(ISBLANK(HLOOKUP(BI$1,Monitoring_MP!$AM$1:$CX$57,Points_MP!$C56,FALSE)),"",IF(HLOOKUP(BI$1,Monitoring_MP!$AM$1:$CX$57,Points_MP!$C56,FALSE)=$J56,$AD56,IF(HLOOKUP(BI$1,Monitoring_MP!$AM$1:$CX$57,Points_MP!$C56,FALSE)=$L56,$AE56,IF(HLOOKUP(BI$1,Monitoring_MP!$AM$1:$CX$57,Points_MP!$C56,FALSE)=$N56,$AF56,IF(HLOOKUP(BI$1,Monitoring_MP!$AM$1:$CX$57,Points_MP!$C56,FALSE)=$P56,$AG56,IF(HLOOKUP(BI$1,Monitoring_MP!$AM$1:$CX$57,Points_MP!$C56,FALSE)=$R56,$AH56,IF(HLOOKUP(BI$1,Monitoring_MP!$AM$1:$CX$57,Points_MP!$C56,FALSE)=$T56,$AI56,IF(HLOOKUP(BI$1,Monitoring_MP!$AM$1:$CX$57,Points_MP!$C56,FALSE)=$V56,$AJ56,IF(HLOOKUP(BI$1,Monitoring_MP!$AM$1:$CX$57,Points_MP!$C56,FALSE)=$X56,$AK56,"ERROR")))))))))</f>
        <v>0</v>
      </c>
      <c r="BJ56" s="223">
        <f>IF(ISBLANK(HLOOKUP(BJ$1,Monitoring_MP!$AM$1:$CX$57,Points_MP!$C56,FALSE)),"",IF(HLOOKUP(BJ$1,Monitoring_MP!$AM$1:$CX$57,Points_MP!$C56,FALSE)=$J56,$AD56,IF(HLOOKUP(BJ$1,Monitoring_MP!$AM$1:$CX$57,Points_MP!$C56,FALSE)=$L56,$AE56,IF(HLOOKUP(BJ$1,Monitoring_MP!$AM$1:$CX$57,Points_MP!$C56,FALSE)=$N56,$AF56,IF(HLOOKUP(BJ$1,Monitoring_MP!$AM$1:$CX$57,Points_MP!$C56,FALSE)=$P56,$AG56,IF(HLOOKUP(BJ$1,Monitoring_MP!$AM$1:$CX$57,Points_MP!$C56,FALSE)=$R56,$AH56,IF(HLOOKUP(BJ$1,Monitoring_MP!$AM$1:$CX$57,Points_MP!$C56,FALSE)=$T56,$AI56,IF(HLOOKUP(BJ$1,Monitoring_MP!$AM$1:$CX$57,Points_MP!$C56,FALSE)=$V56,$AJ56,IF(HLOOKUP(BJ$1,Monitoring_MP!$AM$1:$CX$57,Points_MP!$C56,FALSE)=$X56,$AK56,"ERROR")))))))))</f>
        <v>1</v>
      </c>
      <c r="BK56" s="223">
        <f>IF(ISBLANK(HLOOKUP(BK$1,Monitoring_MP!$AM$1:$CX$57,Points_MP!$C56,FALSE)),"",IF(HLOOKUP(BK$1,Monitoring_MP!$AM$1:$CX$57,Points_MP!$C56,FALSE)=$J56,$AD56,IF(HLOOKUP(BK$1,Monitoring_MP!$AM$1:$CX$57,Points_MP!$C56,FALSE)=$L56,$AE56,IF(HLOOKUP(BK$1,Monitoring_MP!$AM$1:$CX$57,Points_MP!$C56,FALSE)=$N56,$AF56,IF(HLOOKUP(BK$1,Monitoring_MP!$AM$1:$CX$57,Points_MP!$C56,FALSE)=$P56,$AG56,IF(HLOOKUP(BK$1,Monitoring_MP!$AM$1:$CX$57,Points_MP!$C56,FALSE)=$R56,$AH56,IF(HLOOKUP(BK$1,Monitoring_MP!$AM$1:$CX$57,Points_MP!$C56,FALSE)=$T56,$AI56,IF(HLOOKUP(BK$1,Monitoring_MP!$AM$1:$CX$57,Points_MP!$C56,FALSE)=$V56,$AJ56,IF(HLOOKUP(BK$1,Monitoring_MP!$AM$1:$CX$57,Points_MP!$C56,FALSE)=$X56,$AK56,"ERROR")))))))))</f>
        <v>1</v>
      </c>
      <c r="BL56" s="223">
        <f>IF(ISBLANK(HLOOKUP(BL$1,Monitoring_MP!$AM$1:$CX$57,Points_MP!$C56,FALSE)),"",IF(HLOOKUP(BL$1,Monitoring_MP!$AM$1:$CX$57,Points_MP!$C56,FALSE)=$J56,$AD56,IF(HLOOKUP(BL$1,Monitoring_MP!$AM$1:$CX$57,Points_MP!$C56,FALSE)=$L56,$AE56,IF(HLOOKUP(BL$1,Monitoring_MP!$AM$1:$CX$57,Points_MP!$C56,FALSE)=$N56,$AF56,IF(HLOOKUP(BL$1,Monitoring_MP!$AM$1:$CX$57,Points_MP!$C56,FALSE)=$P56,$AG56,IF(HLOOKUP(BL$1,Monitoring_MP!$AM$1:$CX$57,Points_MP!$C56,FALSE)=$R56,$AH56,IF(HLOOKUP(BL$1,Monitoring_MP!$AM$1:$CX$57,Points_MP!$C56,FALSE)=$T56,$AI56,IF(HLOOKUP(BL$1,Monitoring_MP!$AM$1:$CX$57,Points_MP!$C56,FALSE)=$V56,$AJ56,IF(HLOOKUP(BL$1,Monitoring_MP!$AM$1:$CX$57,Points_MP!$C56,FALSE)=$X56,$AK56,"ERROR")))))))))</f>
        <v>0</v>
      </c>
      <c r="BM56" s="223">
        <f>IF(ISBLANK(HLOOKUP(BM$1,Monitoring_MP!$AM$1:$CX$57,Points_MP!$C56,FALSE)),"",IF(HLOOKUP(BM$1,Monitoring_MP!$AM$1:$CX$57,Points_MP!$C56,FALSE)=$J56,$AD56,IF(HLOOKUP(BM$1,Monitoring_MP!$AM$1:$CX$57,Points_MP!$C56,FALSE)=$L56,$AE56,IF(HLOOKUP(BM$1,Monitoring_MP!$AM$1:$CX$57,Points_MP!$C56,FALSE)=$N56,$AF56,IF(HLOOKUP(BM$1,Monitoring_MP!$AM$1:$CX$57,Points_MP!$C56,FALSE)=$P56,$AG56,IF(HLOOKUP(BM$1,Monitoring_MP!$AM$1:$CX$57,Points_MP!$C56,FALSE)=$R56,$AH56,IF(HLOOKUP(BM$1,Monitoring_MP!$AM$1:$CX$57,Points_MP!$C56,FALSE)=$T56,$AI56,IF(HLOOKUP(BM$1,Monitoring_MP!$AM$1:$CX$57,Points_MP!$C56,FALSE)=$V56,$AJ56,IF(HLOOKUP(BM$1,Monitoring_MP!$AM$1:$CX$57,Points_MP!$C56,FALSE)=$X56,$AK56,"ERROR")))))))))</f>
        <v>0</v>
      </c>
      <c r="BN56" s="223">
        <f>IF(ISBLANK(HLOOKUP(BN$1,Monitoring_MP!$AM$1:$CX$57,Points_MP!$C56,FALSE)),"",IF(HLOOKUP(BN$1,Monitoring_MP!$AM$1:$CX$57,Points_MP!$C56,FALSE)=$J56,$AD56,IF(HLOOKUP(BN$1,Monitoring_MP!$AM$1:$CX$57,Points_MP!$C56,FALSE)=$L56,$AE56,IF(HLOOKUP(BN$1,Monitoring_MP!$AM$1:$CX$57,Points_MP!$C56,FALSE)=$N56,$AF56,IF(HLOOKUP(BN$1,Monitoring_MP!$AM$1:$CX$57,Points_MP!$C56,FALSE)=$P56,$AG56,IF(HLOOKUP(BN$1,Monitoring_MP!$AM$1:$CX$57,Points_MP!$C56,FALSE)=$R56,$AH56,IF(HLOOKUP(BN$1,Monitoring_MP!$AM$1:$CX$57,Points_MP!$C56,FALSE)=$T56,$AI56,IF(HLOOKUP(BN$1,Monitoring_MP!$AM$1:$CX$57,Points_MP!$C56,FALSE)=$V56,$AJ56,IF(HLOOKUP(BN$1,Monitoring_MP!$AM$1:$CX$57,Points_MP!$C56,FALSE)=$X56,$AK56,"ERROR")))))))))</f>
        <v>1</v>
      </c>
      <c r="BO56" s="223">
        <f>IF(ISBLANK(HLOOKUP(BO$1,Monitoring_MP!$AM$1:$CX$57,Points_MP!$C56,FALSE)),"",IF(HLOOKUP(BO$1,Monitoring_MP!$AM$1:$CX$57,Points_MP!$C56,FALSE)=$J56,$AD56,IF(HLOOKUP(BO$1,Monitoring_MP!$AM$1:$CX$57,Points_MP!$C56,FALSE)=$L56,$AE56,IF(HLOOKUP(BO$1,Monitoring_MP!$AM$1:$CX$57,Points_MP!$C56,FALSE)=$N56,$AF56,IF(HLOOKUP(BO$1,Monitoring_MP!$AM$1:$CX$57,Points_MP!$C56,FALSE)=$P56,$AG56,IF(HLOOKUP(BO$1,Monitoring_MP!$AM$1:$CX$57,Points_MP!$C56,FALSE)=$R56,$AH56,IF(HLOOKUP(BO$1,Monitoring_MP!$AM$1:$CX$57,Points_MP!$C56,FALSE)=$T56,$AI56,IF(HLOOKUP(BO$1,Monitoring_MP!$AM$1:$CX$57,Points_MP!$C56,FALSE)=$V56,$AJ56,IF(HLOOKUP(BO$1,Monitoring_MP!$AM$1:$CX$57,Points_MP!$C56,FALSE)=$X56,$AK56,"ERROR")))))))))</f>
        <v>1</v>
      </c>
      <c r="BP56" s="223">
        <f>IF(ISBLANK(HLOOKUP(BP$1,Monitoring_MP!$AM$1:$CX$57,Points_MP!$C56,FALSE)),"",IF(HLOOKUP(BP$1,Monitoring_MP!$AM$1:$CX$57,Points_MP!$C56,FALSE)=$J56,$AD56,IF(HLOOKUP(BP$1,Monitoring_MP!$AM$1:$CX$57,Points_MP!$C56,FALSE)=$L56,$AE56,IF(HLOOKUP(BP$1,Monitoring_MP!$AM$1:$CX$57,Points_MP!$C56,FALSE)=$N56,$AF56,IF(HLOOKUP(BP$1,Monitoring_MP!$AM$1:$CX$57,Points_MP!$C56,FALSE)=$P56,$AG56,IF(HLOOKUP(BP$1,Monitoring_MP!$AM$1:$CX$57,Points_MP!$C56,FALSE)=$R56,$AH56,IF(HLOOKUP(BP$1,Monitoring_MP!$AM$1:$CX$57,Points_MP!$C56,FALSE)=$T56,$AI56,IF(HLOOKUP(BP$1,Monitoring_MP!$AM$1:$CX$57,Points_MP!$C56,FALSE)=$V56,$AJ56,IF(HLOOKUP(BP$1,Monitoring_MP!$AM$1:$CX$57,Points_MP!$C56,FALSE)=$X56,$AK56,"ERROR")))))))))</f>
        <v>0</v>
      </c>
      <c r="BQ56" s="223">
        <f>IF(ISBLANK(HLOOKUP(BQ$1,Monitoring_MP!$AM$1:$CX$57,Points_MP!$C56,FALSE)),"",IF(HLOOKUP(BQ$1,Monitoring_MP!$AM$1:$CX$57,Points_MP!$C56,FALSE)=$J56,$AD56,IF(HLOOKUP(BQ$1,Monitoring_MP!$AM$1:$CX$57,Points_MP!$C56,FALSE)=$L56,$AE56,IF(HLOOKUP(BQ$1,Monitoring_MP!$AM$1:$CX$57,Points_MP!$C56,FALSE)=$N56,$AF56,IF(HLOOKUP(BQ$1,Monitoring_MP!$AM$1:$CX$57,Points_MP!$C56,FALSE)=$P56,$AG56,IF(HLOOKUP(BQ$1,Monitoring_MP!$AM$1:$CX$57,Points_MP!$C56,FALSE)=$R56,$AH56,IF(HLOOKUP(BQ$1,Monitoring_MP!$AM$1:$CX$57,Points_MP!$C56,FALSE)=$T56,$AI56,IF(HLOOKUP(BQ$1,Monitoring_MP!$AM$1:$CX$57,Points_MP!$C56,FALSE)=$V56,$AJ56,IF(HLOOKUP(BQ$1,Monitoring_MP!$AM$1:$CX$57,Points_MP!$C56,FALSE)=$X56,$AK56,"ERROR")))))))))</f>
        <v>0</v>
      </c>
      <c r="BR56" s="223">
        <f>IF(ISBLANK(HLOOKUP(BR$1,Monitoring_MP!$AM$1:$CX$57,Points_MP!$C56,FALSE)),"",IF(HLOOKUP(BR$1,Monitoring_MP!$AM$1:$CX$57,Points_MP!$C56,FALSE)=$J56,$AD56,IF(HLOOKUP(BR$1,Monitoring_MP!$AM$1:$CX$57,Points_MP!$C56,FALSE)=$L56,$AE56,IF(HLOOKUP(BR$1,Monitoring_MP!$AM$1:$CX$57,Points_MP!$C56,FALSE)=$N56,$AF56,IF(HLOOKUP(BR$1,Monitoring_MP!$AM$1:$CX$57,Points_MP!$C56,FALSE)=$P56,$AG56,IF(HLOOKUP(BR$1,Monitoring_MP!$AM$1:$CX$57,Points_MP!$C56,FALSE)=$R56,$AH56,IF(HLOOKUP(BR$1,Monitoring_MP!$AM$1:$CX$57,Points_MP!$C56,FALSE)=$T56,$AI56,IF(HLOOKUP(BR$1,Monitoring_MP!$AM$1:$CX$57,Points_MP!$C56,FALSE)=$V56,$AJ56,IF(HLOOKUP(BR$1,Monitoring_MP!$AM$1:$CX$57,Points_MP!$C56,FALSE)=$X56,$AK56,"ERROR")))))))))</f>
        <v>1</v>
      </c>
    </row>
    <row r="57" spans="1:70" ht="15" customHeight="1" x14ac:dyDescent="0.35">
      <c r="A57" s="94" t="str">
        <f>IF(ISBLANK(Monitoring_MP!A57),"",Monitoring_MP!A57)</f>
        <v>Q55</v>
      </c>
      <c r="B57" s="250" t="str">
        <f>IF(ISBLANK(Monitoring_MP!B57),"",Monitoring_MP!B57)</f>
        <v>R20055</v>
      </c>
      <c r="C57" s="180">
        <f>IF(ISBLANK(Monitoring_MP!C57),"",Monitoring_MP!C57)</f>
        <v>57</v>
      </c>
      <c r="D57" s="180" t="str">
        <f>IF(ISBLANK(Monitoring_MP!D57),"",Monitoring_MP!D57)</f>
        <v xml:space="preserve">Sunt făcute public analizele financiare anuale ale tuturor întreprinderilor municipale și societăţilor comerciale cu pachet majoritar, deţinute de unitatea administrativ – teritorială ? </v>
      </c>
      <c r="E57" s="180" t="str">
        <f>IF(ISBLANK(Monitoring_MP!E57),"",Monitoring_MP!E57)</f>
        <v>Are made public the annual financial analyses of all municipal enterprises and companies with the majority stake held by administrative - territorial unit?</v>
      </c>
      <c r="F57" s="95" t="str">
        <f>IF(ISBLANK(Monitoring_MP!F57),"",Monitoring_MP!F57)</f>
        <v>inv</v>
      </c>
      <c r="G57" s="96" t="str">
        <f>IF(ISBLANK(Monitoring_MP!G57),"",Monitoring_MP!G57)</f>
        <v>inv3</v>
      </c>
      <c r="H57" s="95" t="str">
        <f>IF(ISBLANK(Monitoring_MP!H57),"",Monitoring_MP!H57)</f>
        <v>inv3K</v>
      </c>
      <c r="I57" s="97">
        <f>IF(ISBLANK(Monitoring_MP!I57),"",Monitoring_MP!I57)</f>
        <v>2</v>
      </c>
      <c r="J57" s="98" t="str">
        <f>IF(ISBLANK(Monitoring_MP!J57),"",Monitoring_MP!J57)</f>
        <v>da</v>
      </c>
      <c r="K57" s="98" t="str">
        <f>IF(ISBLANK(Monitoring_MP!K57),"",Monitoring_MP!K57)</f>
        <v>yes</v>
      </c>
      <c r="L57" s="98" t="str">
        <f>IF(ISBLANK(Monitoring_MP!L57),"",Monitoring_MP!L57)</f>
        <v>nu</v>
      </c>
      <c r="M57" s="98" t="str">
        <f>IF(ISBLANK(Monitoring_MP!M57),"",Monitoring_MP!M57)</f>
        <v>no</v>
      </c>
      <c r="N57" s="98" t="str">
        <f>IF(ISBLANK(Monitoring_MP!N57),"",Monitoring_MP!N57)</f>
        <v>partial</v>
      </c>
      <c r="O57" s="98" t="str">
        <f>IF(ISBLANK(Monitoring_MP!O57),"",Monitoring_MP!O57)</f>
        <v>partially</v>
      </c>
      <c r="P57" s="134" t="str">
        <f>IF(ISBLANK(Monitoring_MP!P57),"",Monitoring_MP!P57)</f>
        <v>---</v>
      </c>
      <c r="Q57" s="134" t="str">
        <f>IF(ISBLANK(Monitoring_MP!Q57),"",Monitoring_MP!Q57)</f>
        <v>---</v>
      </c>
      <c r="R57" s="134" t="str">
        <f>IF(ISBLANK(Monitoring_MP!R57),"",Monitoring_MP!R57)</f>
        <v>---</v>
      </c>
      <c r="S57" s="134" t="str">
        <f>IF(ISBLANK(Monitoring_MP!S57),"",Monitoring_MP!S57)</f>
        <v>---</v>
      </c>
      <c r="T57" s="134" t="str">
        <f>IF(ISBLANK(Monitoring_MP!T57),"",Monitoring_MP!T57)</f>
        <v>---</v>
      </c>
      <c r="U57" s="134" t="str">
        <f>IF(ISBLANK(Monitoring_MP!U57),"",Monitoring_MP!U57)</f>
        <v>---</v>
      </c>
      <c r="V57" s="134" t="str">
        <f>IF(ISBLANK(Monitoring_MP!V57),"",Monitoring_MP!V57)</f>
        <v>---</v>
      </c>
      <c r="W57" s="134" t="str">
        <f>IF(ISBLANK(Monitoring_MP!W57),"",Monitoring_MP!W57)</f>
        <v>---</v>
      </c>
      <c r="X57" s="98" t="str">
        <f>IF(ISBLANK(Monitoring_MP!X57),"",Monitoring_MP!X57)</f>
        <v>N/A</v>
      </c>
      <c r="Y57" s="98" t="str">
        <f>IF(ISBLANK(Monitoring_MP!Y57),"",Monitoring_MP!Y57)</f>
        <v>N/A</v>
      </c>
      <c r="Z57" s="98" t="str">
        <f>IF(ISBLANK(Monitoring_MP!Z57),"",Monitoring_MP!Z57)</f>
        <v>---</v>
      </c>
      <c r="AA57" s="98" t="str">
        <f>IF(ISBLANK(Monitoring_MP!AA57),"",Monitoring_MP!AA57)</f>
        <v>---</v>
      </c>
      <c r="AB57" s="98" t="str">
        <f>IF(ISBLANK(Monitoring_MP!AB57),"",Monitoring_MP!AB57)</f>
        <v>da</v>
      </c>
      <c r="AC57" s="98" t="str">
        <f>IF(ISBLANK(Monitoring_MP!AC57),"",Monitoring_MP!AC57)</f>
        <v>nu</v>
      </c>
      <c r="AD57" s="98">
        <f>IF(ISBLANK(Monitoring_MP!AD57),"",Monitoring_MP!AD57)</f>
        <v>2</v>
      </c>
      <c r="AE57" s="98">
        <f>IF(ISBLANK(Monitoring_MP!AE57),"",Monitoring_MP!AE57)</f>
        <v>0</v>
      </c>
      <c r="AF57" s="98">
        <f>IF(ISBLANK(Monitoring_MP!AF57),"",Monitoring_MP!AF57)</f>
        <v>1</v>
      </c>
      <c r="AG57" s="98" t="str">
        <f>IF(ISBLANK(Monitoring_MP!AG57),"",Monitoring_MP!AG57)</f>
        <v>---</v>
      </c>
      <c r="AH57" s="98" t="str">
        <f>IF(ISBLANK(Monitoring_MP!AH57),"",Monitoring_MP!AH57)</f>
        <v>---</v>
      </c>
      <c r="AI57" s="98" t="str">
        <f>IF(ISBLANK(Monitoring_MP!AI57),"",Monitoring_MP!AI57)</f>
        <v>---</v>
      </c>
      <c r="AJ57" s="98" t="str">
        <f>IF(ISBLANK(Monitoring_MP!AJ57),"",Monitoring_MP!AJ57)</f>
        <v>---</v>
      </c>
      <c r="AK57" s="98" t="str">
        <f>IF(ISBLANK(Monitoring_MP!AK57),"",Monitoring_MP!AK57)</f>
        <v>N/A</v>
      </c>
      <c r="AL57" s="160" t="str">
        <f>IF(ISBLANK(Monitoring_MP!AL57),"",Monitoring_MP!AL57)</f>
        <v>---</v>
      </c>
      <c r="AM57" s="223">
        <f>IF(ISBLANK(HLOOKUP(AM$1,Monitoring_MP!$AM$1:$CX$57,Points_MP!$C57,FALSE)),"",IF(HLOOKUP(AM$1,Monitoring_MP!$AM$1:$CX$57,Points_MP!$C57,FALSE)=$J57,$AD57,IF(HLOOKUP(AM$1,Monitoring_MP!$AM$1:$CX$57,Points_MP!$C57,FALSE)=$L57,$AE57,IF(HLOOKUP(AM$1,Monitoring_MP!$AM$1:$CX$57,Points_MP!$C57,FALSE)=$N57,$AF57,IF(HLOOKUP(AM$1,Monitoring_MP!$AM$1:$CX$57,Points_MP!$C57,FALSE)=$P57,$AG57,IF(HLOOKUP(AM$1,Monitoring_MP!$AM$1:$CX$57,Points_MP!$C57,FALSE)=$R57,$AH57,IF(HLOOKUP(AM$1,Monitoring_MP!$AM$1:$CX$57,Points_MP!$C57,FALSE)=$T57,$AI57,IF(HLOOKUP(AM$1,Monitoring_MP!$AM$1:$CX$57,Points_MP!$C57,FALSE)=$V57,$AJ57,IF(HLOOKUP(AM$1,Monitoring_MP!$AM$1:$CX$57,Points_MP!$C57,FALSE)=$X57,$AK57,"ERROR")))))))))</f>
        <v>0</v>
      </c>
      <c r="AN57" s="223">
        <f>IF(ISBLANK(HLOOKUP(AN$1,Monitoring_MP!$AM$1:$CX$57,Points_MP!$C57,FALSE)),"",IF(HLOOKUP(AN$1,Monitoring_MP!$AM$1:$CX$57,Points_MP!$C57,FALSE)=$J57,$AD57,IF(HLOOKUP(AN$1,Monitoring_MP!$AM$1:$CX$57,Points_MP!$C57,FALSE)=$L57,$AE57,IF(HLOOKUP(AN$1,Monitoring_MP!$AM$1:$CX$57,Points_MP!$C57,FALSE)=$N57,$AF57,IF(HLOOKUP(AN$1,Monitoring_MP!$AM$1:$CX$57,Points_MP!$C57,FALSE)=$P57,$AG57,IF(HLOOKUP(AN$1,Monitoring_MP!$AM$1:$CX$57,Points_MP!$C57,FALSE)=$R57,$AH57,IF(HLOOKUP(AN$1,Monitoring_MP!$AM$1:$CX$57,Points_MP!$C57,FALSE)=$T57,$AI57,IF(HLOOKUP(AN$1,Monitoring_MP!$AM$1:$CX$57,Points_MP!$C57,FALSE)=$V57,$AJ57,IF(HLOOKUP(AN$1,Monitoring_MP!$AM$1:$CX$57,Points_MP!$C57,FALSE)=$X57,$AK57,"ERROR")))))))))</f>
        <v>0</v>
      </c>
      <c r="AO57" s="223">
        <f>IF(ISBLANK(HLOOKUP(AO$1,Monitoring_MP!$AM$1:$CX$57,Points_MP!$C57,FALSE)),"",IF(HLOOKUP(AO$1,Monitoring_MP!$AM$1:$CX$57,Points_MP!$C57,FALSE)=$J57,$AD57,IF(HLOOKUP(AO$1,Monitoring_MP!$AM$1:$CX$57,Points_MP!$C57,FALSE)=$L57,$AE57,IF(HLOOKUP(AO$1,Monitoring_MP!$AM$1:$CX$57,Points_MP!$C57,FALSE)=$N57,$AF57,IF(HLOOKUP(AO$1,Monitoring_MP!$AM$1:$CX$57,Points_MP!$C57,FALSE)=$P57,$AG57,IF(HLOOKUP(AO$1,Monitoring_MP!$AM$1:$CX$57,Points_MP!$C57,FALSE)=$R57,$AH57,IF(HLOOKUP(AO$1,Monitoring_MP!$AM$1:$CX$57,Points_MP!$C57,FALSE)=$T57,$AI57,IF(HLOOKUP(AO$1,Monitoring_MP!$AM$1:$CX$57,Points_MP!$C57,FALSE)=$V57,$AJ57,IF(HLOOKUP(AO$1,Monitoring_MP!$AM$1:$CX$57,Points_MP!$C57,FALSE)=$X57,$AK57,"ERROR")))))))))</f>
        <v>0</v>
      </c>
      <c r="AP57" s="223">
        <f>IF(ISBLANK(HLOOKUP(AP$1,Monitoring_MP!$AM$1:$CX$57,Points_MP!$C57,FALSE)),"",IF(HLOOKUP(AP$1,Monitoring_MP!$AM$1:$CX$57,Points_MP!$C57,FALSE)=$J57,$AD57,IF(HLOOKUP(AP$1,Monitoring_MP!$AM$1:$CX$57,Points_MP!$C57,FALSE)=$L57,$AE57,IF(HLOOKUP(AP$1,Monitoring_MP!$AM$1:$CX$57,Points_MP!$C57,FALSE)=$N57,$AF57,IF(HLOOKUP(AP$1,Monitoring_MP!$AM$1:$CX$57,Points_MP!$C57,FALSE)=$P57,$AG57,IF(HLOOKUP(AP$1,Monitoring_MP!$AM$1:$CX$57,Points_MP!$C57,FALSE)=$R57,$AH57,IF(HLOOKUP(AP$1,Monitoring_MP!$AM$1:$CX$57,Points_MP!$C57,FALSE)=$T57,$AI57,IF(HLOOKUP(AP$1,Monitoring_MP!$AM$1:$CX$57,Points_MP!$C57,FALSE)=$V57,$AJ57,IF(HLOOKUP(AP$1,Monitoring_MP!$AM$1:$CX$57,Points_MP!$C57,FALSE)=$X57,$AK57,"ERROR")))))))))</f>
        <v>0</v>
      </c>
      <c r="AQ57" s="223">
        <f>IF(ISBLANK(HLOOKUP(AQ$1,Monitoring_MP!$AM$1:$CX$57,Points_MP!$C57,FALSE)),"",IF(HLOOKUP(AQ$1,Monitoring_MP!$AM$1:$CX$57,Points_MP!$C57,FALSE)=$J57,$AD57,IF(HLOOKUP(AQ$1,Monitoring_MP!$AM$1:$CX$57,Points_MP!$C57,FALSE)=$L57,$AE57,IF(HLOOKUP(AQ$1,Monitoring_MP!$AM$1:$CX$57,Points_MP!$C57,FALSE)=$N57,$AF57,IF(HLOOKUP(AQ$1,Monitoring_MP!$AM$1:$CX$57,Points_MP!$C57,FALSE)=$P57,$AG57,IF(HLOOKUP(AQ$1,Monitoring_MP!$AM$1:$CX$57,Points_MP!$C57,FALSE)=$R57,$AH57,IF(HLOOKUP(AQ$1,Monitoring_MP!$AM$1:$CX$57,Points_MP!$C57,FALSE)=$T57,$AI57,IF(HLOOKUP(AQ$1,Monitoring_MP!$AM$1:$CX$57,Points_MP!$C57,FALSE)=$V57,$AJ57,IF(HLOOKUP(AQ$1,Monitoring_MP!$AM$1:$CX$57,Points_MP!$C57,FALSE)=$X57,$AK57,"ERROR")))))))))</f>
        <v>0</v>
      </c>
      <c r="AR57" s="223">
        <f>IF(ISBLANK(HLOOKUP(AR$1,Monitoring_MP!$AM$1:$CX$57,Points_MP!$C57,FALSE)),"",IF(HLOOKUP(AR$1,Monitoring_MP!$AM$1:$CX$57,Points_MP!$C57,FALSE)=$J57,$AD57,IF(HLOOKUP(AR$1,Monitoring_MP!$AM$1:$CX$57,Points_MP!$C57,FALSE)=$L57,$AE57,IF(HLOOKUP(AR$1,Monitoring_MP!$AM$1:$CX$57,Points_MP!$C57,FALSE)=$N57,$AF57,IF(HLOOKUP(AR$1,Monitoring_MP!$AM$1:$CX$57,Points_MP!$C57,FALSE)=$P57,$AG57,IF(HLOOKUP(AR$1,Monitoring_MP!$AM$1:$CX$57,Points_MP!$C57,FALSE)=$R57,$AH57,IF(HLOOKUP(AR$1,Monitoring_MP!$AM$1:$CX$57,Points_MP!$C57,FALSE)=$T57,$AI57,IF(HLOOKUP(AR$1,Monitoring_MP!$AM$1:$CX$57,Points_MP!$C57,FALSE)=$V57,$AJ57,IF(HLOOKUP(AR$1,Monitoring_MP!$AM$1:$CX$57,Points_MP!$C57,FALSE)=$X57,$AK57,"ERROR")))))))))</f>
        <v>0</v>
      </c>
      <c r="AS57" s="223">
        <f>IF(ISBLANK(HLOOKUP(AS$1,Monitoring_MP!$AM$1:$CX$57,Points_MP!$C57,FALSE)),"",IF(HLOOKUP(AS$1,Monitoring_MP!$AM$1:$CX$57,Points_MP!$C57,FALSE)=$J57,$AD57,IF(HLOOKUP(AS$1,Monitoring_MP!$AM$1:$CX$57,Points_MP!$C57,FALSE)=$L57,$AE57,IF(HLOOKUP(AS$1,Monitoring_MP!$AM$1:$CX$57,Points_MP!$C57,FALSE)=$N57,$AF57,IF(HLOOKUP(AS$1,Monitoring_MP!$AM$1:$CX$57,Points_MP!$C57,FALSE)=$P57,$AG57,IF(HLOOKUP(AS$1,Monitoring_MP!$AM$1:$CX$57,Points_MP!$C57,FALSE)=$R57,$AH57,IF(HLOOKUP(AS$1,Monitoring_MP!$AM$1:$CX$57,Points_MP!$C57,FALSE)=$T57,$AI57,IF(HLOOKUP(AS$1,Monitoring_MP!$AM$1:$CX$57,Points_MP!$C57,FALSE)=$V57,$AJ57,IF(HLOOKUP(AS$1,Monitoring_MP!$AM$1:$CX$57,Points_MP!$C57,FALSE)=$X57,$AK57,"ERROR")))))))))</f>
        <v>0</v>
      </c>
      <c r="AT57" s="223">
        <f>IF(ISBLANK(HLOOKUP(AT$1,Monitoring_MP!$AM$1:$CX$57,Points_MP!$C57,FALSE)),"",IF(HLOOKUP(AT$1,Monitoring_MP!$AM$1:$CX$57,Points_MP!$C57,FALSE)=$J57,$AD57,IF(HLOOKUP(AT$1,Monitoring_MP!$AM$1:$CX$57,Points_MP!$C57,FALSE)=$L57,$AE57,IF(HLOOKUP(AT$1,Monitoring_MP!$AM$1:$CX$57,Points_MP!$C57,FALSE)=$N57,$AF57,IF(HLOOKUP(AT$1,Monitoring_MP!$AM$1:$CX$57,Points_MP!$C57,FALSE)=$P57,$AG57,IF(HLOOKUP(AT$1,Monitoring_MP!$AM$1:$CX$57,Points_MP!$C57,FALSE)=$R57,$AH57,IF(HLOOKUP(AT$1,Monitoring_MP!$AM$1:$CX$57,Points_MP!$C57,FALSE)=$T57,$AI57,IF(HLOOKUP(AT$1,Monitoring_MP!$AM$1:$CX$57,Points_MP!$C57,FALSE)=$V57,$AJ57,IF(HLOOKUP(AT$1,Monitoring_MP!$AM$1:$CX$57,Points_MP!$C57,FALSE)=$X57,$AK57,"ERROR")))))))))</f>
        <v>0</v>
      </c>
      <c r="AU57" s="223" t="str">
        <f>IF(ISBLANK(HLOOKUP(AU$1,Monitoring_MP!$AM$1:$CX$57,Points_MP!$C57,FALSE)),"",IF(HLOOKUP(AU$1,Monitoring_MP!$AM$1:$CX$57,Points_MP!$C57,FALSE)=$J57,$AD57,IF(HLOOKUP(AU$1,Monitoring_MP!$AM$1:$CX$57,Points_MP!$C57,FALSE)=$L57,$AE57,IF(HLOOKUP(AU$1,Monitoring_MP!$AM$1:$CX$57,Points_MP!$C57,FALSE)=$N57,$AF57,IF(HLOOKUP(AU$1,Monitoring_MP!$AM$1:$CX$57,Points_MP!$C57,FALSE)=$P57,$AG57,IF(HLOOKUP(AU$1,Monitoring_MP!$AM$1:$CX$57,Points_MP!$C57,FALSE)=$R57,$AH57,IF(HLOOKUP(AU$1,Monitoring_MP!$AM$1:$CX$57,Points_MP!$C57,FALSE)=$T57,$AI57,IF(HLOOKUP(AU$1,Monitoring_MP!$AM$1:$CX$57,Points_MP!$C57,FALSE)=$V57,$AJ57,IF(HLOOKUP(AU$1,Monitoring_MP!$AM$1:$CX$57,Points_MP!$C57,FALSE)=$X57,$AK57,"ERROR")))))))))</f>
        <v>N/A</v>
      </c>
      <c r="AV57" s="223">
        <f>IF(ISBLANK(HLOOKUP(AV$1,Monitoring_MP!$AM$1:$CX$57,Points_MP!$C57,FALSE)),"",IF(HLOOKUP(AV$1,Monitoring_MP!$AM$1:$CX$57,Points_MP!$C57,FALSE)=$J57,$AD57,IF(HLOOKUP(AV$1,Monitoring_MP!$AM$1:$CX$57,Points_MP!$C57,FALSE)=$L57,$AE57,IF(HLOOKUP(AV$1,Monitoring_MP!$AM$1:$CX$57,Points_MP!$C57,FALSE)=$N57,$AF57,IF(HLOOKUP(AV$1,Monitoring_MP!$AM$1:$CX$57,Points_MP!$C57,FALSE)=$P57,$AG57,IF(HLOOKUP(AV$1,Monitoring_MP!$AM$1:$CX$57,Points_MP!$C57,FALSE)=$R57,$AH57,IF(HLOOKUP(AV$1,Monitoring_MP!$AM$1:$CX$57,Points_MP!$C57,FALSE)=$T57,$AI57,IF(HLOOKUP(AV$1,Monitoring_MP!$AM$1:$CX$57,Points_MP!$C57,FALSE)=$V57,$AJ57,IF(HLOOKUP(AV$1,Monitoring_MP!$AM$1:$CX$57,Points_MP!$C57,FALSE)=$X57,$AK57,"ERROR")))))))))</f>
        <v>0</v>
      </c>
      <c r="AW57" s="223">
        <f>IF(ISBLANK(HLOOKUP(AW$1,Monitoring_MP!$AM$1:$CX$57,Points_MP!$C57,FALSE)),"",IF(HLOOKUP(AW$1,Monitoring_MP!$AM$1:$CX$57,Points_MP!$C57,FALSE)=$J57,$AD57,IF(HLOOKUP(AW$1,Monitoring_MP!$AM$1:$CX$57,Points_MP!$C57,FALSE)=$L57,$AE57,IF(HLOOKUP(AW$1,Monitoring_MP!$AM$1:$CX$57,Points_MP!$C57,FALSE)=$N57,$AF57,IF(HLOOKUP(AW$1,Monitoring_MP!$AM$1:$CX$57,Points_MP!$C57,FALSE)=$P57,$AG57,IF(HLOOKUP(AW$1,Monitoring_MP!$AM$1:$CX$57,Points_MP!$C57,FALSE)=$R57,$AH57,IF(HLOOKUP(AW$1,Monitoring_MP!$AM$1:$CX$57,Points_MP!$C57,FALSE)=$T57,$AI57,IF(HLOOKUP(AW$1,Monitoring_MP!$AM$1:$CX$57,Points_MP!$C57,FALSE)=$V57,$AJ57,IF(HLOOKUP(AW$1,Monitoring_MP!$AM$1:$CX$57,Points_MP!$C57,FALSE)=$X57,$AK57,"ERROR")))))))))</f>
        <v>0</v>
      </c>
      <c r="AX57" s="223">
        <f>IF(ISBLANK(HLOOKUP(AX$1,Monitoring_MP!$AM$1:$CX$57,Points_MP!$C57,FALSE)),"",IF(HLOOKUP(AX$1,Monitoring_MP!$AM$1:$CX$57,Points_MP!$C57,FALSE)=$J57,$AD57,IF(HLOOKUP(AX$1,Monitoring_MP!$AM$1:$CX$57,Points_MP!$C57,FALSE)=$L57,$AE57,IF(HLOOKUP(AX$1,Monitoring_MP!$AM$1:$CX$57,Points_MP!$C57,FALSE)=$N57,$AF57,IF(HLOOKUP(AX$1,Monitoring_MP!$AM$1:$CX$57,Points_MP!$C57,FALSE)=$P57,$AG57,IF(HLOOKUP(AX$1,Monitoring_MP!$AM$1:$CX$57,Points_MP!$C57,FALSE)=$R57,$AH57,IF(HLOOKUP(AX$1,Monitoring_MP!$AM$1:$CX$57,Points_MP!$C57,FALSE)=$T57,$AI57,IF(HLOOKUP(AX$1,Monitoring_MP!$AM$1:$CX$57,Points_MP!$C57,FALSE)=$V57,$AJ57,IF(HLOOKUP(AX$1,Monitoring_MP!$AM$1:$CX$57,Points_MP!$C57,FALSE)=$X57,$AK57,"ERROR")))))))))</f>
        <v>0</v>
      </c>
      <c r="AY57" s="223">
        <f>IF(ISBLANK(HLOOKUP(AY$1,Monitoring_MP!$AM$1:$CX$57,Points_MP!$C57,FALSE)),"",IF(HLOOKUP(AY$1,Monitoring_MP!$AM$1:$CX$57,Points_MP!$C57,FALSE)=$J57,$AD57,IF(HLOOKUP(AY$1,Monitoring_MP!$AM$1:$CX$57,Points_MP!$C57,FALSE)=$L57,$AE57,IF(HLOOKUP(AY$1,Monitoring_MP!$AM$1:$CX$57,Points_MP!$C57,FALSE)=$N57,$AF57,IF(HLOOKUP(AY$1,Monitoring_MP!$AM$1:$CX$57,Points_MP!$C57,FALSE)=$P57,$AG57,IF(HLOOKUP(AY$1,Monitoring_MP!$AM$1:$CX$57,Points_MP!$C57,FALSE)=$R57,$AH57,IF(HLOOKUP(AY$1,Monitoring_MP!$AM$1:$CX$57,Points_MP!$C57,FALSE)=$T57,$AI57,IF(HLOOKUP(AY$1,Monitoring_MP!$AM$1:$CX$57,Points_MP!$C57,FALSE)=$V57,$AJ57,IF(HLOOKUP(AY$1,Monitoring_MP!$AM$1:$CX$57,Points_MP!$C57,FALSE)=$X57,$AK57,"ERROR")))))))))</f>
        <v>0</v>
      </c>
      <c r="AZ57" s="223">
        <f>IF(ISBLANK(HLOOKUP(AZ$1,Monitoring_MP!$AM$1:$CX$57,Points_MP!$C57,FALSE)),"",IF(HLOOKUP(AZ$1,Monitoring_MP!$AM$1:$CX$57,Points_MP!$C57,FALSE)=$J57,$AD57,IF(HLOOKUP(AZ$1,Monitoring_MP!$AM$1:$CX$57,Points_MP!$C57,FALSE)=$L57,$AE57,IF(HLOOKUP(AZ$1,Monitoring_MP!$AM$1:$CX$57,Points_MP!$C57,FALSE)=$N57,$AF57,IF(HLOOKUP(AZ$1,Monitoring_MP!$AM$1:$CX$57,Points_MP!$C57,FALSE)=$P57,$AG57,IF(HLOOKUP(AZ$1,Monitoring_MP!$AM$1:$CX$57,Points_MP!$C57,FALSE)=$R57,$AH57,IF(HLOOKUP(AZ$1,Monitoring_MP!$AM$1:$CX$57,Points_MP!$C57,FALSE)=$T57,$AI57,IF(HLOOKUP(AZ$1,Monitoring_MP!$AM$1:$CX$57,Points_MP!$C57,FALSE)=$V57,$AJ57,IF(HLOOKUP(AZ$1,Monitoring_MP!$AM$1:$CX$57,Points_MP!$C57,FALSE)=$X57,$AK57,"ERROR")))))))))</f>
        <v>0</v>
      </c>
      <c r="BA57" s="223">
        <f>IF(ISBLANK(HLOOKUP(BA$1,Monitoring_MP!$AM$1:$CX$57,Points_MP!$C57,FALSE)),"",IF(HLOOKUP(BA$1,Monitoring_MP!$AM$1:$CX$57,Points_MP!$C57,FALSE)=$J57,$AD57,IF(HLOOKUP(BA$1,Monitoring_MP!$AM$1:$CX$57,Points_MP!$C57,FALSE)=$L57,$AE57,IF(HLOOKUP(BA$1,Monitoring_MP!$AM$1:$CX$57,Points_MP!$C57,FALSE)=$N57,$AF57,IF(HLOOKUP(BA$1,Monitoring_MP!$AM$1:$CX$57,Points_MP!$C57,FALSE)=$P57,$AG57,IF(HLOOKUP(BA$1,Monitoring_MP!$AM$1:$CX$57,Points_MP!$C57,FALSE)=$R57,$AH57,IF(HLOOKUP(BA$1,Monitoring_MP!$AM$1:$CX$57,Points_MP!$C57,FALSE)=$T57,$AI57,IF(HLOOKUP(BA$1,Monitoring_MP!$AM$1:$CX$57,Points_MP!$C57,FALSE)=$V57,$AJ57,IF(HLOOKUP(BA$1,Monitoring_MP!$AM$1:$CX$57,Points_MP!$C57,FALSE)=$X57,$AK57,"ERROR")))))))))</f>
        <v>0</v>
      </c>
      <c r="BB57" s="223">
        <f>IF(ISBLANK(HLOOKUP(BB$1,Monitoring_MP!$AM$1:$CX$57,Points_MP!$C57,FALSE)),"",IF(HLOOKUP(BB$1,Monitoring_MP!$AM$1:$CX$57,Points_MP!$C57,FALSE)=$J57,$AD57,IF(HLOOKUP(BB$1,Monitoring_MP!$AM$1:$CX$57,Points_MP!$C57,FALSE)=$L57,$AE57,IF(HLOOKUP(BB$1,Monitoring_MP!$AM$1:$CX$57,Points_MP!$C57,FALSE)=$N57,$AF57,IF(HLOOKUP(BB$1,Monitoring_MP!$AM$1:$CX$57,Points_MP!$C57,FALSE)=$P57,$AG57,IF(HLOOKUP(BB$1,Monitoring_MP!$AM$1:$CX$57,Points_MP!$C57,FALSE)=$R57,$AH57,IF(HLOOKUP(BB$1,Monitoring_MP!$AM$1:$CX$57,Points_MP!$C57,FALSE)=$T57,$AI57,IF(HLOOKUP(BB$1,Monitoring_MP!$AM$1:$CX$57,Points_MP!$C57,FALSE)=$V57,$AJ57,IF(HLOOKUP(BB$1,Monitoring_MP!$AM$1:$CX$57,Points_MP!$C57,FALSE)=$X57,$AK57,"ERROR")))))))))</f>
        <v>0</v>
      </c>
      <c r="BC57" s="223">
        <f>IF(ISBLANK(HLOOKUP(BC$1,Monitoring_MP!$AM$1:$CX$57,Points_MP!$C57,FALSE)),"",IF(HLOOKUP(BC$1,Monitoring_MP!$AM$1:$CX$57,Points_MP!$C57,FALSE)=$J57,$AD57,IF(HLOOKUP(BC$1,Monitoring_MP!$AM$1:$CX$57,Points_MP!$C57,FALSE)=$L57,$AE57,IF(HLOOKUP(BC$1,Monitoring_MP!$AM$1:$CX$57,Points_MP!$C57,FALSE)=$N57,$AF57,IF(HLOOKUP(BC$1,Monitoring_MP!$AM$1:$CX$57,Points_MP!$C57,FALSE)=$P57,$AG57,IF(HLOOKUP(BC$1,Monitoring_MP!$AM$1:$CX$57,Points_MP!$C57,FALSE)=$R57,$AH57,IF(HLOOKUP(BC$1,Monitoring_MP!$AM$1:$CX$57,Points_MP!$C57,FALSE)=$T57,$AI57,IF(HLOOKUP(BC$1,Monitoring_MP!$AM$1:$CX$57,Points_MP!$C57,FALSE)=$V57,$AJ57,IF(HLOOKUP(BC$1,Monitoring_MP!$AM$1:$CX$57,Points_MP!$C57,FALSE)=$X57,$AK57,"ERROR")))))))))</f>
        <v>0</v>
      </c>
      <c r="BD57" s="223">
        <f>IF(ISBLANK(HLOOKUP(BD$1,Monitoring_MP!$AM$1:$CX$57,Points_MP!$C57,FALSE)),"",IF(HLOOKUP(BD$1,Monitoring_MP!$AM$1:$CX$57,Points_MP!$C57,FALSE)=$J57,$AD57,IF(HLOOKUP(BD$1,Monitoring_MP!$AM$1:$CX$57,Points_MP!$C57,FALSE)=$L57,$AE57,IF(HLOOKUP(BD$1,Monitoring_MP!$AM$1:$CX$57,Points_MP!$C57,FALSE)=$N57,$AF57,IF(HLOOKUP(BD$1,Monitoring_MP!$AM$1:$CX$57,Points_MP!$C57,FALSE)=$P57,$AG57,IF(HLOOKUP(BD$1,Monitoring_MP!$AM$1:$CX$57,Points_MP!$C57,FALSE)=$R57,$AH57,IF(HLOOKUP(BD$1,Monitoring_MP!$AM$1:$CX$57,Points_MP!$C57,FALSE)=$T57,$AI57,IF(HLOOKUP(BD$1,Monitoring_MP!$AM$1:$CX$57,Points_MP!$C57,FALSE)=$V57,$AJ57,IF(HLOOKUP(BD$1,Monitoring_MP!$AM$1:$CX$57,Points_MP!$C57,FALSE)=$X57,$AK57,"ERROR")))))))))</f>
        <v>0</v>
      </c>
      <c r="BE57" s="223">
        <f>IF(ISBLANK(HLOOKUP(BE$1,Monitoring_MP!$AM$1:$CX$57,Points_MP!$C57,FALSE)),"",IF(HLOOKUP(BE$1,Monitoring_MP!$AM$1:$CX$57,Points_MP!$C57,FALSE)=$J57,$AD57,IF(HLOOKUP(BE$1,Monitoring_MP!$AM$1:$CX$57,Points_MP!$C57,FALSE)=$L57,$AE57,IF(HLOOKUP(BE$1,Monitoring_MP!$AM$1:$CX$57,Points_MP!$C57,FALSE)=$N57,$AF57,IF(HLOOKUP(BE$1,Monitoring_MP!$AM$1:$CX$57,Points_MP!$C57,FALSE)=$P57,$AG57,IF(HLOOKUP(BE$1,Monitoring_MP!$AM$1:$CX$57,Points_MP!$C57,FALSE)=$R57,$AH57,IF(HLOOKUP(BE$1,Monitoring_MP!$AM$1:$CX$57,Points_MP!$C57,FALSE)=$T57,$AI57,IF(HLOOKUP(BE$1,Monitoring_MP!$AM$1:$CX$57,Points_MP!$C57,FALSE)=$V57,$AJ57,IF(HLOOKUP(BE$1,Monitoring_MP!$AM$1:$CX$57,Points_MP!$C57,FALSE)=$X57,$AK57,"ERROR")))))))))</f>
        <v>0</v>
      </c>
      <c r="BF57" s="223">
        <f>IF(ISBLANK(HLOOKUP(BF$1,Monitoring_MP!$AM$1:$CX$57,Points_MP!$C57,FALSE)),"",IF(HLOOKUP(BF$1,Monitoring_MP!$AM$1:$CX$57,Points_MP!$C57,FALSE)=$J57,$AD57,IF(HLOOKUP(BF$1,Monitoring_MP!$AM$1:$CX$57,Points_MP!$C57,FALSE)=$L57,$AE57,IF(HLOOKUP(BF$1,Monitoring_MP!$AM$1:$CX$57,Points_MP!$C57,FALSE)=$N57,$AF57,IF(HLOOKUP(BF$1,Monitoring_MP!$AM$1:$CX$57,Points_MP!$C57,FALSE)=$P57,$AG57,IF(HLOOKUP(BF$1,Monitoring_MP!$AM$1:$CX$57,Points_MP!$C57,FALSE)=$R57,$AH57,IF(HLOOKUP(BF$1,Monitoring_MP!$AM$1:$CX$57,Points_MP!$C57,FALSE)=$T57,$AI57,IF(HLOOKUP(BF$1,Monitoring_MP!$AM$1:$CX$57,Points_MP!$C57,FALSE)=$V57,$AJ57,IF(HLOOKUP(BF$1,Monitoring_MP!$AM$1:$CX$57,Points_MP!$C57,FALSE)=$X57,$AK57,"ERROR")))))))))</f>
        <v>0</v>
      </c>
      <c r="BG57" s="223">
        <f>IF(ISBLANK(HLOOKUP(BG$1,Monitoring_MP!$AM$1:$CX$57,Points_MP!$C57,FALSE)),"",IF(HLOOKUP(BG$1,Monitoring_MP!$AM$1:$CX$57,Points_MP!$C57,FALSE)=$J57,$AD57,IF(HLOOKUP(BG$1,Monitoring_MP!$AM$1:$CX$57,Points_MP!$C57,FALSE)=$L57,$AE57,IF(HLOOKUP(BG$1,Monitoring_MP!$AM$1:$CX$57,Points_MP!$C57,FALSE)=$N57,$AF57,IF(HLOOKUP(BG$1,Monitoring_MP!$AM$1:$CX$57,Points_MP!$C57,FALSE)=$P57,$AG57,IF(HLOOKUP(BG$1,Monitoring_MP!$AM$1:$CX$57,Points_MP!$C57,FALSE)=$R57,$AH57,IF(HLOOKUP(BG$1,Monitoring_MP!$AM$1:$CX$57,Points_MP!$C57,FALSE)=$T57,$AI57,IF(HLOOKUP(BG$1,Monitoring_MP!$AM$1:$CX$57,Points_MP!$C57,FALSE)=$V57,$AJ57,IF(HLOOKUP(BG$1,Monitoring_MP!$AM$1:$CX$57,Points_MP!$C57,FALSE)=$X57,$AK57,"ERROR")))))))))</f>
        <v>0</v>
      </c>
      <c r="BH57" s="223">
        <f>IF(ISBLANK(HLOOKUP(BH$1,Monitoring_MP!$AM$1:$CX$57,Points_MP!$C57,FALSE)),"",IF(HLOOKUP(BH$1,Monitoring_MP!$AM$1:$CX$57,Points_MP!$C57,FALSE)=$J57,$AD57,IF(HLOOKUP(BH$1,Monitoring_MP!$AM$1:$CX$57,Points_MP!$C57,FALSE)=$L57,$AE57,IF(HLOOKUP(BH$1,Monitoring_MP!$AM$1:$CX$57,Points_MP!$C57,FALSE)=$N57,$AF57,IF(HLOOKUP(BH$1,Monitoring_MP!$AM$1:$CX$57,Points_MP!$C57,FALSE)=$P57,$AG57,IF(HLOOKUP(BH$1,Monitoring_MP!$AM$1:$CX$57,Points_MP!$C57,FALSE)=$R57,$AH57,IF(HLOOKUP(BH$1,Monitoring_MP!$AM$1:$CX$57,Points_MP!$C57,FALSE)=$T57,$AI57,IF(HLOOKUP(BH$1,Monitoring_MP!$AM$1:$CX$57,Points_MP!$C57,FALSE)=$V57,$AJ57,IF(HLOOKUP(BH$1,Monitoring_MP!$AM$1:$CX$57,Points_MP!$C57,FALSE)=$X57,$AK57,"ERROR")))))))))</f>
        <v>0</v>
      </c>
      <c r="BI57" s="223">
        <f>IF(ISBLANK(HLOOKUP(BI$1,Monitoring_MP!$AM$1:$CX$57,Points_MP!$C57,FALSE)),"",IF(HLOOKUP(BI$1,Monitoring_MP!$AM$1:$CX$57,Points_MP!$C57,FALSE)=$J57,$AD57,IF(HLOOKUP(BI$1,Monitoring_MP!$AM$1:$CX$57,Points_MP!$C57,FALSE)=$L57,$AE57,IF(HLOOKUP(BI$1,Monitoring_MP!$AM$1:$CX$57,Points_MP!$C57,FALSE)=$N57,$AF57,IF(HLOOKUP(BI$1,Monitoring_MP!$AM$1:$CX$57,Points_MP!$C57,FALSE)=$P57,$AG57,IF(HLOOKUP(BI$1,Monitoring_MP!$AM$1:$CX$57,Points_MP!$C57,FALSE)=$R57,$AH57,IF(HLOOKUP(BI$1,Monitoring_MP!$AM$1:$CX$57,Points_MP!$C57,FALSE)=$T57,$AI57,IF(HLOOKUP(BI$1,Monitoring_MP!$AM$1:$CX$57,Points_MP!$C57,FALSE)=$V57,$AJ57,IF(HLOOKUP(BI$1,Monitoring_MP!$AM$1:$CX$57,Points_MP!$C57,FALSE)=$X57,$AK57,"ERROR")))))))))</f>
        <v>0</v>
      </c>
      <c r="BJ57" s="223">
        <f>IF(ISBLANK(HLOOKUP(BJ$1,Monitoring_MP!$AM$1:$CX$57,Points_MP!$C57,FALSE)),"",IF(HLOOKUP(BJ$1,Monitoring_MP!$AM$1:$CX$57,Points_MP!$C57,FALSE)=$J57,$AD57,IF(HLOOKUP(BJ$1,Monitoring_MP!$AM$1:$CX$57,Points_MP!$C57,FALSE)=$L57,$AE57,IF(HLOOKUP(BJ$1,Monitoring_MP!$AM$1:$CX$57,Points_MP!$C57,FALSE)=$N57,$AF57,IF(HLOOKUP(BJ$1,Monitoring_MP!$AM$1:$CX$57,Points_MP!$C57,FALSE)=$P57,$AG57,IF(HLOOKUP(BJ$1,Monitoring_MP!$AM$1:$CX$57,Points_MP!$C57,FALSE)=$R57,$AH57,IF(HLOOKUP(BJ$1,Monitoring_MP!$AM$1:$CX$57,Points_MP!$C57,FALSE)=$T57,$AI57,IF(HLOOKUP(BJ$1,Monitoring_MP!$AM$1:$CX$57,Points_MP!$C57,FALSE)=$V57,$AJ57,IF(HLOOKUP(BJ$1,Monitoring_MP!$AM$1:$CX$57,Points_MP!$C57,FALSE)=$X57,$AK57,"ERROR")))))))))</f>
        <v>0</v>
      </c>
      <c r="BK57" s="223">
        <f>IF(ISBLANK(HLOOKUP(BK$1,Monitoring_MP!$AM$1:$CX$57,Points_MP!$C57,FALSE)),"",IF(HLOOKUP(BK$1,Monitoring_MP!$AM$1:$CX$57,Points_MP!$C57,FALSE)=$J57,$AD57,IF(HLOOKUP(BK$1,Monitoring_MP!$AM$1:$CX$57,Points_MP!$C57,FALSE)=$L57,$AE57,IF(HLOOKUP(BK$1,Monitoring_MP!$AM$1:$CX$57,Points_MP!$C57,FALSE)=$N57,$AF57,IF(HLOOKUP(BK$1,Monitoring_MP!$AM$1:$CX$57,Points_MP!$C57,FALSE)=$P57,$AG57,IF(HLOOKUP(BK$1,Monitoring_MP!$AM$1:$CX$57,Points_MP!$C57,FALSE)=$R57,$AH57,IF(HLOOKUP(BK$1,Monitoring_MP!$AM$1:$CX$57,Points_MP!$C57,FALSE)=$T57,$AI57,IF(HLOOKUP(BK$1,Monitoring_MP!$AM$1:$CX$57,Points_MP!$C57,FALSE)=$V57,$AJ57,IF(HLOOKUP(BK$1,Monitoring_MP!$AM$1:$CX$57,Points_MP!$C57,FALSE)=$X57,$AK57,"ERROR")))))))))</f>
        <v>0</v>
      </c>
      <c r="BL57" s="223">
        <f>IF(ISBLANK(HLOOKUP(BL$1,Monitoring_MP!$AM$1:$CX$57,Points_MP!$C57,FALSE)),"",IF(HLOOKUP(BL$1,Monitoring_MP!$AM$1:$CX$57,Points_MP!$C57,FALSE)=$J57,$AD57,IF(HLOOKUP(BL$1,Monitoring_MP!$AM$1:$CX$57,Points_MP!$C57,FALSE)=$L57,$AE57,IF(HLOOKUP(BL$1,Monitoring_MP!$AM$1:$CX$57,Points_MP!$C57,FALSE)=$N57,$AF57,IF(HLOOKUP(BL$1,Monitoring_MP!$AM$1:$CX$57,Points_MP!$C57,FALSE)=$P57,$AG57,IF(HLOOKUP(BL$1,Monitoring_MP!$AM$1:$CX$57,Points_MP!$C57,FALSE)=$R57,$AH57,IF(HLOOKUP(BL$1,Monitoring_MP!$AM$1:$CX$57,Points_MP!$C57,FALSE)=$T57,$AI57,IF(HLOOKUP(BL$1,Monitoring_MP!$AM$1:$CX$57,Points_MP!$C57,FALSE)=$V57,$AJ57,IF(HLOOKUP(BL$1,Monitoring_MP!$AM$1:$CX$57,Points_MP!$C57,FALSE)=$X57,$AK57,"ERROR")))))))))</f>
        <v>0</v>
      </c>
      <c r="BM57" s="223">
        <f>IF(ISBLANK(HLOOKUP(BM$1,Monitoring_MP!$AM$1:$CX$57,Points_MP!$C57,FALSE)),"",IF(HLOOKUP(BM$1,Monitoring_MP!$AM$1:$CX$57,Points_MP!$C57,FALSE)=$J57,$AD57,IF(HLOOKUP(BM$1,Monitoring_MP!$AM$1:$CX$57,Points_MP!$C57,FALSE)=$L57,$AE57,IF(HLOOKUP(BM$1,Monitoring_MP!$AM$1:$CX$57,Points_MP!$C57,FALSE)=$N57,$AF57,IF(HLOOKUP(BM$1,Monitoring_MP!$AM$1:$CX$57,Points_MP!$C57,FALSE)=$P57,$AG57,IF(HLOOKUP(BM$1,Monitoring_MP!$AM$1:$CX$57,Points_MP!$C57,FALSE)=$R57,$AH57,IF(HLOOKUP(BM$1,Monitoring_MP!$AM$1:$CX$57,Points_MP!$C57,FALSE)=$T57,$AI57,IF(HLOOKUP(BM$1,Monitoring_MP!$AM$1:$CX$57,Points_MP!$C57,FALSE)=$V57,$AJ57,IF(HLOOKUP(BM$1,Monitoring_MP!$AM$1:$CX$57,Points_MP!$C57,FALSE)=$X57,$AK57,"ERROR")))))))))</f>
        <v>0</v>
      </c>
      <c r="BN57" s="223">
        <f>IF(ISBLANK(HLOOKUP(BN$1,Monitoring_MP!$AM$1:$CX$57,Points_MP!$C57,FALSE)),"",IF(HLOOKUP(BN$1,Monitoring_MP!$AM$1:$CX$57,Points_MP!$C57,FALSE)=$J57,$AD57,IF(HLOOKUP(BN$1,Monitoring_MP!$AM$1:$CX$57,Points_MP!$C57,FALSE)=$L57,$AE57,IF(HLOOKUP(BN$1,Monitoring_MP!$AM$1:$CX$57,Points_MP!$C57,FALSE)=$N57,$AF57,IF(HLOOKUP(BN$1,Monitoring_MP!$AM$1:$CX$57,Points_MP!$C57,FALSE)=$P57,$AG57,IF(HLOOKUP(BN$1,Monitoring_MP!$AM$1:$CX$57,Points_MP!$C57,FALSE)=$R57,$AH57,IF(HLOOKUP(BN$1,Monitoring_MP!$AM$1:$CX$57,Points_MP!$C57,FALSE)=$T57,$AI57,IF(HLOOKUP(BN$1,Monitoring_MP!$AM$1:$CX$57,Points_MP!$C57,FALSE)=$V57,$AJ57,IF(HLOOKUP(BN$1,Monitoring_MP!$AM$1:$CX$57,Points_MP!$C57,FALSE)=$X57,$AK57,"ERROR")))))))))</f>
        <v>0</v>
      </c>
      <c r="BO57" s="223">
        <f>IF(ISBLANK(HLOOKUP(BO$1,Monitoring_MP!$AM$1:$CX$57,Points_MP!$C57,FALSE)),"",IF(HLOOKUP(BO$1,Monitoring_MP!$AM$1:$CX$57,Points_MP!$C57,FALSE)=$J57,$AD57,IF(HLOOKUP(BO$1,Monitoring_MP!$AM$1:$CX$57,Points_MP!$C57,FALSE)=$L57,$AE57,IF(HLOOKUP(BO$1,Monitoring_MP!$AM$1:$CX$57,Points_MP!$C57,FALSE)=$N57,$AF57,IF(HLOOKUP(BO$1,Monitoring_MP!$AM$1:$CX$57,Points_MP!$C57,FALSE)=$P57,$AG57,IF(HLOOKUP(BO$1,Monitoring_MP!$AM$1:$CX$57,Points_MP!$C57,FALSE)=$R57,$AH57,IF(HLOOKUP(BO$1,Monitoring_MP!$AM$1:$CX$57,Points_MP!$C57,FALSE)=$T57,$AI57,IF(HLOOKUP(BO$1,Monitoring_MP!$AM$1:$CX$57,Points_MP!$C57,FALSE)=$V57,$AJ57,IF(HLOOKUP(BO$1,Monitoring_MP!$AM$1:$CX$57,Points_MP!$C57,FALSE)=$X57,$AK57,"ERROR")))))))))</f>
        <v>2</v>
      </c>
      <c r="BP57" s="223">
        <f>IF(ISBLANK(HLOOKUP(BP$1,Monitoring_MP!$AM$1:$CX$57,Points_MP!$C57,FALSE)),"",IF(HLOOKUP(BP$1,Monitoring_MP!$AM$1:$CX$57,Points_MP!$C57,FALSE)=$J57,$AD57,IF(HLOOKUP(BP$1,Monitoring_MP!$AM$1:$CX$57,Points_MP!$C57,FALSE)=$L57,$AE57,IF(HLOOKUP(BP$1,Monitoring_MP!$AM$1:$CX$57,Points_MP!$C57,FALSE)=$N57,$AF57,IF(HLOOKUP(BP$1,Monitoring_MP!$AM$1:$CX$57,Points_MP!$C57,FALSE)=$P57,$AG57,IF(HLOOKUP(BP$1,Monitoring_MP!$AM$1:$CX$57,Points_MP!$C57,FALSE)=$R57,$AH57,IF(HLOOKUP(BP$1,Monitoring_MP!$AM$1:$CX$57,Points_MP!$C57,FALSE)=$T57,$AI57,IF(HLOOKUP(BP$1,Monitoring_MP!$AM$1:$CX$57,Points_MP!$C57,FALSE)=$V57,$AJ57,IF(HLOOKUP(BP$1,Monitoring_MP!$AM$1:$CX$57,Points_MP!$C57,FALSE)=$X57,$AK57,"ERROR")))))))))</f>
        <v>0</v>
      </c>
      <c r="BQ57" s="223">
        <f>IF(ISBLANK(HLOOKUP(BQ$1,Monitoring_MP!$AM$1:$CX$57,Points_MP!$C57,FALSE)),"",IF(HLOOKUP(BQ$1,Monitoring_MP!$AM$1:$CX$57,Points_MP!$C57,FALSE)=$J57,$AD57,IF(HLOOKUP(BQ$1,Monitoring_MP!$AM$1:$CX$57,Points_MP!$C57,FALSE)=$L57,$AE57,IF(HLOOKUP(BQ$1,Monitoring_MP!$AM$1:$CX$57,Points_MP!$C57,FALSE)=$N57,$AF57,IF(HLOOKUP(BQ$1,Monitoring_MP!$AM$1:$CX$57,Points_MP!$C57,FALSE)=$P57,$AG57,IF(HLOOKUP(BQ$1,Monitoring_MP!$AM$1:$CX$57,Points_MP!$C57,FALSE)=$R57,$AH57,IF(HLOOKUP(BQ$1,Monitoring_MP!$AM$1:$CX$57,Points_MP!$C57,FALSE)=$T57,$AI57,IF(HLOOKUP(BQ$1,Monitoring_MP!$AM$1:$CX$57,Points_MP!$C57,FALSE)=$V57,$AJ57,IF(HLOOKUP(BQ$1,Monitoring_MP!$AM$1:$CX$57,Points_MP!$C57,FALSE)=$X57,$AK57,"ERROR")))))))))</f>
        <v>0</v>
      </c>
      <c r="BR57" s="223">
        <f>IF(ISBLANK(HLOOKUP(BR$1,Monitoring_MP!$AM$1:$CX$57,Points_MP!$C57,FALSE)),"",IF(HLOOKUP(BR$1,Monitoring_MP!$AM$1:$CX$57,Points_MP!$C57,FALSE)=$J57,$AD57,IF(HLOOKUP(BR$1,Monitoring_MP!$AM$1:$CX$57,Points_MP!$C57,FALSE)=$L57,$AE57,IF(HLOOKUP(BR$1,Monitoring_MP!$AM$1:$CX$57,Points_MP!$C57,FALSE)=$N57,$AF57,IF(HLOOKUP(BR$1,Monitoring_MP!$AM$1:$CX$57,Points_MP!$C57,FALSE)=$P57,$AG57,IF(HLOOKUP(BR$1,Monitoring_MP!$AM$1:$CX$57,Points_MP!$C57,FALSE)=$R57,$AH57,IF(HLOOKUP(BR$1,Monitoring_MP!$AM$1:$CX$57,Points_MP!$C57,FALSE)=$T57,$AI57,IF(HLOOKUP(BR$1,Monitoring_MP!$AM$1:$CX$57,Points_MP!$C57,FALSE)=$V57,$AJ57,IF(HLOOKUP(BR$1,Monitoring_MP!$AM$1:$CX$57,Points_MP!$C57,FALSE)=$X57,$AK57,"ERROR")))))))))</f>
        <v>0</v>
      </c>
    </row>
    <row r="58" spans="1:70" ht="15" customHeight="1" x14ac:dyDescent="0.35">
      <c r="J58" s="29"/>
      <c r="K58" s="29"/>
      <c r="L58" s="29"/>
      <c r="M58" s="29"/>
      <c r="N58" s="29"/>
      <c r="O58" s="29"/>
      <c r="P58" s="29"/>
      <c r="Q58" s="29"/>
      <c r="R58" s="29"/>
      <c r="S58" s="29"/>
      <c r="T58" s="29"/>
      <c r="U58" s="29"/>
      <c r="V58" s="29"/>
      <c r="W58" s="29"/>
      <c r="X58" s="29"/>
      <c r="Y58" s="29"/>
      <c r="Z58" s="29"/>
      <c r="AA58" s="29"/>
      <c r="AB58" s="29"/>
      <c r="AC58" s="29"/>
      <c r="AE58" s="30"/>
      <c r="AF58" s="30"/>
      <c r="AG58" s="30"/>
      <c r="AH58" s="30"/>
      <c r="AI58" s="30"/>
      <c r="AJ58" s="31"/>
      <c r="AK58" s="31"/>
      <c r="AL58" s="227"/>
      <c r="AN58" s="28"/>
    </row>
    <row r="59" spans="1:70" x14ac:dyDescent="0.35">
      <c r="I59" s="252">
        <f>SUM(I2:I57)</f>
        <v>100</v>
      </c>
      <c r="J59" s="30"/>
      <c r="K59" s="30"/>
      <c r="L59" s="30"/>
      <c r="M59" s="30"/>
      <c r="N59" s="30"/>
      <c r="O59" s="122"/>
      <c r="P59" s="30"/>
      <c r="Q59" s="30"/>
      <c r="R59" s="30"/>
      <c r="S59" s="30"/>
      <c r="T59" s="30"/>
      <c r="U59" s="30"/>
      <c r="V59" s="30"/>
      <c r="W59" s="30"/>
      <c r="X59" s="30"/>
      <c r="Y59" s="30"/>
      <c r="Z59" s="30"/>
      <c r="AA59" s="30"/>
      <c r="AB59" s="122"/>
      <c r="AC59" s="122"/>
      <c r="AD59" s="252">
        <f>SUM(AD2:AD57)</f>
        <v>100</v>
      </c>
      <c r="AE59" s="30"/>
      <c r="AF59" s="30"/>
      <c r="AG59" s="30"/>
      <c r="AH59" s="30"/>
      <c r="AI59" s="30"/>
      <c r="AJ59" s="31"/>
      <c r="AK59" s="31"/>
      <c r="AL59" s="227"/>
    </row>
    <row r="60" spans="1:70" x14ac:dyDescent="0.35">
      <c r="A60" s="107" t="s">
        <v>252</v>
      </c>
      <c r="B60" s="107"/>
      <c r="I60" s="30"/>
      <c r="J60" s="30"/>
      <c r="K60" s="30"/>
      <c r="L60" s="30"/>
      <c r="M60" s="30"/>
      <c r="N60" s="30"/>
      <c r="O60" s="122"/>
      <c r="P60" s="30"/>
      <c r="Q60" s="30"/>
      <c r="R60" s="30"/>
      <c r="S60" s="30"/>
      <c r="T60" s="30"/>
      <c r="U60" s="30"/>
      <c r="V60" s="30"/>
      <c r="W60" s="30"/>
      <c r="X60" s="30"/>
      <c r="Y60" s="30"/>
      <c r="Z60" s="30"/>
      <c r="AA60" s="30"/>
      <c r="AB60" s="122"/>
      <c r="AC60" s="122"/>
      <c r="AD60" s="30"/>
      <c r="AE60" s="30"/>
      <c r="AF60" s="30"/>
      <c r="AG60" s="30"/>
      <c r="AH60" s="30"/>
      <c r="AI60" s="30"/>
      <c r="AJ60" s="31"/>
      <c r="AK60" s="31"/>
      <c r="AL60" s="227" t="s">
        <v>252</v>
      </c>
      <c r="AM60" s="27">
        <f t="shared" ref="AM60:BR60" si="0">SUM(AM2:AM57)</f>
        <v>24.1</v>
      </c>
      <c r="AN60" s="27">
        <f t="shared" si="0"/>
        <v>36</v>
      </c>
      <c r="AO60" s="27">
        <f t="shared" si="0"/>
        <v>12.5</v>
      </c>
      <c r="AP60" s="27">
        <f t="shared" si="0"/>
        <v>56.5</v>
      </c>
      <c r="AQ60" s="27">
        <f t="shared" si="0"/>
        <v>22.9</v>
      </c>
      <c r="AR60" s="27">
        <f t="shared" si="0"/>
        <v>30.2</v>
      </c>
      <c r="AS60" s="27">
        <f t="shared" si="0"/>
        <v>31.5</v>
      </c>
      <c r="AT60" s="27">
        <f t="shared" si="0"/>
        <v>52.5</v>
      </c>
      <c r="AU60" s="27">
        <f t="shared" si="0"/>
        <v>58.4</v>
      </c>
      <c r="AV60" s="27">
        <f t="shared" si="0"/>
        <v>32.6</v>
      </c>
      <c r="AW60" s="27">
        <f t="shared" si="0"/>
        <v>24.4</v>
      </c>
      <c r="AX60" s="27">
        <f t="shared" si="0"/>
        <v>45.9</v>
      </c>
      <c r="AY60" s="27">
        <f t="shared" si="0"/>
        <v>30.5</v>
      </c>
      <c r="AZ60" s="27">
        <f t="shared" si="0"/>
        <v>58</v>
      </c>
      <c r="BA60" s="27">
        <f t="shared" si="0"/>
        <v>33.799999999999997</v>
      </c>
      <c r="BB60" s="27">
        <f t="shared" si="0"/>
        <v>23.5</v>
      </c>
      <c r="BC60" s="27">
        <f t="shared" si="0"/>
        <v>31.7</v>
      </c>
      <c r="BD60" s="27">
        <f t="shared" si="0"/>
        <v>24.3</v>
      </c>
      <c r="BE60" s="27">
        <f t="shared" si="0"/>
        <v>55.5</v>
      </c>
      <c r="BF60" s="27">
        <f t="shared" si="0"/>
        <v>15.3</v>
      </c>
      <c r="BG60" s="27">
        <f t="shared" si="0"/>
        <v>13.1</v>
      </c>
      <c r="BH60" s="27">
        <f t="shared" si="0"/>
        <v>46.4</v>
      </c>
      <c r="BI60" s="27">
        <f t="shared" si="0"/>
        <v>40</v>
      </c>
      <c r="BJ60" s="27">
        <f t="shared" si="0"/>
        <v>46.6</v>
      </c>
      <c r="BK60" s="27">
        <f t="shared" si="0"/>
        <v>54.5</v>
      </c>
      <c r="BL60" s="27">
        <f t="shared" si="0"/>
        <v>35.6</v>
      </c>
      <c r="BM60" s="27">
        <f t="shared" si="0"/>
        <v>55.6</v>
      </c>
      <c r="BN60" s="27">
        <f t="shared" si="0"/>
        <v>45.7</v>
      </c>
      <c r="BO60" s="27">
        <f t="shared" si="0"/>
        <v>77.900000000000006</v>
      </c>
      <c r="BP60" s="27">
        <f t="shared" si="0"/>
        <v>12.9</v>
      </c>
      <c r="BQ60" s="27">
        <f t="shared" si="0"/>
        <v>23.6</v>
      </c>
      <c r="BR60" s="27">
        <f t="shared" si="0"/>
        <v>43</v>
      </c>
    </row>
    <row r="61" spans="1:70" x14ac:dyDescent="0.35">
      <c r="A61" s="108" t="s">
        <v>253</v>
      </c>
      <c r="B61" s="108"/>
      <c r="I61" s="30"/>
      <c r="J61" s="30"/>
      <c r="K61" s="30"/>
      <c r="L61" s="30"/>
      <c r="M61" s="30"/>
      <c r="N61" s="30"/>
      <c r="O61" s="122"/>
      <c r="P61" s="30"/>
      <c r="Q61" s="30"/>
      <c r="R61" s="30"/>
      <c r="S61" s="30"/>
      <c r="T61" s="30"/>
      <c r="U61" s="30"/>
      <c r="V61" s="30"/>
      <c r="W61" s="30"/>
      <c r="X61" s="30"/>
      <c r="Y61" s="30"/>
      <c r="Z61" s="30"/>
      <c r="AA61" s="30"/>
      <c r="AB61" s="122"/>
      <c r="AC61" s="122"/>
      <c r="AD61" s="30"/>
      <c r="AE61" s="30"/>
      <c r="AF61" s="30"/>
      <c r="AG61" s="30"/>
      <c r="AH61" s="30"/>
      <c r="AI61" s="30"/>
      <c r="AJ61" s="31"/>
      <c r="AK61" s="31"/>
      <c r="AL61" s="228" t="s">
        <v>253</v>
      </c>
      <c r="AM61" s="27">
        <f t="shared" ref="AM61:BR61" si="1">SUMIFS($I$2:$I$57,AM$2:AM$57, "&lt;&gt;N/A")</f>
        <v>100</v>
      </c>
      <c r="AN61" s="27">
        <f t="shared" si="1"/>
        <v>100</v>
      </c>
      <c r="AO61" s="27">
        <f t="shared" si="1"/>
        <v>100</v>
      </c>
      <c r="AP61" s="27">
        <f t="shared" si="1"/>
        <v>100</v>
      </c>
      <c r="AQ61" s="27">
        <f t="shared" si="1"/>
        <v>100</v>
      </c>
      <c r="AR61" s="27">
        <f t="shared" si="1"/>
        <v>100</v>
      </c>
      <c r="AS61" s="27">
        <f t="shared" si="1"/>
        <v>100</v>
      </c>
      <c r="AT61" s="27">
        <f t="shared" si="1"/>
        <v>100</v>
      </c>
      <c r="AU61" s="27">
        <f t="shared" si="1"/>
        <v>98</v>
      </c>
      <c r="AV61" s="27">
        <f t="shared" si="1"/>
        <v>100</v>
      </c>
      <c r="AW61" s="27">
        <f t="shared" si="1"/>
        <v>100</v>
      </c>
      <c r="AX61" s="27">
        <f t="shared" si="1"/>
        <v>100</v>
      </c>
      <c r="AY61" s="27">
        <f t="shared" si="1"/>
        <v>100</v>
      </c>
      <c r="AZ61" s="27">
        <f t="shared" si="1"/>
        <v>95</v>
      </c>
      <c r="BA61" s="27">
        <f t="shared" si="1"/>
        <v>100</v>
      </c>
      <c r="BB61" s="27">
        <f t="shared" si="1"/>
        <v>100</v>
      </c>
      <c r="BC61" s="27">
        <f t="shared" si="1"/>
        <v>100</v>
      </c>
      <c r="BD61" s="27">
        <f t="shared" si="1"/>
        <v>100</v>
      </c>
      <c r="BE61" s="27">
        <f t="shared" si="1"/>
        <v>100</v>
      </c>
      <c r="BF61" s="27">
        <f t="shared" si="1"/>
        <v>100</v>
      </c>
      <c r="BG61" s="27">
        <f t="shared" si="1"/>
        <v>100</v>
      </c>
      <c r="BH61" s="27">
        <f t="shared" si="1"/>
        <v>100</v>
      </c>
      <c r="BI61" s="27">
        <f t="shared" si="1"/>
        <v>95</v>
      </c>
      <c r="BJ61" s="27">
        <f t="shared" si="1"/>
        <v>100</v>
      </c>
      <c r="BK61" s="27">
        <f t="shared" si="1"/>
        <v>100</v>
      </c>
      <c r="BL61" s="27">
        <f t="shared" si="1"/>
        <v>95</v>
      </c>
      <c r="BM61" s="27">
        <f t="shared" si="1"/>
        <v>100</v>
      </c>
      <c r="BN61" s="27">
        <f t="shared" si="1"/>
        <v>100</v>
      </c>
      <c r="BO61" s="27">
        <f t="shared" si="1"/>
        <v>100</v>
      </c>
      <c r="BP61" s="27">
        <f t="shared" si="1"/>
        <v>100</v>
      </c>
      <c r="BQ61" s="27">
        <f t="shared" si="1"/>
        <v>100</v>
      </c>
      <c r="BR61" s="27">
        <f t="shared" si="1"/>
        <v>95</v>
      </c>
    </row>
    <row r="62" spans="1:70" x14ac:dyDescent="0.35">
      <c r="A62" s="107" t="s">
        <v>254</v>
      </c>
      <c r="B62" s="107"/>
      <c r="I62" s="30"/>
      <c r="J62" s="30"/>
      <c r="K62" s="30"/>
      <c r="L62" s="30"/>
      <c r="M62" s="30"/>
      <c r="N62" s="30"/>
      <c r="O62" s="122"/>
      <c r="P62" s="30"/>
      <c r="Q62" s="30"/>
      <c r="R62" s="30"/>
      <c r="S62" s="30"/>
      <c r="T62" s="30"/>
      <c r="U62" s="30"/>
      <c r="V62" s="30"/>
      <c r="W62" s="30"/>
      <c r="X62" s="30"/>
      <c r="Y62" s="30"/>
      <c r="Z62" s="30"/>
      <c r="AA62" s="30"/>
      <c r="AB62" s="122"/>
      <c r="AC62" s="122"/>
      <c r="AD62" s="30"/>
      <c r="AE62" s="30"/>
      <c r="AF62" s="30"/>
      <c r="AG62" s="30"/>
      <c r="AH62" s="30"/>
      <c r="AI62" s="30"/>
      <c r="AJ62" s="31"/>
      <c r="AK62" s="31"/>
      <c r="AL62" s="227" t="s">
        <v>254</v>
      </c>
      <c r="AM62" s="40">
        <f>(AM60/(AM61/100))</f>
        <v>24.1</v>
      </c>
      <c r="AN62" s="40">
        <f t="shared" ref="AN62:BR62" si="2">(AN60/(AN61/100))</f>
        <v>36</v>
      </c>
      <c r="AO62" s="40">
        <f t="shared" si="2"/>
        <v>12.5</v>
      </c>
      <c r="AP62" s="40">
        <f t="shared" si="2"/>
        <v>56.5</v>
      </c>
      <c r="AQ62" s="40">
        <f t="shared" si="2"/>
        <v>22.9</v>
      </c>
      <c r="AR62" s="40">
        <f t="shared" si="2"/>
        <v>30.2</v>
      </c>
      <c r="AS62" s="40">
        <f t="shared" si="2"/>
        <v>31.5</v>
      </c>
      <c r="AT62" s="40">
        <f t="shared" si="2"/>
        <v>52.5</v>
      </c>
      <c r="AU62" s="40">
        <f t="shared" si="2"/>
        <v>59.591836734693878</v>
      </c>
      <c r="AV62" s="40">
        <f t="shared" si="2"/>
        <v>32.6</v>
      </c>
      <c r="AW62" s="40">
        <f t="shared" si="2"/>
        <v>24.4</v>
      </c>
      <c r="AX62" s="40">
        <f t="shared" si="2"/>
        <v>45.9</v>
      </c>
      <c r="AY62" s="40">
        <f t="shared" si="2"/>
        <v>30.5</v>
      </c>
      <c r="AZ62" s="40">
        <f t="shared" si="2"/>
        <v>61.05263157894737</v>
      </c>
      <c r="BA62" s="40">
        <f t="shared" si="2"/>
        <v>33.799999999999997</v>
      </c>
      <c r="BB62" s="40">
        <f t="shared" si="2"/>
        <v>23.5</v>
      </c>
      <c r="BC62" s="40">
        <f t="shared" si="2"/>
        <v>31.7</v>
      </c>
      <c r="BD62" s="40">
        <f t="shared" si="2"/>
        <v>24.3</v>
      </c>
      <c r="BE62" s="40">
        <f t="shared" si="2"/>
        <v>55.5</v>
      </c>
      <c r="BF62" s="40">
        <f t="shared" si="2"/>
        <v>15.3</v>
      </c>
      <c r="BG62" s="40">
        <f t="shared" si="2"/>
        <v>13.1</v>
      </c>
      <c r="BH62" s="40">
        <f t="shared" si="2"/>
        <v>46.4</v>
      </c>
      <c r="BI62" s="40">
        <f t="shared" si="2"/>
        <v>42.10526315789474</v>
      </c>
      <c r="BJ62" s="40">
        <f t="shared" si="2"/>
        <v>46.6</v>
      </c>
      <c r="BK62" s="40">
        <f t="shared" si="2"/>
        <v>54.5</v>
      </c>
      <c r="BL62" s="40">
        <f t="shared" si="2"/>
        <v>37.473684210526322</v>
      </c>
      <c r="BM62" s="40">
        <f t="shared" si="2"/>
        <v>55.6</v>
      </c>
      <c r="BN62" s="40">
        <f t="shared" si="2"/>
        <v>45.7</v>
      </c>
      <c r="BO62" s="40">
        <f t="shared" si="2"/>
        <v>77.900000000000006</v>
      </c>
      <c r="BP62" s="40">
        <f t="shared" si="2"/>
        <v>12.9</v>
      </c>
      <c r="BQ62" s="40">
        <f t="shared" si="2"/>
        <v>23.6</v>
      </c>
      <c r="BR62" s="40">
        <f t="shared" si="2"/>
        <v>45.263157894736842</v>
      </c>
    </row>
    <row r="63" spans="1:70" x14ac:dyDescent="0.35">
      <c r="A63" s="107" t="s">
        <v>255</v>
      </c>
      <c r="B63" s="107"/>
      <c r="I63" s="30"/>
      <c r="J63" s="30"/>
      <c r="K63" s="30"/>
      <c r="L63" s="30"/>
      <c r="M63" s="30"/>
      <c r="N63" s="30"/>
      <c r="O63" s="122"/>
      <c r="P63" s="30"/>
      <c r="Q63" s="30"/>
      <c r="R63" s="30"/>
      <c r="S63" s="30"/>
      <c r="T63" s="30"/>
      <c r="U63" s="30"/>
      <c r="V63" s="30"/>
      <c r="W63" s="30"/>
      <c r="X63" s="30"/>
      <c r="Y63" s="30"/>
      <c r="Z63" s="30"/>
      <c r="AA63" s="30"/>
      <c r="AB63" s="122"/>
      <c r="AC63" s="122"/>
      <c r="AD63" s="30"/>
      <c r="AE63" s="30"/>
      <c r="AF63" s="30"/>
      <c r="AG63" s="30"/>
      <c r="AH63" s="30"/>
      <c r="AI63" s="30"/>
      <c r="AJ63" s="31"/>
      <c r="AK63" s="31"/>
      <c r="AL63" s="227" t="s">
        <v>255</v>
      </c>
      <c r="AM63" s="27">
        <f t="shared" ref="AM63:BR63" si="3">RANK(AM62,$AM$62:$BR$62)</f>
        <v>25</v>
      </c>
      <c r="AN63" s="27">
        <f t="shared" si="3"/>
        <v>16</v>
      </c>
      <c r="AO63" s="27">
        <f t="shared" si="3"/>
        <v>32</v>
      </c>
      <c r="AP63" s="27">
        <f t="shared" si="3"/>
        <v>4</v>
      </c>
      <c r="AQ63" s="27">
        <f t="shared" si="3"/>
        <v>28</v>
      </c>
      <c r="AR63" s="27">
        <f t="shared" si="3"/>
        <v>22</v>
      </c>
      <c r="AS63" s="27">
        <f t="shared" si="3"/>
        <v>20</v>
      </c>
      <c r="AT63" s="27">
        <f t="shared" si="3"/>
        <v>8</v>
      </c>
      <c r="AU63" s="27">
        <f t="shared" si="3"/>
        <v>3</v>
      </c>
      <c r="AV63" s="27">
        <f t="shared" si="3"/>
        <v>18</v>
      </c>
      <c r="AW63" s="27">
        <f t="shared" si="3"/>
        <v>23</v>
      </c>
      <c r="AX63" s="27">
        <f t="shared" si="3"/>
        <v>11</v>
      </c>
      <c r="AY63" s="27">
        <f t="shared" si="3"/>
        <v>21</v>
      </c>
      <c r="AZ63" s="27">
        <f t="shared" si="3"/>
        <v>2</v>
      </c>
      <c r="BA63" s="27">
        <f t="shared" si="3"/>
        <v>17</v>
      </c>
      <c r="BB63" s="27">
        <f t="shared" si="3"/>
        <v>27</v>
      </c>
      <c r="BC63" s="27">
        <f t="shared" si="3"/>
        <v>19</v>
      </c>
      <c r="BD63" s="27">
        <f t="shared" si="3"/>
        <v>24</v>
      </c>
      <c r="BE63" s="27">
        <f t="shared" si="3"/>
        <v>6</v>
      </c>
      <c r="BF63" s="27">
        <f t="shared" si="3"/>
        <v>29</v>
      </c>
      <c r="BG63" s="27">
        <f t="shared" si="3"/>
        <v>30</v>
      </c>
      <c r="BH63" s="27">
        <f t="shared" si="3"/>
        <v>10</v>
      </c>
      <c r="BI63" s="27">
        <f t="shared" si="3"/>
        <v>14</v>
      </c>
      <c r="BJ63" s="27">
        <f t="shared" si="3"/>
        <v>9</v>
      </c>
      <c r="BK63" s="27">
        <f t="shared" si="3"/>
        <v>7</v>
      </c>
      <c r="BL63" s="27">
        <f t="shared" si="3"/>
        <v>15</v>
      </c>
      <c r="BM63" s="27">
        <f t="shared" si="3"/>
        <v>5</v>
      </c>
      <c r="BN63" s="27">
        <f t="shared" si="3"/>
        <v>12</v>
      </c>
      <c r="BO63" s="27">
        <f t="shared" si="3"/>
        <v>1</v>
      </c>
      <c r="BP63" s="27">
        <f t="shared" si="3"/>
        <v>31</v>
      </c>
      <c r="BQ63" s="27">
        <f t="shared" si="3"/>
        <v>26</v>
      </c>
      <c r="BR63" s="27">
        <f t="shared" si="3"/>
        <v>13</v>
      </c>
    </row>
    <row r="64" spans="1:70" x14ac:dyDescent="0.35">
      <c r="A64" s="107"/>
      <c r="B64" s="107"/>
      <c r="I64" s="30"/>
      <c r="J64" s="30"/>
      <c r="K64" s="30"/>
      <c r="L64" s="30"/>
      <c r="M64" s="30"/>
      <c r="N64" s="30"/>
      <c r="O64" s="122"/>
      <c r="P64" s="30"/>
      <c r="Q64" s="30"/>
      <c r="R64" s="30"/>
      <c r="S64" s="30"/>
      <c r="T64" s="30"/>
      <c r="U64" s="30"/>
      <c r="V64" s="30"/>
      <c r="W64" s="30"/>
      <c r="X64" s="30"/>
      <c r="Y64" s="30"/>
      <c r="Z64" s="30"/>
      <c r="AA64" s="30"/>
      <c r="AB64" s="122"/>
      <c r="AC64" s="122"/>
      <c r="AD64" s="30"/>
      <c r="AE64" s="30"/>
      <c r="AF64" s="30"/>
      <c r="AG64" s="30"/>
      <c r="AH64" s="30"/>
      <c r="AI64" s="30"/>
      <c r="AJ64" s="31"/>
      <c r="AK64" s="31"/>
      <c r="AL64" s="227" t="s">
        <v>1305</v>
      </c>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c r="BP64" s="27"/>
      <c r="BQ64" s="27"/>
      <c r="BR64" s="27"/>
    </row>
    <row r="65" spans="1:70" x14ac:dyDescent="0.35">
      <c r="A65" s="107"/>
      <c r="B65" s="107"/>
      <c r="I65" s="30"/>
      <c r="J65" s="30"/>
      <c r="K65" s="30"/>
      <c r="L65" s="30"/>
      <c r="M65" s="30"/>
      <c r="N65" s="30"/>
      <c r="O65" s="122"/>
      <c r="P65" s="30"/>
      <c r="Q65" s="30"/>
      <c r="R65" s="30"/>
      <c r="S65" s="30"/>
      <c r="T65" s="30"/>
      <c r="U65" s="30"/>
      <c r="V65" s="30"/>
      <c r="W65" s="30"/>
      <c r="X65" s="30"/>
      <c r="Y65" s="30"/>
      <c r="Z65" s="30"/>
      <c r="AA65" s="30"/>
      <c r="AB65" s="122"/>
      <c r="AC65" s="122"/>
      <c r="AD65" s="30"/>
      <c r="AE65" s="30"/>
      <c r="AF65" s="30"/>
      <c r="AG65" s="30"/>
      <c r="AH65" s="30"/>
      <c r="AI65" s="30"/>
      <c r="AJ65" s="31"/>
      <c r="AK65" s="31"/>
      <c r="AL65" s="227" t="s">
        <v>1303</v>
      </c>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7"/>
      <c r="BP65" s="27"/>
      <c r="BQ65" s="27"/>
      <c r="BR65" s="27"/>
    </row>
    <row r="66" spans="1:70" x14ac:dyDescent="0.35">
      <c r="A66" s="107"/>
      <c r="B66" s="107"/>
      <c r="I66" s="30"/>
      <c r="J66" s="30"/>
      <c r="K66" s="30"/>
      <c r="L66" s="30"/>
      <c r="M66" s="30"/>
      <c r="N66" s="30"/>
      <c r="O66" s="122"/>
      <c r="P66" s="30"/>
      <c r="Q66" s="30"/>
      <c r="R66" s="30"/>
      <c r="S66" s="30"/>
      <c r="T66" s="30"/>
      <c r="U66" s="30"/>
      <c r="V66" s="30"/>
      <c r="W66" s="30"/>
      <c r="X66" s="30"/>
      <c r="Y66" s="30"/>
      <c r="Z66" s="30"/>
      <c r="AA66" s="30"/>
      <c r="AB66" s="122"/>
      <c r="AC66" s="122"/>
      <c r="AD66" s="30"/>
      <c r="AE66" s="30"/>
      <c r="AF66" s="30"/>
      <c r="AG66" s="30"/>
      <c r="AH66" s="30"/>
      <c r="AI66" s="30"/>
      <c r="AJ66" s="31"/>
      <c r="AK66" s="31"/>
      <c r="AL66" s="227" t="s">
        <v>1304</v>
      </c>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c r="BO66" s="27"/>
      <c r="BP66" s="27"/>
      <c r="BQ66" s="27"/>
      <c r="BR66" s="27"/>
    </row>
    <row r="67" spans="1:70" x14ac:dyDescent="0.35">
      <c r="A67" s="107"/>
      <c r="B67" s="107"/>
      <c r="I67" s="30"/>
      <c r="J67" s="30"/>
      <c r="K67" s="30"/>
      <c r="L67" s="30"/>
      <c r="M67" s="30"/>
      <c r="N67" s="30"/>
      <c r="O67" s="122"/>
      <c r="P67" s="30"/>
      <c r="Q67" s="30"/>
      <c r="R67" s="30"/>
      <c r="S67" s="30"/>
      <c r="T67" s="30"/>
      <c r="U67" s="30"/>
      <c r="V67" s="30"/>
      <c r="W67" s="30"/>
      <c r="X67" s="30"/>
      <c r="Y67" s="30"/>
      <c r="Z67" s="30"/>
      <c r="AA67" s="30"/>
      <c r="AB67" s="122"/>
      <c r="AC67" s="122"/>
      <c r="AD67" s="30"/>
      <c r="AE67" s="30"/>
      <c r="AF67" s="30"/>
      <c r="AG67" s="30"/>
      <c r="AH67" s="30"/>
      <c r="AI67" s="30"/>
      <c r="AJ67" s="31"/>
      <c r="AK67" s="31"/>
      <c r="AL67" s="227" t="s">
        <v>1306</v>
      </c>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c r="BP67" s="27"/>
      <c r="BQ67" s="27"/>
      <c r="BR67" s="27"/>
    </row>
    <row r="68" spans="1:70" x14ac:dyDescent="0.35">
      <c r="A68" s="107"/>
      <c r="B68" s="107"/>
      <c r="I68" s="30"/>
      <c r="J68" s="30"/>
      <c r="K68" s="30"/>
      <c r="L68" s="30"/>
      <c r="M68" s="30"/>
      <c r="N68" s="30"/>
      <c r="O68" s="122"/>
      <c r="P68" s="30"/>
      <c r="Q68" s="30"/>
      <c r="R68" s="30"/>
      <c r="S68" s="30"/>
      <c r="T68" s="30"/>
      <c r="U68" s="30"/>
      <c r="V68" s="30"/>
      <c r="W68" s="30"/>
      <c r="X68" s="30"/>
      <c r="Y68" s="30"/>
      <c r="Z68" s="30"/>
      <c r="AA68" s="30"/>
      <c r="AB68" s="122"/>
      <c r="AC68" s="122"/>
      <c r="AD68" s="30"/>
      <c r="AE68" s="30"/>
      <c r="AF68" s="30"/>
      <c r="AG68" s="30"/>
      <c r="AH68" s="30"/>
      <c r="AI68" s="30"/>
      <c r="AJ68" s="31"/>
      <c r="AK68" s="31"/>
      <c r="AL68" s="227"/>
    </row>
    <row r="69" spans="1:70" ht="15.5" x14ac:dyDescent="0.35">
      <c r="A69" s="107" t="s">
        <v>265</v>
      </c>
      <c r="B69" s="107"/>
      <c r="I69" s="30"/>
      <c r="J69" s="30"/>
      <c r="K69" s="30"/>
      <c r="L69" s="30"/>
      <c r="M69" s="30"/>
      <c r="N69" s="30"/>
      <c r="O69" s="122"/>
      <c r="P69" s="30"/>
      <c r="Q69" s="30"/>
      <c r="R69" s="30"/>
      <c r="S69" s="30"/>
      <c r="T69" s="30"/>
      <c r="U69" s="30"/>
      <c r="V69" s="30"/>
      <c r="W69" s="30"/>
      <c r="X69" s="30"/>
      <c r="Y69" s="30"/>
      <c r="Z69" s="30"/>
      <c r="AA69" s="30"/>
      <c r="AB69" s="122"/>
      <c r="AC69" s="122"/>
      <c r="AD69" s="30"/>
      <c r="AE69" s="30"/>
      <c r="AF69" s="30"/>
      <c r="AG69" s="30"/>
      <c r="AH69" s="30"/>
      <c r="AI69" s="30"/>
      <c r="AJ69" s="31"/>
      <c r="AK69" s="31"/>
      <c r="AL69" s="227" t="s">
        <v>265</v>
      </c>
      <c r="AM69" s="26" t="s">
        <v>80</v>
      </c>
      <c r="AN69" s="26" t="s">
        <v>73</v>
      </c>
      <c r="AO69" s="26" t="s">
        <v>78</v>
      </c>
      <c r="AP69" s="26" t="s">
        <v>56</v>
      </c>
      <c r="AQ69" s="26" t="s">
        <v>344</v>
      </c>
      <c r="AR69" s="26" t="s">
        <v>272</v>
      </c>
      <c r="AS69" s="26" t="s">
        <v>274</v>
      </c>
      <c r="AT69" s="26" t="s">
        <v>276</v>
      </c>
      <c r="AU69" s="26" t="s">
        <v>82</v>
      </c>
      <c r="AV69" s="26" t="s">
        <v>278</v>
      </c>
      <c r="AW69" s="26" t="s">
        <v>239</v>
      </c>
      <c r="AX69" s="26" t="s">
        <v>280</v>
      </c>
      <c r="AY69" s="26" t="s">
        <v>282</v>
      </c>
      <c r="AZ69" s="26" t="s">
        <v>284</v>
      </c>
      <c r="BA69" s="26" t="s">
        <v>286</v>
      </c>
      <c r="BB69" s="26" t="s">
        <v>74</v>
      </c>
      <c r="BC69" s="26" t="s">
        <v>288</v>
      </c>
      <c r="BD69" s="26" t="s">
        <v>65</v>
      </c>
      <c r="BE69" s="26" t="s">
        <v>76</v>
      </c>
      <c r="BF69" s="26" t="s">
        <v>69</v>
      </c>
      <c r="BG69" s="26" t="s">
        <v>290</v>
      </c>
      <c r="BH69" s="26" t="s">
        <v>62</v>
      </c>
      <c r="BI69" s="26" t="s">
        <v>71</v>
      </c>
      <c r="BJ69" s="26" t="s">
        <v>292</v>
      </c>
      <c r="BK69" s="26" t="s">
        <v>294</v>
      </c>
      <c r="BL69" s="26" t="s">
        <v>296</v>
      </c>
      <c r="BM69" s="26" t="s">
        <v>60</v>
      </c>
      <c r="BN69" s="26" t="s">
        <v>298</v>
      </c>
      <c r="BO69" s="26" t="s">
        <v>300</v>
      </c>
      <c r="BP69" s="26" t="s">
        <v>67</v>
      </c>
      <c r="BQ69" s="26" t="s">
        <v>250</v>
      </c>
      <c r="BR69" s="26" t="s">
        <v>58</v>
      </c>
    </row>
    <row r="70" spans="1:70" x14ac:dyDescent="0.35">
      <c r="A70" s="109" t="s">
        <v>256</v>
      </c>
      <c r="B70" s="109"/>
      <c r="I70" s="30"/>
      <c r="J70" s="30"/>
      <c r="K70" s="30"/>
      <c r="L70" s="30"/>
      <c r="M70" s="30"/>
      <c r="N70" s="30"/>
      <c r="O70" s="122"/>
      <c r="P70" s="30"/>
      <c r="Q70" s="30"/>
      <c r="R70" s="30"/>
      <c r="S70" s="30"/>
      <c r="T70" s="30"/>
      <c r="U70" s="30"/>
      <c r="V70" s="30"/>
      <c r="W70" s="30"/>
      <c r="X70" s="30"/>
      <c r="Y70" s="30"/>
      <c r="Z70" s="30"/>
      <c r="AA70" s="30"/>
      <c r="AB70" s="122"/>
      <c r="AC70" s="122"/>
      <c r="AD70" s="30"/>
      <c r="AE70" s="30"/>
      <c r="AF70" s="30"/>
      <c r="AG70" s="30"/>
      <c r="AH70" s="30"/>
      <c r="AI70" s="30"/>
      <c r="AJ70" s="31"/>
      <c r="AK70" s="31"/>
      <c r="AL70" s="229" t="s">
        <v>256</v>
      </c>
      <c r="AM70" s="28">
        <f t="shared" ref="AM70:AV78" si="4">SUMIF($F:$F,$AL70,AM:AM)</f>
        <v>6.1</v>
      </c>
      <c r="AN70" s="28">
        <f t="shared" si="4"/>
        <v>10.8</v>
      </c>
      <c r="AO70" s="28">
        <f t="shared" si="4"/>
        <v>2</v>
      </c>
      <c r="AP70" s="28">
        <f t="shared" si="4"/>
        <v>8.3000000000000007</v>
      </c>
      <c r="AQ70" s="28">
        <f t="shared" si="4"/>
        <v>7.5</v>
      </c>
      <c r="AR70" s="28">
        <f t="shared" si="4"/>
        <v>6.7</v>
      </c>
      <c r="AS70" s="28">
        <f t="shared" si="4"/>
        <v>4.4000000000000004</v>
      </c>
      <c r="AT70" s="28">
        <f t="shared" si="4"/>
        <v>10.3</v>
      </c>
      <c r="AU70" s="28">
        <f t="shared" si="4"/>
        <v>14.5</v>
      </c>
      <c r="AV70" s="28">
        <f t="shared" si="4"/>
        <v>8.1</v>
      </c>
      <c r="AW70" s="28">
        <f t="shared" ref="AW70:BF78" si="5">SUMIF($F:$F,$AL70,AW:AW)</f>
        <v>6.9</v>
      </c>
      <c r="AX70" s="28">
        <f t="shared" si="5"/>
        <v>15</v>
      </c>
      <c r="AY70" s="28">
        <f t="shared" si="5"/>
        <v>9.3000000000000007</v>
      </c>
      <c r="AZ70" s="28">
        <f t="shared" si="5"/>
        <v>9.5</v>
      </c>
      <c r="BA70" s="28">
        <f t="shared" si="5"/>
        <v>13.8</v>
      </c>
      <c r="BB70" s="28">
        <f t="shared" si="5"/>
        <v>5.0999999999999996</v>
      </c>
      <c r="BC70" s="28">
        <f t="shared" si="5"/>
        <v>10.5</v>
      </c>
      <c r="BD70" s="28">
        <f t="shared" si="5"/>
        <v>5.3</v>
      </c>
      <c r="BE70" s="28">
        <f t="shared" si="5"/>
        <v>14</v>
      </c>
      <c r="BF70" s="28">
        <f t="shared" si="5"/>
        <v>6.5</v>
      </c>
      <c r="BG70" s="28">
        <f t="shared" ref="BG70:BR78" si="6">SUMIF($F:$F,$AL70,BG:BG)</f>
        <v>2.6</v>
      </c>
      <c r="BH70" s="28">
        <f t="shared" si="6"/>
        <v>10.3</v>
      </c>
      <c r="BI70" s="28">
        <f t="shared" si="6"/>
        <v>8</v>
      </c>
      <c r="BJ70" s="28">
        <f t="shared" si="6"/>
        <v>13.8</v>
      </c>
      <c r="BK70" s="28">
        <f t="shared" si="6"/>
        <v>15</v>
      </c>
      <c r="BL70" s="28">
        <f t="shared" si="6"/>
        <v>9.6</v>
      </c>
      <c r="BM70" s="28">
        <f t="shared" si="6"/>
        <v>13.8</v>
      </c>
      <c r="BN70" s="28">
        <f t="shared" si="6"/>
        <v>14.8</v>
      </c>
      <c r="BO70" s="28">
        <f t="shared" si="6"/>
        <v>14</v>
      </c>
      <c r="BP70" s="28">
        <f t="shared" si="6"/>
        <v>1.9</v>
      </c>
      <c r="BQ70" s="28">
        <f t="shared" si="6"/>
        <v>4.0999999999999996</v>
      </c>
      <c r="BR70" s="28">
        <f t="shared" si="6"/>
        <v>14</v>
      </c>
    </row>
    <row r="71" spans="1:70" x14ac:dyDescent="0.35">
      <c r="A71" s="110" t="s">
        <v>257</v>
      </c>
      <c r="B71" s="110"/>
      <c r="I71" s="30"/>
      <c r="J71" s="30"/>
      <c r="K71" s="30"/>
      <c r="L71" s="30"/>
      <c r="M71" s="30"/>
      <c r="N71" s="30"/>
      <c r="O71" s="122"/>
      <c r="P71" s="30"/>
      <c r="Q71" s="30"/>
      <c r="R71" s="30"/>
      <c r="S71" s="30"/>
      <c r="T71" s="30"/>
      <c r="U71" s="30"/>
      <c r="V71" s="30"/>
      <c r="W71" s="30"/>
      <c r="X71" s="30"/>
      <c r="Y71" s="30"/>
      <c r="Z71" s="30"/>
      <c r="AA71" s="30"/>
      <c r="AB71" s="122"/>
      <c r="AC71" s="122"/>
      <c r="AD71" s="30"/>
      <c r="AE71" s="30"/>
      <c r="AF71" s="30"/>
      <c r="AG71" s="30"/>
      <c r="AH71" s="30"/>
      <c r="AI71" s="30"/>
      <c r="AJ71" s="31"/>
      <c r="AK71" s="31"/>
      <c r="AL71" s="230" t="s">
        <v>257</v>
      </c>
      <c r="AM71" s="28">
        <f t="shared" si="4"/>
        <v>11</v>
      </c>
      <c r="AN71" s="28">
        <f t="shared" si="4"/>
        <v>7</v>
      </c>
      <c r="AO71" s="28">
        <f t="shared" si="4"/>
        <v>7</v>
      </c>
      <c r="AP71" s="28">
        <f t="shared" si="4"/>
        <v>24.4</v>
      </c>
      <c r="AQ71" s="28">
        <f t="shared" si="4"/>
        <v>8</v>
      </c>
      <c r="AR71" s="28">
        <f t="shared" si="4"/>
        <v>12</v>
      </c>
      <c r="AS71" s="28">
        <f t="shared" si="4"/>
        <v>7</v>
      </c>
      <c r="AT71" s="28">
        <f t="shared" si="4"/>
        <v>17.2</v>
      </c>
      <c r="AU71" s="28">
        <f t="shared" si="4"/>
        <v>23.5</v>
      </c>
      <c r="AV71" s="28">
        <f t="shared" si="4"/>
        <v>12.5</v>
      </c>
      <c r="AW71" s="28">
        <f t="shared" si="5"/>
        <v>5</v>
      </c>
      <c r="AX71" s="28">
        <f t="shared" si="5"/>
        <v>16.399999999999999</v>
      </c>
      <c r="AY71" s="28">
        <f t="shared" si="5"/>
        <v>7.2</v>
      </c>
      <c r="AZ71" s="28">
        <f t="shared" si="5"/>
        <v>18</v>
      </c>
      <c r="BA71" s="28">
        <f t="shared" si="5"/>
        <v>10</v>
      </c>
      <c r="BB71" s="28">
        <f t="shared" si="5"/>
        <v>8.5</v>
      </c>
      <c r="BC71" s="28">
        <f t="shared" si="5"/>
        <v>7.2</v>
      </c>
      <c r="BD71" s="28">
        <f t="shared" si="5"/>
        <v>7</v>
      </c>
      <c r="BE71" s="28">
        <f t="shared" si="5"/>
        <v>17</v>
      </c>
      <c r="BF71" s="28">
        <f t="shared" si="5"/>
        <v>3.8</v>
      </c>
      <c r="BG71" s="28">
        <f t="shared" si="6"/>
        <v>6</v>
      </c>
      <c r="BH71" s="28">
        <f t="shared" si="6"/>
        <v>13.600000000000001</v>
      </c>
      <c r="BI71" s="28">
        <f t="shared" si="6"/>
        <v>13</v>
      </c>
      <c r="BJ71" s="28">
        <f t="shared" si="6"/>
        <v>12.8</v>
      </c>
      <c r="BK71" s="28">
        <f t="shared" si="6"/>
        <v>14</v>
      </c>
      <c r="BL71" s="28">
        <f t="shared" si="6"/>
        <v>13</v>
      </c>
      <c r="BM71" s="28">
        <f t="shared" si="6"/>
        <v>20.8</v>
      </c>
      <c r="BN71" s="28">
        <f t="shared" si="6"/>
        <v>14</v>
      </c>
      <c r="BO71" s="28">
        <f t="shared" si="6"/>
        <v>24.6</v>
      </c>
      <c r="BP71" s="28">
        <f t="shared" si="6"/>
        <v>5</v>
      </c>
      <c r="BQ71" s="28">
        <f t="shared" si="6"/>
        <v>7</v>
      </c>
      <c r="BR71" s="28">
        <f t="shared" si="6"/>
        <v>12</v>
      </c>
    </row>
    <row r="72" spans="1:70" x14ac:dyDescent="0.35">
      <c r="A72" s="111" t="s">
        <v>258</v>
      </c>
      <c r="B72" s="111"/>
      <c r="I72" s="30"/>
      <c r="J72" s="30"/>
      <c r="K72" s="30"/>
      <c r="L72" s="30"/>
      <c r="M72" s="30"/>
      <c r="N72" s="30"/>
      <c r="O72" s="122"/>
      <c r="P72" s="30"/>
      <c r="Q72" s="30"/>
      <c r="R72" s="30"/>
      <c r="S72" s="30"/>
      <c r="T72" s="30"/>
      <c r="U72" s="30"/>
      <c r="V72" s="30"/>
      <c r="W72" s="30"/>
      <c r="X72" s="30"/>
      <c r="Y72" s="30"/>
      <c r="Z72" s="30"/>
      <c r="AA72" s="30"/>
      <c r="AB72" s="122"/>
      <c r="AC72" s="122"/>
      <c r="AD72" s="30"/>
      <c r="AE72" s="30"/>
      <c r="AF72" s="30"/>
      <c r="AG72" s="30"/>
      <c r="AH72" s="30"/>
      <c r="AI72" s="30"/>
      <c r="AJ72" s="31"/>
      <c r="AK72" s="31"/>
      <c r="AL72" s="231" t="s">
        <v>258</v>
      </c>
      <c r="AM72" s="28">
        <f t="shared" si="4"/>
        <v>0</v>
      </c>
      <c r="AN72" s="28">
        <f t="shared" si="4"/>
        <v>4.6999999999999993</v>
      </c>
      <c r="AO72" s="28">
        <f t="shared" si="4"/>
        <v>1.5</v>
      </c>
      <c r="AP72" s="28">
        <f t="shared" si="4"/>
        <v>5.8</v>
      </c>
      <c r="AQ72" s="28">
        <f t="shared" si="4"/>
        <v>2.4</v>
      </c>
      <c r="AR72" s="28">
        <f t="shared" si="4"/>
        <v>1.5</v>
      </c>
      <c r="AS72" s="28">
        <f t="shared" si="4"/>
        <v>3.5999999999999996</v>
      </c>
      <c r="AT72" s="28">
        <f t="shared" si="4"/>
        <v>3.5</v>
      </c>
      <c r="AU72" s="28">
        <f t="shared" si="4"/>
        <v>3.9</v>
      </c>
      <c r="AV72" s="28">
        <f t="shared" si="4"/>
        <v>3</v>
      </c>
      <c r="AW72" s="28">
        <f t="shared" si="5"/>
        <v>5.5</v>
      </c>
      <c r="AX72" s="28">
        <f t="shared" si="5"/>
        <v>0</v>
      </c>
      <c r="AY72" s="28">
        <f t="shared" si="5"/>
        <v>4.5</v>
      </c>
      <c r="AZ72" s="28">
        <f t="shared" si="5"/>
        <v>8</v>
      </c>
      <c r="BA72" s="28">
        <f t="shared" si="5"/>
        <v>1.5</v>
      </c>
      <c r="BB72" s="28">
        <f t="shared" si="5"/>
        <v>0.4</v>
      </c>
      <c r="BC72" s="28">
        <f t="shared" si="5"/>
        <v>0</v>
      </c>
      <c r="BD72" s="28">
        <f t="shared" si="5"/>
        <v>0</v>
      </c>
      <c r="BE72" s="28">
        <f t="shared" si="5"/>
        <v>7</v>
      </c>
      <c r="BF72" s="28">
        <f t="shared" si="5"/>
        <v>3</v>
      </c>
      <c r="BG72" s="28">
        <f t="shared" si="6"/>
        <v>0</v>
      </c>
      <c r="BH72" s="28">
        <f t="shared" si="6"/>
        <v>7</v>
      </c>
      <c r="BI72" s="28">
        <f t="shared" si="6"/>
        <v>5</v>
      </c>
      <c r="BJ72" s="28">
        <f t="shared" si="6"/>
        <v>3.5</v>
      </c>
      <c r="BK72" s="28">
        <f t="shared" si="6"/>
        <v>7</v>
      </c>
      <c r="BL72" s="28">
        <f t="shared" si="6"/>
        <v>4.5</v>
      </c>
      <c r="BM72" s="28">
        <f t="shared" si="6"/>
        <v>5.5</v>
      </c>
      <c r="BN72" s="28">
        <f t="shared" si="6"/>
        <v>5.4</v>
      </c>
      <c r="BO72" s="28">
        <f t="shared" si="6"/>
        <v>8.8000000000000007</v>
      </c>
      <c r="BP72" s="28">
        <f t="shared" si="6"/>
        <v>2</v>
      </c>
      <c r="BQ72" s="28">
        <f t="shared" si="6"/>
        <v>4</v>
      </c>
      <c r="BR72" s="28">
        <f t="shared" si="6"/>
        <v>1</v>
      </c>
    </row>
    <row r="73" spans="1:70" x14ac:dyDescent="0.35">
      <c r="A73" s="112" t="s">
        <v>259</v>
      </c>
      <c r="B73" s="112"/>
      <c r="I73" s="30"/>
      <c r="J73" s="30"/>
      <c r="K73" s="30"/>
      <c r="L73" s="30"/>
      <c r="M73" s="30"/>
      <c r="N73" s="30"/>
      <c r="O73" s="122"/>
      <c r="P73" s="30"/>
      <c r="Q73" s="30"/>
      <c r="R73" s="30"/>
      <c r="S73" s="30"/>
      <c r="T73" s="30"/>
      <c r="U73" s="30"/>
      <c r="V73" s="30"/>
      <c r="W73" s="30"/>
      <c r="X73" s="30"/>
      <c r="Y73" s="30"/>
      <c r="Z73" s="30"/>
      <c r="AA73" s="30"/>
      <c r="AB73" s="122"/>
      <c r="AC73" s="122"/>
      <c r="AD73" s="30"/>
      <c r="AE73" s="30"/>
      <c r="AF73" s="30"/>
      <c r="AG73" s="30"/>
      <c r="AH73" s="30"/>
      <c r="AI73" s="30"/>
      <c r="AJ73" s="31"/>
      <c r="AK73" s="31"/>
      <c r="AL73" s="232" t="s">
        <v>259</v>
      </c>
      <c r="AM73" s="28">
        <f t="shared" si="4"/>
        <v>0</v>
      </c>
      <c r="AN73" s="28">
        <f t="shared" si="4"/>
        <v>0</v>
      </c>
      <c r="AO73" s="28">
        <f t="shared" si="4"/>
        <v>2</v>
      </c>
      <c r="AP73" s="28">
        <f t="shared" si="4"/>
        <v>3.5</v>
      </c>
      <c r="AQ73" s="28">
        <f t="shared" si="4"/>
        <v>2</v>
      </c>
      <c r="AR73" s="28">
        <f t="shared" si="4"/>
        <v>3.5</v>
      </c>
      <c r="AS73" s="28">
        <f t="shared" si="4"/>
        <v>4</v>
      </c>
      <c r="AT73" s="28">
        <f t="shared" si="4"/>
        <v>4.5</v>
      </c>
      <c r="AU73" s="28">
        <f t="shared" si="4"/>
        <v>1.5</v>
      </c>
      <c r="AV73" s="28">
        <f t="shared" si="4"/>
        <v>0</v>
      </c>
      <c r="AW73" s="28">
        <f t="shared" si="5"/>
        <v>2</v>
      </c>
      <c r="AX73" s="28">
        <f t="shared" si="5"/>
        <v>0</v>
      </c>
      <c r="AY73" s="28">
        <f t="shared" si="5"/>
        <v>2</v>
      </c>
      <c r="AZ73" s="28">
        <f t="shared" si="5"/>
        <v>2</v>
      </c>
      <c r="BA73" s="28">
        <f t="shared" si="5"/>
        <v>2</v>
      </c>
      <c r="BB73" s="28">
        <f t="shared" si="5"/>
        <v>0</v>
      </c>
      <c r="BC73" s="28">
        <f t="shared" si="5"/>
        <v>2</v>
      </c>
      <c r="BD73" s="28">
        <f t="shared" si="5"/>
        <v>2</v>
      </c>
      <c r="BE73" s="28">
        <f t="shared" si="5"/>
        <v>2</v>
      </c>
      <c r="BF73" s="28">
        <f t="shared" si="5"/>
        <v>0</v>
      </c>
      <c r="BG73" s="28">
        <f t="shared" si="6"/>
        <v>0</v>
      </c>
      <c r="BH73" s="28">
        <f t="shared" si="6"/>
        <v>3</v>
      </c>
      <c r="BI73" s="28">
        <f t="shared" si="6"/>
        <v>2</v>
      </c>
      <c r="BJ73" s="28">
        <f t="shared" si="6"/>
        <v>2</v>
      </c>
      <c r="BK73" s="28">
        <f t="shared" si="6"/>
        <v>3.5</v>
      </c>
      <c r="BL73" s="28">
        <f t="shared" si="6"/>
        <v>0</v>
      </c>
      <c r="BM73" s="28">
        <f t="shared" si="6"/>
        <v>2</v>
      </c>
      <c r="BN73" s="28">
        <f t="shared" si="6"/>
        <v>0</v>
      </c>
      <c r="BO73" s="28">
        <f t="shared" si="6"/>
        <v>7</v>
      </c>
      <c r="BP73" s="28">
        <f t="shared" si="6"/>
        <v>2</v>
      </c>
      <c r="BQ73" s="28">
        <f t="shared" si="6"/>
        <v>0</v>
      </c>
      <c r="BR73" s="28">
        <f t="shared" si="6"/>
        <v>2</v>
      </c>
    </row>
    <row r="74" spans="1:70" x14ac:dyDescent="0.35">
      <c r="A74" s="113" t="s">
        <v>260</v>
      </c>
      <c r="B74" s="113"/>
      <c r="I74" s="30"/>
      <c r="J74" s="30"/>
      <c r="K74" s="30"/>
      <c r="L74" s="30"/>
      <c r="M74" s="30"/>
      <c r="N74" s="30"/>
      <c r="O74" s="122"/>
      <c r="P74" s="30"/>
      <c r="Q74" s="30"/>
      <c r="R74" s="30"/>
      <c r="S74" s="30"/>
      <c r="T74" s="30"/>
      <c r="U74" s="30"/>
      <c r="V74" s="30"/>
      <c r="W74" s="30"/>
      <c r="X74" s="30"/>
      <c r="Y74" s="30"/>
      <c r="Z74" s="30"/>
      <c r="AA74" s="30"/>
      <c r="AB74" s="122"/>
      <c r="AC74" s="122"/>
      <c r="AD74" s="30"/>
      <c r="AE74" s="30"/>
      <c r="AF74" s="30"/>
      <c r="AG74" s="30"/>
      <c r="AH74" s="30"/>
      <c r="AI74" s="30"/>
      <c r="AJ74" s="31"/>
      <c r="AK74" s="31"/>
      <c r="AL74" s="233" t="s">
        <v>260</v>
      </c>
      <c r="AM74" s="28">
        <f t="shared" si="4"/>
        <v>6</v>
      </c>
      <c r="AN74" s="28">
        <f t="shared" si="4"/>
        <v>5</v>
      </c>
      <c r="AO74" s="28">
        <f t="shared" si="4"/>
        <v>0</v>
      </c>
      <c r="AP74" s="28">
        <f t="shared" si="4"/>
        <v>7</v>
      </c>
      <c r="AQ74" s="28">
        <f t="shared" si="4"/>
        <v>2</v>
      </c>
      <c r="AR74" s="28">
        <f t="shared" si="4"/>
        <v>1.5</v>
      </c>
      <c r="AS74" s="28">
        <f t="shared" si="4"/>
        <v>9.5</v>
      </c>
      <c r="AT74" s="28">
        <f t="shared" si="4"/>
        <v>10</v>
      </c>
      <c r="AU74" s="28">
        <f t="shared" si="4"/>
        <v>9</v>
      </c>
      <c r="AV74" s="28">
        <f t="shared" si="4"/>
        <v>4.5</v>
      </c>
      <c r="AW74" s="28">
        <f t="shared" si="5"/>
        <v>4</v>
      </c>
      <c r="AX74" s="28">
        <f t="shared" si="5"/>
        <v>10</v>
      </c>
      <c r="AY74" s="28">
        <f t="shared" si="5"/>
        <v>5</v>
      </c>
      <c r="AZ74" s="28">
        <f t="shared" si="5"/>
        <v>9</v>
      </c>
      <c r="BA74" s="28">
        <f t="shared" si="5"/>
        <v>4</v>
      </c>
      <c r="BB74" s="28">
        <f t="shared" si="5"/>
        <v>7</v>
      </c>
      <c r="BC74" s="28">
        <f t="shared" si="5"/>
        <v>8</v>
      </c>
      <c r="BD74" s="28">
        <f t="shared" si="5"/>
        <v>7</v>
      </c>
      <c r="BE74" s="28">
        <f t="shared" si="5"/>
        <v>9</v>
      </c>
      <c r="BF74" s="28">
        <f t="shared" si="5"/>
        <v>2</v>
      </c>
      <c r="BG74" s="28">
        <f t="shared" si="6"/>
        <v>3.5</v>
      </c>
      <c r="BH74" s="28">
        <f t="shared" si="6"/>
        <v>9</v>
      </c>
      <c r="BI74" s="28">
        <f t="shared" si="6"/>
        <v>10</v>
      </c>
      <c r="BJ74" s="28">
        <f t="shared" si="6"/>
        <v>7</v>
      </c>
      <c r="BK74" s="28">
        <f t="shared" si="6"/>
        <v>9</v>
      </c>
      <c r="BL74" s="28">
        <f t="shared" si="6"/>
        <v>5.5</v>
      </c>
      <c r="BM74" s="28">
        <f t="shared" si="6"/>
        <v>7</v>
      </c>
      <c r="BN74" s="28">
        <f t="shared" si="6"/>
        <v>9</v>
      </c>
      <c r="BO74" s="28">
        <f t="shared" si="6"/>
        <v>9</v>
      </c>
      <c r="BP74" s="28">
        <f t="shared" si="6"/>
        <v>1.5</v>
      </c>
      <c r="BQ74" s="28">
        <f t="shared" si="6"/>
        <v>4</v>
      </c>
      <c r="BR74" s="28">
        <f t="shared" si="6"/>
        <v>5.5</v>
      </c>
    </row>
    <row r="75" spans="1:70" x14ac:dyDescent="0.35">
      <c r="A75" s="114" t="s">
        <v>261</v>
      </c>
      <c r="B75" s="114"/>
      <c r="I75" s="30"/>
      <c r="J75" s="30"/>
      <c r="K75" s="30"/>
      <c r="L75" s="30"/>
      <c r="M75" s="30"/>
      <c r="N75" s="30"/>
      <c r="O75" s="122"/>
      <c r="P75" s="30"/>
      <c r="Q75" s="30"/>
      <c r="R75" s="30"/>
      <c r="S75" s="30"/>
      <c r="T75" s="30"/>
      <c r="U75" s="30"/>
      <c r="V75" s="30"/>
      <c r="W75" s="30"/>
      <c r="X75" s="30"/>
      <c r="Y75" s="30"/>
      <c r="Z75" s="30"/>
      <c r="AA75" s="30"/>
      <c r="AB75" s="122"/>
      <c r="AC75" s="122"/>
      <c r="AD75" s="30"/>
      <c r="AE75" s="30"/>
      <c r="AF75" s="30"/>
      <c r="AG75" s="30"/>
      <c r="AH75" s="30"/>
      <c r="AI75" s="30"/>
      <c r="AJ75" s="31"/>
      <c r="AK75" s="31"/>
      <c r="AL75" s="234" t="s">
        <v>261</v>
      </c>
      <c r="AM75" s="28">
        <f t="shared" si="4"/>
        <v>0</v>
      </c>
      <c r="AN75" s="28">
        <f t="shared" si="4"/>
        <v>0.5</v>
      </c>
      <c r="AO75" s="28">
        <f t="shared" si="4"/>
        <v>0</v>
      </c>
      <c r="AP75" s="28">
        <f t="shared" si="4"/>
        <v>2.5</v>
      </c>
      <c r="AQ75" s="28">
        <f t="shared" si="4"/>
        <v>1</v>
      </c>
      <c r="AR75" s="28">
        <f t="shared" si="4"/>
        <v>1.5</v>
      </c>
      <c r="AS75" s="28">
        <f t="shared" si="4"/>
        <v>1</v>
      </c>
      <c r="AT75" s="28">
        <f t="shared" si="4"/>
        <v>2.5</v>
      </c>
      <c r="AU75" s="28">
        <f t="shared" si="4"/>
        <v>1.5</v>
      </c>
      <c r="AV75" s="28">
        <f t="shared" si="4"/>
        <v>2.5</v>
      </c>
      <c r="AW75" s="28">
        <f t="shared" si="5"/>
        <v>0</v>
      </c>
      <c r="AX75" s="28">
        <f t="shared" si="5"/>
        <v>1</v>
      </c>
      <c r="AY75" s="28">
        <f t="shared" si="5"/>
        <v>0.5</v>
      </c>
      <c r="AZ75" s="28">
        <f t="shared" si="5"/>
        <v>3</v>
      </c>
      <c r="BA75" s="28">
        <f t="shared" si="5"/>
        <v>1</v>
      </c>
      <c r="BB75" s="28">
        <f t="shared" si="5"/>
        <v>0.5</v>
      </c>
      <c r="BC75" s="28">
        <f t="shared" si="5"/>
        <v>0</v>
      </c>
      <c r="BD75" s="28">
        <f t="shared" si="5"/>
        <v>1</v>
      </c>
      <c r="BE75" s="28">
        <f t="shared" si="5"/>
        <v>0.5</v>
      </c>
      <c r="BF75" s="28">
        <f t="shared" si="5"/>
        <v>0</v>
      </c>
      <c r="BG75" s="28">
        <f t="shared" si="6"/>
        <v>0</v>
      </c>
      <c r="BH75" s="28">
        <f t="shared" si="6"/>
        <v>0</v>
      </c>
      <c r="BI75" s="28">
        <f t="shared" si="6"/>
        <v>1</v>
      </c>
      <c r="BJ75" s="28">
        <f t="shared" si="6"/>
        <v>1</v>
      </c>
      <c r="BK75" s="28">
        <f t="shared" si="6"/>
        <v>0.5</v>
      </c>
      <c r="BL75" s="28">
        <f t="shared" si="6"/>
        <v>1.5</v>
      </c>
      <c r="BM75" s="28">
        <f t="shared" si="6"/>
        <v>2.5</v>
      </c>
      <c r="BN75" s="28">
        <f t="shared" si="6"/>
        <v>1</v>
      </c>
      <c r="BO75" s="28">
        <f t="shared" si="6"/>
        <v>5</v>
      </c>
      <c r="BP75" s="28">
        <f t="shared" si="6"/>
        <v>0</v>
      </c>
      <c r="BQ75" s="28">
        <f t="shared" si="6"/>
        <v>0.5</v>
      </c>
      <c r="BR75" s="28">
        <f t="shared" si="6"/>
        <v>1</v>
      </c>
    </row>
    <row r="76" spans="1:70" x14ac:dyDescent="0.35">
      <c r="A76" s="115" t="s">
        <v>262</v>
      </c>
      <c r="B76" s="115"/>
      <c r="I76" s="30"/>
      <c r="J76" s="30"/>
      <c r="K76" s="30"/>
      <c r="L76" s="30"/>
      <c r="M76" s="30"/>
      <c r="N76" s="30"/>
      <c r="O76" s="122"/>
      <c r="P76" s="30"/>
      <c r="Q76" s="30"/>
      <c r="R76" s="30"/>
      <c r="S76" s="30"/>
      <c r="T76" s="30"/>
      <c r="U76" s="30"/>
      <c r="V76" s="30"/>
      <c r="W76" s="30"/>
      <c r="X76" s="30"/>
      <c r="Y76" s="30"/>
      <c r="Z76" s="30"/>
      <c r="AA76" s="30"/>
      <c r="AB76" s="122"/>
      <c r="AC76" s="122"/>
      <c r="AD76" s="30"/>
      <c r="AE76" s="30"/>
      <c r="AF76" s="30"/>
      <c r="AG76" s="30"/>
      <c r="AH76" s="30"/>
      <c r="AI76" s="30"/>
      <c r="AJ76" s="31"/>
      <c r="AK76" s="31"/>
      <c r="AL76" s="235" t="s">
        <v>262</v>
      </c>
      <c r="AM76" s="28">
        <f t="shared" si="4"/>
        <v>0</v>
      </c>
      <c r="AN76" s="28">
        <f t="shared" si="4"/>
        <v>2</v>
      </c>
      <c r="AO76" s="28">
        <f t="shared" si="4"/>
        <v>0</v>
      </c>
      <c r="AP76" s="28">
        <f t="shared" si="4"/>
        <v>2</v>
      </c>
      <c r="AQ76" s="28">
        <f t="shared" si="4"/>
        <v>0</v>
      </c>
      <c r="AR76" s="28">
        <f t="shared" si="4"/>
        <v>1.5</v>
      </c>
      <c r="AS76" s="28">
        <f t="shared" si="4"/>
        <v>1</v>
      </c>
      <c r="AT76" s="28">
        <f t="shared" si="4"/>
        <v>1.5</v>
      </c>
      <c r="AU76" s="28">
        <f t="shared" si="4"/>
        <v>1.5</v>
      </c>
      <c r="AV76" s="28">
        <f t="shared" si="4"/>
        <v>1.5</v>
      </c>
      <c r="AW76" s="28">
        <f t="shared" si="5"/>
        <v>1</v>
      </c>
      <c r="AX76" s="28">
        <f t="shared" si="5"/>
        <v>1</v>
      </c>
      <c r="AY76" s="28">
        <f t="shared" si="5"/>
        <v>0</v>
      </c>
      <c r="AZ76" s="28">
        <f t="shared" si="5"/>
        <v>2.5</v>
      </c>
      <c r="BA76" s="28">
        <f t="shared" si="5"/>
        <v>0.5</v>
      </c>
      <c r="BB76" s="28">
        <f t="shared" si="5"/>
        <v>2</v>
      </c>
      <c r="BC76" s="28">
        <f t="shared" si="5"/>
        <v>1</v>
      </c>
      <c r="BD76" s="28">
        <f t="shared" si="5"/>
        <v>1</v>
      </c>
      <c r="BE76" s="28">
        <f t="shared" si="5"/>
        <v>3</v>
      </c>
      <c r="BF76" s="28">
        <f t="shared" si="5"/>
        <v>0</v>
      </c>
      <c r="BG76" s="28">
        <f t="shared" si="6"/>
        <v>1</v>
      </c>
      <c r="BH76" s="28">
        <f t="shared" si="6"/>
        <v>1.5</v>
      </c>
      <c r="BI76" s="28">
        <f t="shared" si="6"/>
        <v>1</v>
      </c>
      <c r="BJ76" s="28">
        <f t="shared" si="6"/>
        <v>4.5</v>
      </c>
      <c r="BK76" s="28">
        <f t="shared" si="6"/>
        <v>2</v>
      </c>
      <c r="BL76" s="28">
        <f t="shared" si="6"/>
        <v>0.5</v>
      </c>
      <c r="BM76" s="28">
        <f t="shared" si="6"/>
        <v>0.5</v>
      </c>
      <c r="BN76" s="28">
        <f t="shared" si="6"/>
        <v>0.5</v>
      </c>
      <c r="BO76" s="28">
        <f t="shared" si="6"/>
        <v>2.5</v>
      </c>
      <c r="BP76" s="28">
        <f t="shared" si="6"/>
        <v>0.5</v>
      </c>
      <c r="BQ76" s="28">
        <f t="shared" si="6"/>
        <v>1</v>
      </c>
      <c r="BR76" s="28">
        <f t="shared" si="6"/>
        <v>1.5</v>
      </c>
    </row>
    <row r="77" spans="1:70" x14ac:dyDescent="0.35">
      <c r="A77" s="116" t="s">
        <v>263</v>
      </c>
      <c r="B77" s="116"/>
      <c r="I77" s="30"/>
      <c r="J77" s="30"/>
      <c r="K77" s="30"/>
      <c r="L77" s="30"/>
      <c r="M77" s="30"/>
      <c r="N77" s="30"/>
      <c r="O77" s="122"/>
      <c r="P77" s="30"/>
      <c r="Q77" s="30"/>
      <c r="R77" s="30"/>
      <c r="S77" s="30"/>
      <c r="T77" s="30"/>
      <c r="U77" s="30"/>
      <c r="V77" s="30"/>
      <c r="W77" s="30"/>
      <c r="X77" s="30"/>
      <c r="Y77" s="30"/>
      <c r="Z77" s="30"/>
      <c r="AA77" s="30"/>
      <c r="AB77" s="122"/>
      <c r="AC77" s="122"/>
      <c r="AD77" s="30"/>
      <c r="AE77" s="30"/>
      <c r="AF77" s="30"/>
      <c r="AG77" s="30"/>
      <c r="AH77" s="30"/>
      <c r="AI77" s="30"/>
      <c r="AJ77" s="31"/>
      <c r="AK77" s="31"/>
      <c r="AL77" s="236" t="s">
        <v>263</v>
      </c>
      <c r="AM77" s="28">
        <f t="shared" si="4"/>
        <v>1</v>
      </c>
      <c r="AN77" s="28">
        <f t="shared" si="4"/>
        <v>4</v>
      </c>
      <c r="AO77" s="28">
        <f t="shared" si="4"/>
        <v>0</v>
      </c>
      <c r="AP77" s="28">
        <f t="shared" si="4"/>
        <v>1</v>
      </c>
      <c r="AQ77" s="28">
        <f t="shared" si="4"/>
        <v>0</v>
      </c>
      <c r="AR77" s="28">
        <f t="shared" si="4"/>
        <v>2</v>
      </c>
      <c r="AS77" s="28">
        <f t="shared" si="4"/>
        <v>0</v>
      </c>
      <c r="AT77" s="28">
        <f t="shared" si="4"/>
        <v>2</v>
      </c>
      <c r="AU77" s="28">
        <f t="shared" si="4"/>
        <v>2</v>
      </c>
      <c r="AV77" s="28">
        <f t="shared" si="4"/>
        <v>0.5</v>
      </c>
      <c r="AW77" s="28">
        <f t="shared" si="5"/>
        <v>0</v>
      </c>
      <c r="AX77" s="28">
        <f t="shared" si="5"/>
        <v>1.5</v>
      </c>
      <c r="AY77" s="28">
        <f t="shared" si="5"/>
        <v>1</v>
      </c>
      <c r="AZ77" s="28">
        <f t="shared" si="5"/>
        <v>4</v>
      </c>
      <c r="BA77" s="28">
        <f t="shared" si="5"/>
        <v>1</v>
      </c>
      <c r="BB77" s="28">
        <f t="shared" si="5"/>
        <v>0</v>
      </c>
      <c r="BC77" s="28">
        <f t="shared" si="5"/>
        <v>0</v>
      </c>
      <c r="BD77" s="28">
        <f t="shared" si="5"/>
        <v>1</v>
      </c>
      <c r="BE77" s="28">
        <f t="shared" si="5"/>
        <v>2</v>
      </c>
      <c r="BF77" s="28">
        <f t="shared" si="5"/>
        <v>0</v>
      </c>
      <c r="BG77" s="28">
        <f t="shared" si="6"/>
        <v>0</v>
      </c>
      <c r="BH77" s="28">
        <f t="shared" si="6"/>
        <v>1</v>
      </c>
      <c r="BI77" s="28">
        <f t="shared" si="6"/>
        <v>0</v>
      </c>
      <c r="BJ77" s="28">
        <f t="shared" si="6"/>
        <v>1</v>
      </c>
      <c r="BK77" s="28">
        <f t="shared" si="6"/>
        <v>2.5</v>
      </c>
      <c r="BL77" s="28">
        <f t="shared" si="6"/>
        <v>1</v>
      </c>
      <c r="BM77" s="28">
        <f t="shared" si="6"/>
        <v>3.5</v>
      </c>
      <c r="BN77" s="28">
        <f t="shared" si="6"/>
        <v>0</v>
      </c>
      <c r="BO77" s="28">
        <f t="shared" si="6"/>
        <v>4</v>
      </c>
      <c r="BP77" s="28">
        <f t="shared" si="6"/>
        <v>0</v>
      </c>
      <c r="BQ77" s="28">
        <f t="shared" si="6"/>
        <v>3</v>
      </c>
      <c r="BR77" s="28">
        <f t="shared" si="6"/>
        <v>3</v>
      </c>
    </row>
    <row r="78" spans="1:70" x14ac:dyDescent="0.35">
      <c r="A78" s="117" t="s">
        <v>264</v>
      </c>
      <c r="B78" s="117"/>
      <c r="I78" s="30"/>
      <c r="J78" s="30"/>
      <c r="K78" s="30"/>
      <c r="L78" s="30"/>
      <c r="M78" s="30"/>
      <c r="N78" s="30"/>
      <c r="O78" s="122"/>
      <c r="P78" s="30"/>
      <c r="Q78" s="30"/>
      <c r="R78" s="30"/>
      <c r="S78" s="30"/>
      <c r="T78" s="30"/>
      <c r="U78" s="30"/>
      <c r="V78" s="30"/>
      <c r="W78" s="30"/>
      <c r="X78" s="30"/>
      <c r="Y78" s="30"/>
      <c r="Z78" s="30"/>
      <c r="AA78" s="30"/>
      <c r="AB78" s="122"/>
      <c r="AC78" s="122"/>
      <c r="AD78" s="30"/>
      <c r="AE78" s="30"/>
      <c r="AF78" s="30"/>
      <c r="AG78" s="30"/>
      <c r="AH78" s="30"/>
      <c r="AI78" s="30"/>
      <c r="AJ78" s="31"/>
      <c r="AK78" s="31"/>
      <c r="AL78" s="237" t="s">
        <v>264</v>
      </c>
      <c r="AM78" s="28">
        <f t="shared" si="4"/>
        <v>0</v>
      </c>
      <c r="AN78" s="28">
        <f t="shared" si="4"/>
        <v>2</v>
      </c>
      <c r="AO78" s="28">
        <f t="shared" si="4"/>
        <v>0</v>
      </c>
      <c r="AP78" s="28">
        <f t="shared" si="4"/>
        <v>2</v>
      </c>
      <c r="AQ78" s="28">
        <f t="shared" si="4"/>
        <v>0</v>
      </c>
      <c r="AR78" s="28">
        <f t="shared" si="4"/>
        <v>0</v>
      </c>
      <c r="AS78" s="28">
        <f t="shared" si="4"/>
        <v>1</v>
      </c>
      <c r="AT78" s="28">
        <f t="shared" si="4"/>
        <v>1</v>
      </c>
      <c r="AU78" s="28">
        <f t="shared" si="4"/>
        <v>1</v>
      </c>
      <c r="AV78" s="28">
        <f t="shared" si="4"/>
        <v>0</v>
      </c>
      <c r="AW78" s="28">
        <f t="shared" si="5"/>
        <v>0</v>
      </c>
      <c r="AX78" s="28">
        <f t="shared" si="5"/>
        <v>1</v>
      </c>
      <c r="AY78" s="28">
        <f t="shared" si="5"/>
        <v>1</v>
      </c>
      <c r="AZ78" s="28">
        <f t="shared" si="5"/>
        <v>2</v>
      </c>
      <c r="BA78" s="28">
        <f t="shared" si="5"/>
        <v>0</v>
      </c>
      <c r="BB78" s="28">
        <f t="shared" si="5"/>
        <v>0</v>
      </c>
      <c r="BC78" s="28">
        <f t="shared" si="5"/>
        <v>3</v>
      </c>
      <c r="BD78" s="28">
        <f t="shared" si="5"/>
        <v>0</v>
      </c>
      <c r="BE78" s="28">
        <f t="shared" si="5"/>
        <v>1</v>
      </c>
      <c r="BF78" s="28">
        <f t="shared" si="5"/>
        <v>0</v>
      </c>
      <c r="BG78" s="28">
        <f t="shared" si="6"/>
        <v>0</v>
      </c>
      <c r="BH78" s="28">
        <f t="shared" si="6"/>
        <v>1</v>
      </c>
      <c r="BI78" s="28">
        <f t="shared" si="6"/>
        <v>0</v>
      </c>
      <c r="BJ78" s="28">
        <f t="shared" si="6"/>
        <v>1</v>
      </c>
      <c r="BK78" s="28">
        <f t="shared" si="6"/>
        <v>1</v>
      </c>
      <c r="BL78" s="28">
        <f t="shared" si="6"/>
        <v>0</v>
      </c>
      <c r="BM78" s="28">
        <f t="shared" si="6"/>
        <v>0</v>
      </c>
      <c r="BN78" s="28">
        <f t="shared" si="6"/>
        <v>1</v>
      </c>
      <c r="BO78" s="28">
        <f t="shared" si="6"/>
        <v>3</v>
      </c>
      <c r="BP78" s="28">
        <f t="shared" si="6"/>
        <v>0</v>
      </c>
      <c r="BQ78" s="28">
        <f t="shared" si="6"/>
        <v>0</v>
      </c>
      <c r="BR78" s="28">
        <f t="shared" si="6"/>
        <v>3</v>
      </c>
    </row>
    <row r="79" spans="1:70" x14ac:dyDescent="0.35">
      <c r="A79" s="118"/>
      <c r="B79" s="118"/>
      <c r="I79" s="34"/>
      <c r="J79" s="34"/>
      <c r="K79" s="34"/>
      <c r="L79" s="34"/>
      <c r="M79" s="34"/>
      <c r="N79" s="34"/>
      <c r="O79" s="123"/>
      <c r="P79" s="34"/>
      <c r="Q79" s="34"/>
      <c r="R79" s="34"/>
      <c r="S79" s="34"/>
      <c r="T79" s="34"/>
      <c r="U79" s="34"/>
      <c r="V79" s="34"/>
      <c r="W79" s="34"/>
      <c r="X79" s="34"/>
      <c r="Y79" s="34"/>
      <c r="Z79" s="34"/>
      <c r="AA79" s="34"/>
      <c r="AB79" s="123"/>
      <c r="AC79" s="123"/>
      <c r="AD79" s="34"/>
      <c r="AE79" s="34"/>
      <c r="AF79" s="34"/>
      <c r="AG79" s="34"/>
      <c r="AH79" s="34"/>
      <c r="AI79" s="34"/>
      <c r="AJ79" s="35"/>
      <c r="AK79" s="35"/>
      <c r="AL79" s="238"/>
      <c r="AN79" s="28"/>
    </row>
    <row r="80" spans="1:70" x14ac:dyDescent="0.35">
      <c r="A80" s="108"/>
      <c r="B80" s="108"/>
      <c r="I80" s="34"/>
      <c r="J80" s="34"/>
      <c r="K80" s="34"/>
      <c r="L80" s="34"/>
      <c r="M80" s="34"/>
      <c r="N80" s="34"/>
      <c r="O80" s="123"/>
      <c r="P80" s="34"/>
      <c r="Q80" s="34"/>
      <c r="R80" s="34"/>
      <c r="S80" s="34"/>
      <c r="T80" s="34"/>
      <c r="U80" s="34"/>
      <c r="V80" s="34"/>
      <c r="W80" s="34"/>
      <c r="X80" s="34"/>
      <c r="Y80" s="34"/>
      <c r="Z80" s="34"/>
      <c r="AA80" s="34"/>
      <c r="AB80" s="123"/>
      <c r="AC80" s="123"/>
      <c r="AD80" s="34"/>
      <c r="AE80" s="34"/>
      <c r="AF80" s="34"/>
      <c r="AG80" s="34"/>
      <c r="AH80" s="34"/>
      <c r="AI80" s="34"/>
      <c r="AJ80" s="35"/>
      <c r="AK80" s="35"/>
      <c r="AL80" s="228"/>
      <c r="AM80" s="28">
        <f>SUM(AM70:AM79)</f>
        <v>24.1</v>
      </c>
      <c r="AN80" s="28">
        <f t="shared" ref="AN80:BR80" si="7">SUM(AN70:AN79)</f>
        <v>36</v>
      </c>
      <c r="AO80" s="28">
        <f t="shared" si="7"/>
        <v>12.5</v>
      </c>
      <c r="AP80" s="28">
        <f t="shared" si="7"/>
        <v>56.5</v>
      </c>
      <c r="AQ80" s="28">
        <f t="shared" si="7"/>
        <v>22.9</v>
      </c>
      <c r="AR80" s="28">
        <f t="shared" si="7"/>
        <v>30.2</v>
      </c>
      <c r="AS80" s="28">
        <f t="shared" si="7"/>
        <v>31.5</v>
      </c>
      <c r="AT80" s="28">
        <f t="shared" si="7"/>
        <v>52.5</v>
      </c>
      <c r="AU80" s="28">
        <f t="shared" si="7"/>
        <v>58.4</v>
      </c>
      <c r="AV80" s="28">
        <f t="shared" si="7"/>
        <v>32.6</v>
      </c>
      <c r="AW80" s="28">
        <f t="shared" si="7"/>
        <v>24.4</v>
      </c>
      <c r="AX80" s="28">
        <f t="shared" si="7"/>
        <v>45.9</v>
      </c>
      <c r="AY80" s="28">
        <f t="shared" si="7"/>
        <v>30.5</v>
      </c>
      <c r="AZ80" s="28">
        <f t="shared" si="7"/>
        <v>58</v>
      </c>
      <c r="BA80" s="28">
        <f t="shared" si="7"/>
        <v>33.799999999999997</v>
      </c>
      <c r="BB80" s="28">
        <f t="shared" si="7"/>
        <v>23.5</v>
      </c>
      <c r="BC80" s="28">
        <f t="shared" si="7"/>
        <v>31.7</v>
      </c>
      <c r="BD80" s="28">
        <f t="shared" si="7"/>
        <v>24.3</v>
      </c>
      <c r="BE80" s="28">
        <f t="shared" si="7"/>
        <v>55.5</v>
      </c>
      <c r="BF80" s="28">
        <f t="shared" si="7"/>
        <v>15.3</v>
      </c>
      <c r="BG80" s="28">
        <f t="shared" si="7"/>
        <v>13.1</v>
      </c>
      <c r="BH80" s="28">
        <f t="shared" si="7"/>
        <v>46.400000000000006</v>
      </c>
      <c r="BI80" s="28">
        <f t="shared" si="7"/>
        <v>40</v>
      </c>
      <c r="BJ80" s="28">
        <f t="shared" si="7"/>
        <v>46.6</v>
      </c>
      <c r="BK80" s="28">
        <f t="shared" si="7"/>
        <v>54.5</v>
      </c>
      <c r="BL80" s="28">
        <f t="shared" si="7"/>
        <v>35.6</v>
      </c>
      <c r="BM80" s="28">
        <f t="shared" si="7"/>
        <v>55.6</v>
      </c>
      <c r="BN80" s="28">
        <f t="shared" si="7"/>
        <v>45.7</v>
      </c>
      <c r="BO80" s="28">
        <f t="shared" si="7"/>
        <v>77.900000000000006</v>
      </c>
      <c r="BP80" s="28">
        <f t="shared" si="7"/>
        <v>12.9</v>
      </c>
      <c r="BQ80" s="28">
        <f t="shared" si="7"/>
        <v>23.6</v>
      </c>
      <c r="BR80" s="28">
        <f t="shared" si="7"/>
        <v>43</v>
      </c>
    </row>
    <row r="81" spans="1:70" x14ac:dyDescent="0.35">
      <c r="A81" s="108"/>
      <c r="B81" s="108"/>
      <c r="I81" s="34"/>
      <c r="J81" s="34"/>
      <c r="K81" s="34"/>
      <c r="L81" s="34"/>
      <c r="M81" s="34"/>
      <c r="N81" s="34"/>
      <c r="O81" s="123"/>
      <c r="P81" s="34"/>
      <c r="Q81" s="34"/>
      <c r="R81" s="34"/>
      <c r="S81" s="34"/>
      <c r="T81" s="34"/>
      <c r="U81" s="34"/>
      <c r="V81" s="34"/>
      <c r="W81" s="34"/>
      <c r="X81" s="34"/>
      <c r="Y81" s="34"/>
      <c r="Z81" s="34"/>
      <c r="AA81" s="34"/>
      <c r="AB81" s="123"/>
      <c r="AC81" s="123"/>
      <c r="AD81" s="34"/>
      <c r="AE81" s="34"/>
      <c r="AF81" s="34"/>
      <c r="AG81" s="34"/>
      <c r="AH81" s="34"/>
      <c r="AI81" s="34"/>
      <c r="AJ81" s="35"/>
      <c r="AK81" s="35"/>
      <c r="AL81" s="228"/>
    </row>
    <row r="82" spans="1:70" ht="28" x14ac:dyDescent="0.35">
      <c r="A82" s="107" t="s">
        <v>269</v>
      </c>
      <c r="B82" s="107"/>
      <c r="I82" s="34"/>
      <c r="J82" s="34"/>
      <c r="K82" s="34"/>
      <c r="L82" s="34"/>
      <c r="M82" s="34"/>
      <c r="N82" s="34"/>
      <c r="O82" s="123"/>
      <c r="P82" s="34"/>
      <c r="Q82" s="34"/>
      <c r="R82" s="34"/>
      <c r="S82" s="34"/>
      <c r="T82" s="34"/>
      <c r="U82" s="34"/>
      <c r="V82" s="34"/>
      <c r="W82" s="34"/>
      <c r="X82" s="34"/>
      <c r="Y82" s="34"/>
      <c r="Z82" s="34"/>
      <c r="AA82" s="34"/>
      <c r="AB82" s="123"/>
      <c r="AC82" s="123"/>
      <c r="AD82" s="34"/>
      <c r="AE82" s="34"/>
      <c r="AF82" s="34"/>
      <c r="AG82" s="34"/>
      <c r="AH82" s="34"/>
      <c r="AI82" s="34"/>
      <c r="AJ82" s="35"/>
      <c r="AK82" s="35"/>
      <c r="AL82" s="227" t="s">
        <v>269</v>
      </c>
      <c r="AM82" s="99" t="s">
        <v>80</v>
      </c>
      <c r="AN82" s="100" t="s">
        <v>73</v>
      </c>
      <c r="AO82" s="101" t="s">
        <v>78</v>
      </c>
      <c r="AP82" s="102" t="s">
        <v>56</v>
      </c>
      <c r="AQ82" s="102" t="s">
        <v>344</v>
      </c>
      <c r="AR82" s="102" t="s">
        <v>272</v>
      </c>
      <c r="AS82" s="102" t="s">
        <v>274</v>
      </c>
      <c r="AT82" s="102" t="s">
        <v>276</v>
      </c>
      <c r="AU82" s="102" t="s">
        <v>82</v>
      </c>
      <c r="AV82" s="102" t="s">
        <v>278</v>
      </c>
      <c r="AW82" s="103" t="s">
        <v>239</v>
      </c>
      <c r="AX82" s="102" t="s">
        <v>280</v>
      </c>
      <c r="AY82" s="102" t="s">
        <v>282</v>
      </c>
      <c r="AZ82" s="102" t="s">
        <v>284</v>
      </c>
      <c r="BA82" s="104" t="s">
        <v>286</v>
      </c>
      <c r="BB82" s="102" t="s">
        <v>74</v>
      </c>
      <c r="BC82" s="102" t="s">
        <v>288</v>
      </c>
      <c r="BD82" s="102" t="s">
        <v>65</v>
      </c>
      <c r="BE82" s="102" t="s">
        <v>76</v>
      </c>
      <c r="BF82" s="102" t="s">
        <v>69</v>
      </c>
      <c r="BG82" s="102" t="s">
        <v>290</v>
      </c>
      <c r="BH82" s="102" t="s">
        <v>62</v>
      </c>
      <c r="BI82" s="102" t="s">
        <v>71</v>
      </c>
      <c r="BJ82" s="102" t="s">
        <v>292</v>
      </c>
      <c r="BK82" s="102" t="s">
        <v>294</v>
      </c>
      <c r="BL82" s="102" t="s">
        <v>296</v>
      </c>
      <c r="BM82" s="102" t="s">
        <v>60</v>
      </c>
      <c r="BN82" s="102" t="s">
        <v>298</v>
      </c>
      <c r="BO82" s="102" t="s">
        <v>300</v>
      </c>
      <c r="BP82" s="102" t="s">
        <v>67</v>
      </c>
      <c r="BQ82" s="102" t="s">
        <v>250</v>
      </c>
      <c r="BR82" s="102" t="s">
        <v>58</v>
      </c>
    </row>
    <row r="83" spans="1:70" x14ac:dyDescent="0.35">
      <c r="A83" s="109" t="s">
        <v>256</v>
      </c>
      <c r="B83" s="109"/>
      <c r="I83" s="34"/>
      <c r="J83" s="34"/>
      <c r="K83" s="34"/>
      <c r="L83" s="34"/>
      <c r="M83" s="34"/>
      <c r="N83" s="34"/>
      <c r="O83" s="123"/>
      <c r="P83" s="34"/>
      <c r="Q83" s="34"/>
      <c r="R83" s="34"/>
      <c r="S83" s="34"/>
      <c r="T83" s="34"/>
      <c r="U83" s="34"/>
      <c r="V83" s="34"/>
      <c r="W83" s="34"/>
      <c r="X83" s="34"/>
      <c r="Y83" s="34"/>
      <c r="Z83" s="34"/>
      <c r="AA83" s="34"/>
      <c r="AB83" s="123"/>
      <c r="AC83" s="123"/>
      <c r="AD83" s="34"/>
      <c r="AE83" s="34"/>
      <c r="AF83" s="34"/>
      <c r="AG83" s="34"/>
      <c r="AH83" s="34"/>
      <c r="AI83" s="34"/>
      <c r="AJ83" s="35"/>
      <c r="AK83" s="35"/>
      <c r="AL83" s="229" t="s">
        <v>256</v>
      </c>
      <c r="AM83" s="28">
        <f t="shared" ref="AM83:AV91" si="8">SUMIFS($I$2:$I$57,$F$2:$F$57,$AL83,AM$2:AM$57, "&lt;&gt;N/A")</f>
        <v>16</v>
      </c>
      <c r="AN83" s="28">
        <f t="shared" si="8"/>
        <v>16</v>
      </c>
      <c r="AO83" s="28">
        <f t="shared" si="8"/>
        <v>16</v>
      </c>
      <c r="AP83" s="28">
        <f t="shared" si="8"/>
        <v>16</v>
      </c>
      <c r="AQ83" s="28">
        <f t="shared" si="8"/>
        <v>16</v>
      </c>
      <c r="AR83" s="28">
        <f t="shared" si="8"/>
        <v>16</v>
      </c>
      <c r="AS83" s="28">
        <f t="shared" si="8"/>
        <v>16</v>
      </c>
      <c r="AT83" s="28">
        <f t="shared" si="8"/>
        <v>16</v>
      </c>
      <c r="AU83" s="28">
        <f t="shared" si="8"/>
        <v>16</v>
      </c>
      <c r="AV83" s="28">
        <f t="shared" si="8"/>
        <v>16</v>
      </c>
      <c r="AW83" s="28">
        <f t="shared" ref="AW83:BF91" si="9">SUMIFS($I$2:$I$57,$F$2:$F$57,$AL83,AW$2:AW$57, "&lt;&gt;N/A")</f>
        <v>16</v>
      </c>
      <c r="AX83" s="28">
        <f t="shared" si="9"/>
        <v>16</v>
      </c>
      <c r="AY83" s="28">
        <f t="shared" si="9"/>
        <v>16</v>
      </c>
      <c r="AZ83" s="28">
        <f t="shared" si="9"/>
        <v>16</v>
      </c>
      <c r="BA83" s="28">
        <f t="shared" si="9"/>
        <v>16</v>
      </c>
      <c r="BB83" s="28">
        <f t="shared" si="9"/>
        <v>16</v>
      </c>
      <c r="BC83" s="28">
        <f t="shared" si="9"/>
        <v>16</v>
      </c>
      <c r="BD83" s="28">
        <f t="shared" si="9"/>
        <v>16</v>
      </c>
      <c r="BE83" s="28">
        <f t="shared" si="9"/>
        <v>16</v>
      </c>
      <c r="BF83" s="28">
        <f t="shared" si="9"/>
        <v>16</v>
      </c>
      <c r="BG83" s="28">
        <f t="shared" ref="BG83:BR91" si="10">SUMIFS($I$2:$I$57,$F$2:$F$57,$AL83,BG$2:BG$57, "&lt;&gt;N/A")</f>
        <v>16</v>
      </c>
      <c r="BH83" s="28">
        <f t="shared" si="10"/>
        <v>16</v>
      </c>
      <c r="BI83" s="28">
        <f t="shared" si="10"/>
        <v>16</v>
      </c>
      <c r="BJ83" s="28">
        <f t="shared" si="10"/>
        <v>16</v>
      </c>
      <c r="BK83" s="28">
        <f t="shared" si="10"/>
        <v>16</v>
      </c>
      <c r="BL83" s="28">
        <f t="shared" si="10"/>
        <v>16</v>
      </c>
      <c r="BM83" s="28">
        <f t="shared" si="10"/>
        <v>16</v>
      </c>
      <c r="BN83" s="28">
        <f t="shared" si="10"/>
        <v>16</v>
      </c>
      <c r="BO83" s="28">
        <f t="shared" si="10"/>
        <v>16</v>
      </c>
      <c r="BP83" s="28">
        <f t="shared" si="10"/>
        <v>16</v>
      </c>
      <c r="BQ83" s="28">
        <f t="shared" si="10"/>
        <v>16</v>
      </c>
      <c r="BR83" s="28">
        <f t="shared" si="10"/>
        <v>16</v>
      </c>
    </row>
    <row r="84" spans="1:70" x14ac:dyDescent="0.35">
      <c r="A84" s="110" t="s">
        <v>257</v>
      </c>
      <c r="B84" s="110"/>
      <c r="I84" s="34"/>
      <c r="J84" s="34"/>
      <c r="K84" s="34"/>
      <c r="L84" s="34"/>
      <c r="M84" s="34"/>
      <c r="N84" s="34"/>
      <c r="O84" s="123"/>
      <c r="P84" s="34"/>
      <c r="Q84" s="34"/>
      <c r="R84" s="34"/>
      <c r="S84" s="34"/>
      <c r="T84" s="34"/>
      <c r="U84" s="34"/>
      <c r="V84" s="34"/>
      <c r="W84" s="34"/>
      <c r="X84" s="34"/>
      <c r="Y84" s="34"/>
      <c r="Z84" s="34"/>
      <c r="AA84" s="34"/>
      <c r="AB84" s="123"/>
      <c r="AC84" s="123"/>
      <c r="AD84" s="34"/>
      <c r="AE84" s="34"/>
      <c r="AF84" s="34"/>
      <c r="AG84" s="34"/>
      <c r="AH84" s="34"/>
      <c r="AI84" s="34"/>
      <c r="AJ84" s="35"/>
      <c r="AK84" s="35"/>
      <c r="AL84" s="230" t="s">
        <v>257</v>
      </c>
      <c r="AM84" s="28">
        <f t="shared" si="8"/>
        <v>32</v>
      </c>
      <c r="AN84" s="28">
        <f t="shared" si="8"/>
        <v>32</v>
      </c>
      <c r="AO84" s="28">
        <f t="shared" si="8"/>
        <v>32</v>
      </c>
      <c r="AP84" s="28">
        <f t="shared" si="8"/>
        <v>32</v>
      </c>
      <c r="AQ84" s="28">
        <f t="shared" si="8"/>
        <v>32</v>
      </c>
      <c r="AR84" s="28">
        <f t="shared" si="8"/>
        <v>32</v>
      </c>
      <c r="AS84" s="28">
        <f t="shared" si="8"/>
        <v>32</v>
      </c>
      <c r="AT84" s="28">
        <f t="shared" si="8"/>
        <v>32</v>
      </c>
      <c r="AU84" s="28">
        <f t="shared" si="8"/>
        <v>32</v>
      </c>
      <c r="AV84" s="28">
        <f t="shared" si="8"/>
        <v>32</v>
      </c>
      <c r="AW84" s="28">
        <f t="shared" si="9"/>
        <v>32</v>
      </c>
      <c r="AX84" s="28">
        <f t="shared" si="9"/>
        <v>32</v>
      </c>
      <c r="AY84" s="28">
        <f t="shared" si="9"/>
        <v>32</v>
      </c>
      <c r="AZ84" s="28">
        <f t="shared" si="9"/>
        <v>32</v>
      </c>
      <c r="BA84" s="28">
        <f t="shared" si="9"/>
        <v>32</v>
      </c>
      <c r="BB84" s="28">
        <f t="shared" si="9"/>
        <v>32</v>
      </c>
      <c r="BC84" s="28">
        <f t="shared" si="9"/>
        <v>32</v>
      </c>
      <c r="BD84" s="28">
        <f t="shared" si="9"/>
        <v>32</v>
      </c>
      <c r="BE84" s="28">
        <f t="shared" si="9"/>
        <v>32</v>
      </c>
      <c r="BF84" s="28">
        <f t="shared" si="9"/>
        <v>32</v>
      </c>
      <c r="BG84" s="28">
        <f t="shared" si="10"/>
        <v>32</v>
      </c>
      <c r="BH84" s="28">
        <f t="shared" si="10"/>
        <v>32</v>
      </c>
      <c r="BI84" s="28">
        <f t="shared" si="10"/>
        <v>32</v>
      </c>
      <c r="BJ84" s="28">
        <f t="shared" si="10"/>
        <v>32</v>
      </c>
      <c r="BK84" s="28">
        <f t="shared" si="10"/>
        <v>32</v>
      </c>
      <c r="BL84" s="28">
        <f t="shared" si="10"/>
        <v>32</v>
      </c>
      <c r="BM84" s="28">
        <f t="shared" si="10"/>
        <v>32</v>
      </c>
      <c r="BN84" s="28">
        <f t="shared" si="10"/>
        <v>32</v>
      </c>
      <c r="BO84" s="28">
        <f t="shared" si="10"/>
        <v>32</v>
      </c>
      <c r="BP84" s="28">
        <f t="shared" si="10"/>
        <v>32</v>
      </c>
      <c r="BQ84" s="28">
        <f t="shared" si="10"/>
        <v>32</v>
      </c>
      <c r="BR84" s="28">
        <f t="shared" si="10"/>
        <v>32</v>
      </c>
    </row>
    <row r="85" spans="1:70" x14ac:dyDescent="0.35">
      <c r="A85" s="111" t="s">
        <v>258</v>
      </c>
      <c r="B85" s="111"/>
      <c r="I85" s="34"/>
      <c r="J85" s="34"/>
      <c r="K85" s="34"/>
      <c r="L85" s="34"/>
      <c r="M85" s="34"/>
      <c r="N85" s="34"/>
      <c r="O85" s="123"/>
      <c r="P85" s="34"/>
      <c r="Q85" s="34"/>
      <c r="R85" s="34"/>
      <c r="S85" s="34"/>
      <c r="T85" s="34"/>
      <c r="U85" s="34"/>
      <c r="V85" s="34"/>
      <c r="W85" s="34"/>
      <c r="X85" s="34"/>
      <c r="Y85" s="34"/>
      <c r="Z85" s="34"/>
      <c r="AA85" s="34"/>
      <c r="AB85" s="123"/>
      <c r="AC85" s="123"/>
      <c r="AD85" s="34"/>
      <c r="AE85" s="34"/>
      <c r="AF85" s="34"/>
      <c r="AG85" s="34"/>
      <c r="AH85" s="34"/>
      <c r="AI85" s="34"/>
      <c r="AJ85" s="35"/>
      <c r="AK85" s="35"/>
      <c r="AL85" s="231" t="s">
        <v>258</v>
      </c>
      <c r="AM85" s="28">
        <f t="shared" si="8"/>
        <v>12</v>
      </c>
      <c r="AN85" s="28">
        <f t="shared" si="8"/>
        <v>12</v>
      </c>
      <c r="AO85" s="28">
        <f t="shared" si="8"/>
        <v>12</v>
      </c>
      <c r="AP85" s="28">
        <f t="shared" si="8"/>
        <v>12</v>
      </c>
      <c r="AQ85" s="28">
        <f t="shared" si="8"/>
        <v>12</v>
      </c>
      <c r="AR85" s="28">
        <f t="shared" si="8"/>
        <v>12</v>
      </c>
      <c r="AS85" s="28">
        <f t="shared" si="8"/>
        <v>12</v>
      </c>
      <c r="AT85" s="28">
        <f t="shared" si="8"/>
        <v>12</v>
      </c>
      <c r="AU85" s="28">
        <f t="shared" si="8"/>
        <v>12</v>
      </c>
      <c r="AV85" s="28">
        <f t="shared" si="8"/>
        <v>12</v>
      </c>
      <c r="AW85" s="28">
        <f t="shared" si="9"/>
        <v>12</v>
      </c>
      <c r="AX85" s="28">
        <f t="shared" si="9"/>
        <v>12</v>
      </c>
      <c r="AY85" s="28">
        <f t="shared" si="9"/>
        <v>12</v>
      </c>
      <c r="AZ85" s="28">
        <f t="shared" si="9"/>
        <v>12</v>
      </c>
      <c r="BA85" s="28">
        <f t="shared" si="9"/>
        <v>12</v>
      </c>
      <c r="BB85" s="28">
        <f t="shared" si="9"/>
        <v>12</v>
      </c>
      <c r="BC85" s="28">
        <f t="shared" si="9"/>
        <v>12</v>
      </c>
      <c r="BD85" s="28">
        <f t="shared" si="9"/>
        <v>12</v>
      </c>
      <c r="BE85" s="28">
        <f t="shared" si="9"/>
        <v>12</v>
      </c>
      <c r="BF85" s="28">
        <f t="shared" si="9"/>
        <v>12</v>
      </c>
      <c r="BG85" s="28">
        <f t="shared" si="10"/>
        <v>12</v>
      </c>
      <c r="BH85" s="28">
        <f t="shared" si="10"/>
        <v>12</v>
      </c>
      <c r="BI85" s="28">
        <f t="shared" si="10"/>
        <v>12</v>
      </c>
      <c r="BJ85" s="28">
        <f t="shared" si="10"/>
        <v>12</v>
      </c>
      <c r="BK85" s="28">
        <f t="shared" si="10"/>
        <v>12</v>
      </c>
      <c r="BL85" s="28">
        <f t="shared" si="10"/>
        <v>12</v>
      </c>
      <c r="BM85" s="28">
        <f t="shared" si="10"/>
        <v>12</v>
      </c>
      <c r="BN85" s="28">
        <f t="shared" si="10"/>
        <v>12</v>
      </c>
      <c r="BO85" s="28">
        <f t="shared" si="10"/>
        <v>12</v>
      </c>
      <c r="BP85" s="28">
        <f t="shared" si="10"/>
        <v>12</v>
      </c>
      <c r="BQ85" s="28">
        <f t="shared" si="10"/>
        <v>12</v>
      </c>
      <c r="BR85" s="28">
        <f t="shared" si="10"/>
        <v>12</v>
      </c>
    </row>
    <row r="86" spans="1:70" x14ac:dyDescent="0.35">
      <c r="A86" s="112" t="s">
        <v>259</v>
      </c>
      <c r="B86" s="112"/>
      <c r="I86" s="34"/>
      <c r="J86" s="34"/>
      <c r="K86" s="34"/>
      <c r="L86" s="34"/>
      <c r="M86" s="34"/>
      <c r="N86" s="34"/>
      <c r="O86" s="123"/>
      <c r="P86" s="34"/>
      <c r="Q86" s="34"/>
      <c r="R86" s="34"/>
      <c r="S86" s="34"/>
      <c r="T86" s="34"/>
      <c r="U86" s="34"/>
      <c r="V86" s="34"/>
      <c r="W86" s="34"/>
      <c r="X86" s="34"/>
      <c r="Y86" s="34"/>
      <c r="Z86" s="34"/>
      <c r="AA86" s="34"/>
      <c r="AB86" s="123"/>
      <c r="AC86" s="123"/>
      <c r="AD86" s="34"/>
      <c r="AE86" s="34"/>
      <c r="AF86" s="34"/>
      <c r="AG86" s="34"/>
      <c r="AH86" s="34"/>
      <c r="AI86" s="34"/>
      <c r="AJ86" s="35"/>
      <c r="AK86" s="35"/>
      <c r="AL86" s="232" t="s">
        <v>259</v>
      </c>
      <c r="AM86" s="28">
        <f t="shared" si="8"/>
        <v>7</v>
      </c>
      <c r="AN86" s="28">
        <f t="shared" si="8"/>
        <v>7</v>
      </c>
      <c r="AO86" s="28">
        <f t="shared" si="8"/>
        <v>7</v>
      </c>
      <c r="AP86" s="28">
        <f t="shared" si="8"/>
        <v>7</v>
      </c>
      <c r="AQ86" s="28">
        <f t="shared" si="8"/>
        <v>7</v>
      </c>
      <c r="AR86" s="28">
        <f t="shared" si="8"/>
        <v>7</v>
      </c>
      <c r="AS86" s="28">
        <f t="shared" si="8"/>
        <v>7</v>
      </c>
      <c r="AT86" s="28">
        <f t="shared" si="8"/>
        <v>7</v>
      </c>
      <c r="AU86" s="28">
        <f t="shared" si="8"/>
        <v>7</v>
      </c>
      <c r="AV86" s="28">
        <f t="shared" si="8"/>
        <v>7</v>
      </c>
      <c r="AW86" s="28">
        <f t="shared" si="9"/>
        <v>7</v>
      </c>
      <c r="AX86" s="28">
        <f t="shared" si="9"/>
        <v>7</v>
      </c>
      <c r="AY86" s="28">
        <f t="shared" si="9"/>
        <v>7</v>
      </c>
      <c r="AZ86" s="28">
        <f t="shared" si="9"/>
        <v>2</v>
      </c>
      <c r="BA86" s="28">
        <f t="shared" si="9"/>
        <v>7</v>
      </c>
      <c r="BB86" s="28">
        <f t="shared" si="9"/>
        <v>7</v>
      </c>
      <c r="BC86" s="28">
        <f t="shared" si="9"/>
        <v>7</v>
      </c>
      <c r="BD86" s="28">
        <f t="shared" si="9"/>
        <v>7</v>
      </c>
      <c r="BE86" s="28">
        <f t="shared" si="9"/>
        <v>7</v>
      </c>
      <c r="BF86" s="28">
        <f t="shared" si="9"/>
        <v>7</v>
      </c>
      <c r="BG86" s="28">
        <f t="shared" si="10"/>
        <v>7</v>
      </c>
      <c r="BH86" s="28">
        <f t="shared" si="10"/>
        <v>7</v>
      </c>
      <c r="BI86" s="28">
        <f t="shared" si="10"/>
        <v>2</v>
      </c>
      <c r="BJ86" s="28">
        <f t="shared" si="10"/>
        <v>7</v>
      </c>
      <c r="BK86" s="28">
        <f t="shared" si="10"/>
        <v>7</v>
      </c>
      <c r="BL86" s="28">
        <f t="shared" si="10"/>
        <v>2</v>
      </c>
      <c r="BM86" s="28">
        <f t="shared" si="10"/>
        <v>7</v>
      </c>
      <c r="BN86" s="28">
        <f t="shared" si="10"/>
        <v>7</v>
      </c>
      <c r="BO86" s="28">
        <f t="shared" si="10"/>
        <v>7</v>
      </c>
      <c r="BP86" s="28">
        <f t="shared" si="10"/>
        <v>7</v>
      </c>
      <c r="BQ86" s="28">
        <f t="shared" si="10"/>
        <v>7</v>
      </c>
      <c r="BR86" s="28">
        <f t="shared" si="10"/>
        <v>2</v>
      </c>
    </row>
    <row r="87" spans="1:70" x14ac:dyDescent="0.35">
      <c r="A87" s="113" t="s">
        <v>260</v>
      </c>
      <c r="B87" s="113"/>
      <c r="I87" s="34"/>
      <c r="J87" s="34"/>
      <c r="K87" s="34"/>
      <c r="L87" s="34"/>
      <c r="M87" s="34"/>
      <c r="N87" s="34"/>
      <c r="O87" s="123"/>
      <c r="P87" s="34"/>
      <c r="Q87" s="34"/>
      <c r="R87" s="34"/>
      <c r="S87" s="34"/>
      <c r="T87" s="34"/>
      <c r="U87" s="34"/>
      <c r="V87" s="34"/>
      <c r="W87" s="34"/>
      <c r="X87" s="34"/>
      <c r="Y87" s="34"/>
      <c r="Z87" s="34"/>
      <c r="AA87" s="34"/>
      <c r="AB87" s="123"/>
      <c r="AC87" s="123"/>
      <c r="AD87" s="34"/>
      <c r="AE87" s="34"/>
      <c r="AF87" s="34"/>
      <c r="AG87" s="34"/>
      <c r="AH87" s="34"/>
      <c r="AI87" s="34"/>
      <c r="AJ87" s="35"/>
      <c r="AK87" s="35"/>
      <c r="AL87" s="233" t="s">
        <v>260</v>
      </c>
      <c r="AM87" s="28">
        <f t="shared" si="8"/>
        <v>12</v>
      </c>
      <c r="AN87" s="28">
        <f t="shared" si="8"/>
        <v>12</v>
      </c>
      <c r="AO87" s="28">
        <f t="shared" si="8"/>
        <v>12</v>
      </c>
      <c r="AP87" s="28">
        <f t="shared" si="8"/>
        <v>12</v>
      </c>
      <c r="AQ87" s="28">
        <f t="shared" si="8"/>
        <v>12</v>
      </c>
      <c r="AR87" s="28">
        <f t="shared" si="8"/>
        <v>12</v>
      </c>
      <c r="AS87" s="28">
        <f t="shared" si="8"/>
        <v>12</v>
      </c>
      <c r="AT87" s="28">
        <f t="shared" si="8"/>
        <v>12</v>
      </c>
      <c r="AU87" s="28">
        <f t="shared" si="8"/>
        <v>12</v>
      </c>
      <c r="AV87" s="28">
        <f t="shared" si="8"/>
        <v>12</v>
      </c>
      <c r="AW87" s="28">
        <f t="shared" si="9"/>
        <v>12</v>
      </c>
      <c r="AX87" s="28">
        <f t="shared" si="9"/>
        <v>12</v>
      </c>
      <c r="AY87" s="28">
        <f t="shared" si="9"/>
        <v>12</v>
      </c>
      <c r="AZ87" s="28">
        <f t="shared" si="9"/>
        <v>12</v>
      </c>
      <c r="BA87" s="28">
        <f t="shared" si="9"/>
        <v>12</v>
      </c>
      <c r="BB87" s="28">
        <f t="shared" si="9"/>
        <v>12</v>
      </c>
      <c r="BC87" s="28">
        <f t="shared" si="9"/>
        <v>12</v>
      </c>
      <c r="BD87" s="28">
        <f t="shared" si="9"/>
        <v>12</v>
      </c>
      <c r="BE87" s="28">
        <f t="shared" si="9"/>
        <v>12</v>
      </c>
      <c r="BF87" s="28">
        <f t="shared" si="9"/>
        <v>12</v>
      </c>
      <c r="BG87" s="28">
        <f t="shared" si="10"/>
        <v>12</v>
      </c>
      <c r="BH87" s="28">
        <f t="shared" si="10"/>
        <v>12</v>
      </c>
      <c r="BI87" s="28">
        <f t="shared" si="10"/>
        <v>12</v>
      </c>
      <c r="BJ87" s="28">
        <f t="shared" si="10"/>
        <v>12</v>
      </c>
      <c r="BK87" s="28">
        <f t="shared" si="10"/>
        <v>12</v>
      </c>
      <c r="BL87" s="28">
        <f t="shared" si="10"/>
        <v>12</v>
      </c>
      <c r="BM87" s="28">
        <f t="shared" si="10"/>
        <v>12</v>
      </c>
      <c r="BN87" s="28">
        <f t="shared" si="10"/>
        <v>12</v>
      </c>
      <c r="BO87" s="28">
        <f t="shared" si="10"/>
        <v>12</v>
      </c>
      <c r="BP87" s="28">
        <f t="shared" si="10"/>
        <v>12</v>
      </c>
      <c r="BQ87" s="28">
        <f t="shared" si="10"/>
        <v>12</v>
      </c>
      <c r="BR87" s="28">
        <f t="shared" si="10"/>
        <v>12</v>
      </c>
    </row>
    <row r="88" spans="1:70" x14ac:dyDescent="0.35">
      <c r="A88" s="114" t="s">
        <v>261</v>
      </c>
      <c r="B88" s="114"/>
      <c r="I88" s="36"/>
      <c r="J88" s="36"/>
      <c r="K88" s="36"/>
      <c r="L88" s="36"/>
      <c r="M88" s="36"/>
      <c r="N88" s="36"/>
      <c r="O88" s="124"/>
      <c r="P88" s="36"/>
      <c r="Q88" s="36"/>
      <c r="R88" s="36"/>
      <c r="S88" s="36"/>
      <c r="T88" s="36"/>
      <c r="U88" s="36"/>
      <c r="V88" s="36"/>
      <c r="W88" s="36"/>
      <c r="X88" s="36"/>
      <c r="Y88" s="36"/>
      <c r="Z88" s="36"/>
      <c r="AA88" s="36"/>
      <c r="AB88" s="124"/>
      <c r="AC88" s="124"/>
      <c r="AD88" s="36"/>
      <c r="AE88" s="36"/>
      <c r="AF88" s="36"/>
      <c r="AG88" s="36"/>
      <c r="AH88" s="36"/>
      <c r="AI88" s="36"/>
      <c r="AJ88" s="37"/>
      <c r="AK88" s="37"/>
      <c r="AL88" s="234" t="s">
        <v>261</v>
      </c>
      <c r="AM88" s="28">
        <f t="shared" si="8"/>
        <v>5</v>
      </c>
      <c r="AN88" s="28">
        <f t="shared" si="8"/>
        <v>5</v>
      </c>
      <c r="AO88" s="28">
        <f t="shared" si="8"/>
        <v>5</v>
      </c>
      <c r="AP88" s="28">
        <f t="shared" si="8"/>
        <v>5</v>
      </c>
      <c r="AQ88" s="28">
        <f t="shared" si="8"/>
        <v>5</v>
      </c>
      <c r="AR88" s="28">
        <f t="shared" si="8"/>
        <v>5</v>
      </c>
      <c r="AS88" s="28">
        <f t="shared" si="8"/>
        <v>5</v>
      </c>
      <c r="AT88" s="28">
        <f t="shared" si="8"/>
        <v>5</v>
      </c>
      <c r="AU88" s="28">
        <f t="shared" si="8"/>
        <v>5</v>
      </c>
      <c r="AV88" s="28">
        <f t="shared" si="8"/>
        <v>5</v>
      </c>
      <c r="AW88" s="28">
        <f t="shared" si="9"/>
        <v>5</v>
      </c>
      <c r="AX88" s="28">
        <f t="shared" si="9"/>
        <v>5</v>
      </c>
      <c r="AY88" s="28">
        <f t="shared" si="9"/>
        <v>5</v>
      </c>
      <c r="AZ88" s="28">
        <f t="shared" si="9"/>
        <v>5</v>
      </c>
      <c r="BA88" s="28">
        <f t="shared" si="9"/>
        <v>5</v>
      </c>
      <c r="BB88" s="28">
        <f t="shared" si="9"/>
        <v>5</v>
      </c>
      <c r="BC88" s="28">
        <f t="shared" si="9"/>
        <v>5</v>
      </c>
      <c r="BD88" s="28">
        <f t="shared" si="9"/>
        <v>5</v>
      </c>
      <c r="BE88" s="28">
        <f t="shared" si="9"/>
        <v>5</v>
      </c>
      <c r="BF88" s="28">
        <f t="shared" si="9"/>
        <v>5</v>
      </c>
      <c r="BG88" s="28">
        <f t="shared" si="10"/>
        <v>5</v>
      </c>
      <c r="BH88" s="28">
        <f t="shared" si="10"/>
        <v>5</v>
      </c>
      <c r="BI88" s="28">
        <f t="shared" si="10"/>
        <v>5</v>
      </c>
      <c r="BJ88" s="28">
        <f t="shared" si="10"/>
        <v>5</v>
      </c>
      <c r="BK88" s="28">
        <f t="shared" si="10"/>
        <v>5</v>
      </c>
      <c r="BL88" s="28">
        <f t="shared" si="10"/>
        <v>5</v>
      </c>
      <c r="BM88" s="28">
        <f t="shared" si="10"/>
        <v>5</v>
      </c>
      <c r="BN88" s="28">
        <f t="shared" si="10"/>
        <v>5</v>
      </c>
      <c r="BO88" s="28">
        <f t="shared" si="10"/>
        <v>5</v>
      </c>
      <c r="BP88" s="28">
        <f t="shared" si="10"/>
        <v>5</v>
      </c>
      <c r="BQ88" s="28">
        <f t="shared" si="10"/>
        <v>5</v>
      </c>
      <c r="BR88" s="28">
        <f t="shared" si="10"/>
        <v>5</v>
      </c>
    </row>
    <row r="89" spans="1:70" x14ac:dyDescent="0.35">
      <c r="A89" s="115" t="s">
        <v>262</v>
      </c>
      <c r="B89" s="115"/>
      <c r="I89" s="36"/>
      <c r="J89" s="36"/>
      <c r="K89" s="36"/>
      <c r="L89" s="36"/>
      <c r="M89" s="36"/>
      <c r="N89" s="36"/>
      <c r="O89" s="124"/>
      <c r="P89" s="36"/>
      <c r="Q89" s="36"/>
      <c r="R89" s="36"/>
      <c r="S89" s="36"/>
      <c r="T89" s="36"/>
      <c r="U89" s="36"/>
      <c r="V89" s="36"/>
      <c r="W89" s="36"/>
      <c r="X89" s="36"/>
      <c r="Y89" s="36"/>
      <c r="Z89" s="36"/>
      <c r="AA89" s="36"/>
      <c r="AB89" s="124"/>
      <c r="AC89" s="124"/>
      <c r="AD89" s="36"/>
      <c r="AE89" s="36"/>
      <c r="AF89" s="36"/>
      <c r="AG89" s="36"/>
      <c r="AH89" s="36"/>
      <c r="AI89" s="36"/>
      <c r="AJ89" s="37"/>
      <c r="AK89" s="37"/>
      <c r="AL89" s="235" t="s">
        <v>262</v>
      </c>
      <c r="AM89" s="28">
        <f t="shared" si="8"/>
        <v>6</v>
      </c>
      <c r="AN89" s="28">
        <f t="shared" si="8"/>
        <v>6</v>
      </c>
      <c r="AO89" s="28">
        <f t="shared" si="8"/>
        <v>6</v>
      </c>
      <c r="AP89" s="28">
        <f t="shared" si="8"/>
        <v>6</v>
      </c>
      <c r="AQ89" s="28">
        <f t="shared" si="8"/>
        <v>6</v>
      </c>
      <c r="AR89" s="28">
        <f t="shared" si="8"/>
        <v>6</v>
      </c>
      <c r="AS89" s="28">
        <f t="shared" si="8"/>
        <v>6</v>
      </c>
      <c r="AT89" s="28">
        <f t="shared" si="8"/>
        <v>6</v>
      </c>
      <c r="AU89" s="28">
        <f t="shared" si="8"/>
        <v>6</v>
      </c>
      <c r="AV89" s="28">
        <f t="shared" si="8"/>
        <v>6</v>
      </c>
      <c r="AW89" s="28">
        <f t="shared" si="9"/>
        <v>6</v>
      </c>
      <c r="AX89" s="28">
        <f t="shared" si="9"/>
        <v>6</v>
      </c>
      <c r="AY89" s="28">
        <f t="shared" si="9"/>
        <v>6</v>
      </c>
      <c r="AZ89" s="28">
        <f t="shared" si="9"/>
        <v>6</v>
      </c>
      <c r="BA89" s="28">
        <f t="shared" si="9"/>
        <v>6</v>
      </c>
      <c r="BB89" s="28">
        <f t="shared" si="9"/>
        <v>6</v>
      </c>
      <c r="BC89" s="28">
        <f t="shared" si="9"/>
        <v>6</v>
      </c>
      <c r="BD89" s="28">
        <f t="shared" si="9"/>
        <v>6</v>
      </c>
      <c r="BE89" s="28">
        <f t="shared" si="9"/>
        <v>6</v>
      </c>
      <c r="BF89" s="28">
        <f t="shared" si="9"/>
        <v>6</v>
      </c>
      <c r="BG89" s="28">
        <f t="shared" si="10"/>
        <v>6</v>
      </c>
      <c r="BH89" s="28">
        <f t="shared" si="10"/>
        <v>6</v>
      </c>
      <c r="BI89" s="28">
        <f t="shared" si="10"/>
        <v>6</v>
      </c>
      <c r="BJ89" s="28">
        <f t="shared" si="10"/>
        <v>6</v>
      </c>
      <c r="BK89" s="28">
        <f t="shared" si="10"/>
        <v>6</v>
      </c>
      <c r="BL89" s="28">
        <f t="shared" si="10"/>
        <v>6</v>
      </c>
      <c r="BM89" s="28">
        <f t="shared" si="10"/>
        <v>6</v>
      </c>
      <c r="BN89" s="28">
        <f t="shared" si="10"/>
        <v>6</v>
      </c>
      <c r="BO89" s="28">
        <f t="shared" si="10"/>
        <v>6</v>
      </c>
      <c r="BP89" s="28">
        <f t="shared" si="10"/>
        <v>6</v>
      </c>
      <c r="BQ89" s="28">
        <f t="shared" si="10"/>
        <v>6</v>
      </c>
      <c r="BR89" s="28">
        <f t="shared" si="10"/>
        <v>6</v>
      </c>
    </row>
    <row r="90" spans="1:70" x14ac:dyDescent="0.35">
      <c r="A90" s="116" t="s">
        <v>263</v>
      </c>
      <c r="B90" s="116"/>
      <c r="I90" s="36"/>
      <c r="J90" s="36"/>
      <c r="K90" s="36"/>
      <c r="L90" s="36"/>
      <c r="M90" s="36"/>
      <c r="N90" s="36"/>
      <c r="O90" s="124"/>
      <c r="P90" s="36"/>
      <c r="Q90" s="36"/>
      <c r="R90" s="36"/>
      <c r="S90" s="36"/>
      <c r="T90" s="36"/>
      <c r="U90" s="36"/>
      <c r="V90" s="36"/>
      <c r="W90" s="36"/>
      <c r="X90" s="36"/>
      <c r="Y90" s="36"/>
      <c r="Z90" s="36"/>
      <c r="AA90" s="36"/>
      <c r="AB90" s="124"/>
      <c r="AC90" s="124"/>
      <c r="AD90" s="36"/>
      <c r="AE90" s="36"/>
      <c r="AF90" s="36"/>
      <c r="AG90" s="36"/>
      <c r="AH90" s="36"/>
      <c r="AI90" s="36"/>
      <c r="AJ90" s="37"/>
      <c r="AK90" s="37"/>
      <c r="AL90" s="236" t="s">
        <v>263</v>
      </c>
      <c r="AM90" s="28">
        <f t="shared" si="8"/>
        <v>4</v>
      </c>
      <c r="AN90" s="28">
        <f t="shared" si="8"/>
        <v>4</v>
      </c>
      <c r="AO90" s="28">
        <f t="shared" si="8"/>
        <v>4</v>
      </c>
      <c r="AP90" s="28">
        <f t="shared" si="8"/>
        <v>4</v>
      </c>
      <c r="AQ90" s="28">
        <f t="shared" si="8"/>
        <v>4</v>
      </c>
      <c r="AR90" s="28">
        <f t="shared" si="8"/>
        <v>4</v>
      </c>
      <c r="AS90" s="28">
        <f t="shared" si="8"/>
        <v>4</v>
      </c>
      <c r="AT90" s="28">
        <f t="shared" si="8"/>
        <v>4</v>
      </c>
      <c r="AU90" s="28">
        <f t="shared" si="8"/>
        <v>4</v>
      </c>
      <c r="AV90" s="28">
        <f t="shared" si="8"/>
        <v>4</v>
      </c>
      <c r="AW90" s="28">
        <f t="shared" si="9"/>
        <v>4</v>
      </c>
      <c r="AX90" s="28">
        <f t="shared" si="9"/>
        <v>4</v>
      </c>
      <c r="AY90" s="28">
        <f t="shared" si="9"/>
        <v>4</v>
      </c>
      <c r="AZ90" s="28">
        <f t="shared" si="9"/>
        <v>4</v>
      </c>
      <c r="BA90" s="28">
        <f t="shared" si="9"/>
        <v>4</v>
      </c>
      <c r="BB90" s="28">
        <f t="shared" si="9"/>
        <v>4</v>
      </c>
      <c r="BC90" s="28">
        <f t="shared" si="9"/>
        <v>4</v>
      </c>
      <c r="BD90" s="28">
        <f t="shared" si="9"/>
        <v>4</v>
      </c>
      <c r="BE90" s="28">
        <f t="shared" si="9"/>
        <v>4</v>
      </c>
      <c r="BF90" s="28">
        <f t="shared" si="9"/>
        <v>4</v>
      </c>
      <c r="BG90" s="28">
        <f t="shared" si="10"/>
        <v>4</v>
      </c>
      <c r="BH90" s="28">
        <f t="shared" si="10"/>
        <v>4</v>
      </c>
      <c r="BI90" s="28">
        <f t="shared" si="10"/>
        <v>4</v>
      </c>
      <c r="BJ90" s="28">
        <f t="shared" si="10"/>
        <v>4</v>
      </c>
      <c r="BK90" s="28">
        <f t="shared" si="10"/>
        <v>4</v>
      </c>
      <c r="BL90" s="28">
        <f t="shared" si="10"/>
        <v>4</v>
      </c>
      <c r="BM90" s="28">
        <f t="shared" si="10"/>
        <v>4</v>
      </c>
      <c r="BN90" s="28">
        <f t="shared" si="10"/>
        <v>4</v>
      </c>
      <c r="BO90" s="28">
        <f t="shared" si="10"/>
        <v>4</v>
      </c>
      <c r="BP90" s="28">
        <f t="shared" si="10"/>
        <v>4</v>
      </c>
      <c r="BQ90" s="28">
        <f t="shared" si="10"/>
        <v>4</v>
      </c>
      <c r="BR90" s="28">
        <f t="shared" si="10"/>
        <v>4</v>
      </c>
    </row>
    <row r="91" spans="1:70" x14ac:dyDescent="0.35">
      <c r="A91" s="117" t="s">
        <v>264</v>
      </c>
      <c r="B91" s="117"/>
      <c r="I91" s="36"/>
      <c r="J91" s="36"/>
      <c r="K91" s="36"/>
      <c r="L91" s="36"/>
      <c r="M91" s="36"/>
      <c r="N91" s="36"/>
      <c r="O91" s="124"/>
      <c r="P91" s="36"/>
      <c r="Q91" s="36"/>
      <c r="R91" s="36"/>
      <c r="S91" s="36"/>
      <c r="T91" s="36"/>
      <c r="U91" s="36"/>
      <c r="V91" s="36"/>
      <c r="W91" s="36"/>
      <c r="X91" s="36"/>
      <c r="Y91" s="36"/>
      <c r="Z91" s="36"/>
      <c r="AA91" s="36"/>
      <c r="AB91" s="124"/>
      <c r="AC91" s="124"/>
      <c r="AD91" s="36"/>
      <c r="AE91" s="36"/>
      <c r="AF91" s="36"/>
      <c r="AG91" s="36"/>
      <c r="AH91" s="36"/>
      <c r="AI91" s="36"/>
      <c r="AJ91" s="37"/>
      <c r="AK91" s="37"/>
      <c r="AL91" s="237" t="s">
        <v>264</v>
      </c>
      <c r="AM91" s="28">
        <f t="shared" si="8"/>
        <v>6</v>
      </c>
      <c r="AN91" s="28">
        <f t="shared" si="8"/>
        <v>6</v>
      </c>
      <c r="AO91" s="28">
        <f t="shared" si="8"/>
        <v>6</v>
      </c>
      <c r="AP91" s="28">
        <f t="shared" si="8"/>
        <v>6</v>
      </c>
      <c r="AQ91" s="28">
        <f t="shared" si="8"/>
        <v>6</v>
      </c>
      <c r="AR91" s="28">
        <f t="shared" si="8"/>
        <v>6</v>
      </c>
      <c r="AS91" s="28">
        <f t="shared" si="8"/>
        <v>6</v>
      </c>
      <c r="AT91" s="28">
        <f t="shared" si="8"/>
        <v>6</v>
      </c>
      <c r="AU91" s="28">
        <f t="shared" si="8"/>
        <v>4</v>
      </c>
      <c r="AV91" s="28">
        <f t="shared" si="8"/>
        <v>6</v>
      </c>
      <c r="AW91" s="28">
        <f t="shared" si="9"/>
        <v>6</v>
      </c>
      <c r="AX91" s="28">
        <f t="shared" si="9"/>
        <v>6</v>
      </c>
      <c r="AY91" s="28">
        <f t="shared" si="9"/>
        <v>6</v>
      </c>
      <c r="AZ91" s="28">
        <f t="shared" si="9"/>
        <v>6</v>
      </c>
      <c r="BA91" s="28">
        <f t="shared" si="9"/>
        <v>6</v>
      </c>
      <c r="BB91" s="28">
        <f t="shared" si="9"/>
        <v>6</v>
      </c>
      <c r="BC91" s="28">
        <f t="shared" si="9"/>
        <v>6</v>
      </c>
      <c r="BD91" s="28">
        <f t="shared" si="9"/>
        <v>6</v>
      </c>
      <c r="BE91" s="28">
        <f t="shared" si="9"/>
        <v>6</v>
      </c>
      <c r="BF91" s="28">
        <f t="shared" si="9"/>
        <v>6</v>
      </c>
      <c r="BG91" s="28">
        <f t="shared" si="10"/>
        <v>6</v>
      </c>
      <c r="BH91" s="28">
        <f t="shared" si="10"/>
        <v>6</v>
      </c>
      <c r="BI91" s="28">
        <f t="shared" si="10"/>
        <v>6</v>
      </c>
      <c r="BJ91" s="28">
        <f t="shared" si="10"/>
        <v>6</v>
      </c>
      <c r="BK91" s="28">
        <f t="shared" si="10"/>
        <v>6</v>
      </c>
      <c r="BL91" s="28">
        <f t="shared" si="10"/>
        <v>6</v>
      </c>
      <c r="BM91" s="28">
        <f t="shared" si="10"/>
        <v>6</v>
      </c>
      <c r="BN91" s="28">
        <f t="shared" si="10"/>
        <v>6</v>
      </c>
      <c r="BO91" s="28">
        <f t="shared" si="10"/>
        <v>6</v>
      </c>
      <c r="BP91" s="28">
        <f t="shared" si="10"/>
        <v>6</v>
      </c>
      <c r="BQ91" s="28">
        <f t="shared" si="10"/>
        <v>6</v>
      </c>
      <c r="BR91" s="28">
        <f t="shared" si="10"/>
        <v>6</v>
      </c>
    </row>
    <row r="92" spans="1:70" x14ac:dyDescent="0.35">
      <c r="A92" s="119"/>
      <c r="B92" s="119"/>
      <c r="I92" s="36"/>
      <c r="J92" s="36"/>
      <c r="K92" s="36"/>
      <c r="L92" s="36"/>
      <c r="M92" s="36"/>
      <c r="N92" s="36"/>
      <c r="O92" s="124"/>
      <c r="P92" s="36"/>
      <c r="Q92" s="36"/>
      <c r="R92" s="36"/>
      <c r="S92" s="36"/>
      <c r="T92" s="36"/>
      <c r="U92" s="36"/>
      <c r="V92" s="36"/>
      <c r="W92" s="36"/>
      <c r="X92" s="36"/>
      <c r="Y92" s="36"/>
      <c r="Z92" s="36"/>
      <c r="AA92" s="36"/>
      <c r="AB92" s="124"/>
      <c r="AC92" s="124"/>
      <c r="AD92" s="36"/>
      <c r="AE92" s="36"/>
      <c r="AF92" s="36"/>
      <c r="AG92" s="36"/>
      <c r="AH92" s="36"/>
      <c r="AI92" s="36"/>
      <c r="AJ92" s="37"/>
      <c r="AK92" s="37"/>
      <c r="AL92" s="239"/>
      <c r="AR92" s="33"/>
      <c r="AV92" s="33"/>
      <c r="AZ92" s="33"/>
      <c r="BD92" s="33"/>
      <c r="BH92" s="33"/>
      <c r="BL92" s="33"/>
      <c r="BP92" s="33"/>
    </row>
    <row r="93" spans="1:70" x14ac:dyDescent="0.35">
      <c r="A93" s="119"/>
      <c r="B93" s="119"/>
      <c r="I93" s="36"/>
      <c r="J93" s="36"/>
      <c r="K93" s="36"/>
      <c r="L93" s="36"/>
      <c r="M93" s="36"/>
      <c r="N93" s="36"/>
      <c r="O93" s="124"/>
      <c r="P93" s="36"/>
      <c r="Q93" s="36"/>
      <c r="R93" s="36"/>
      <c r="S93" s="36"/>
      <c r="T93" s="36"/>
      <c r="U93" s="36"/>
      <c r="V93" s="36"/>
      <c r="W93" s="36"/>
      <c r="X93" s="36"/>
      <c r="Y93" s="36"/>
      <c r="Z93" s="36"/>
      <c r="AA93" s="36"/>
      <c r="AB93" s="124"/>
      <c r="AC93" s="124"/>
      <c r="AD93" s="36"/>
      <c r="AE93" s="36"/>
      <c r="AF93" s="36"/>
      <c r="AG93" s="36"/>
      <c r="AH93" s="36"/>
      <c r="AI93" s="36"/>
      <c r="AJ93" s="37"/>
      <c r="AK93" s="37"/>
      <c r="AL93" s="239"/>
      <c r="AM93" s="28">
        <f t="shared" ref="AM93:BR93" si="11">SUM(AM83:AM92)</f>
        <v>100</v>
      </c>
      <c r="AN93" s="28">
        <f t="shared" si="11"/>
        <v>100</v>
      </c>
      <c r="AO93" s="28">
        <f t="shared" si="11"/>
        <v>100</v>
      </c>
      <c r="AP93" s="28">
        <f t="shared" si="11"/>
        <v>100</v>
      </c>
      <c r="AQ93" s="28">
        <f t="shared" si="11"/>
        <v>100</v>
      </c>
      <c r="AR93" s="28">
        <f t="shared" si="11"/>
        <v>100</v>
      </c>
      <c r="AS93" s="28">
        <f t="shared" si="11"/>
        <v>100</v>
      </c>
      <c r="AT93" s="28">
        <f t="shared" si="11"/>
        <v>100</v>
      </c>
      <c r="AU93" s="28">
        <f t="shared" si="11"/>
        <v>98</v>
      </c>
      <c r="AV93" s="28">
        <f t="shared" si="11"/>
        <v>100</v>
      </c>
      <c r="AW93" s="28">
        <f t="shared" si="11"/>
        <v>100</v>
      </c>
      <c r="AX93" s="28">
        <f t="shared" si="11"/>
        <v>100</v>
      </c>
      <c r="AY93" s="28">
        <f t="shared" si="11"/>
        <v>100</v>
      </c>
      <c r="AZ93" s="28">
        <f t="shared" si="11"/>
        <v>95</v>
      </c>
      <c r="BA93" s="28">
        <f t="shared" si="11"/>
        <v>100</v>
      </c>
      <c r="BB93" s="28">
        <f t="shared" si="11"/>
        <v>100</v>
      </c>
      <c r="BC93" s="28">
        <f t="shared" si="11"/>
        <v>100</v>
      </c>
      <c r="BD93" s="28">
        <f t="shared" si="11"/>
        <v>100</v>
      </c>
      <c r="BE93" s="28">
        <f t="shared" si="11"/>
        <v>100</v>
      </c>
      <c r="BF93" s="28">
        <f t="shared" si="11"/>
        <v>100</v>
      </c>
      <c r="BG93" s="28">
        <f t="shared" si="11"/>
        <v>100</v>
      </c>
      <c r="BH93" s="28">
        <f t="shared" si="11"/>
        <v>100</v>
      </c>
      <c r="BI93" s="28">
        <f t="shared" si="11"/>
        <v>95</v>
      </c>
      <c r="BJ93" s="28">
        <f t="shared" si="11"/>
        <v>100</v>
      </c>
      <c r="BK93" s="28">
        <f t="shared" si="11"/>
        <v>100</v>
      </c>
      <c r="BL93" s="28">
        <f t="shared" si="11"/>
        <v>95</v>
      </c>
      <c r="BM93" s="28">
        <f t="shared" si="11"/>
        <v>100</v>
      </c>
      <c r="BN93" s="28">
        <f t="shared" si="11"/>
        <v>100</v>
      </c>
      <c r="BO93" s="28">
        <f t="shared" si="11"/>
        <v>100</v>
      </c>
      <c r="BP93" s="28">
        <f t="shared" si="11"/>
        <v>100</v>
      </c>
      <c r="BQ93" s="28">
        <f t="shared" si="11"/>
        <v>100</v>
      </c>
      <c r="BR93" s="28">
        <f t="shared" si="11"/>
        <v>95</v>
      </c>
    </row>
    <row r="94" spans="1:70" x14ac:dyDescent="0.35">
      <c r="A94" s="120"/>
      <c r="B94" s="120"/>
      <c r="AM94" s="28" t="str">
        <f t="shared" ref="AM94:BR94" si="12">IF(AM93=AM61,"OK","NOT OK")</f>
        <v>OK</v>
      </c>
      <c r="AN94" s="28" t="str">
        <f t="shared" si="12"/>
        <v>OK</v>
      </c>
      <c r="AO94" s="28" t="str">
        <f t="shared" si="12"/>
        <v>OK</v>
      </c>
      <c r="AP94" s="28" t="str">
        <f t="shared" si="12"/>
        <v>OK</v>
      </c>
      <c r="AQ94" s="28" t="str">
        <f t="shared" si="12"/>
        <v>OK</v>
      </c>
      <c r="AR94" s="28" t="str">
        <f t="shared" si="12"/>
        <v>OK</v>
      </c>
      <c r="AS94" s="28" t="str">
        <f t="shared" si="12"/>
        <v>OK</v>
      </c>
      <c r="AT94" s="28" t="str">
        <f t="shared" si="12"/>
        <v>OK</v>
      </c>
      <c r="AU94" s="28" t="str">
        <f t="shared" si="12"/>
        <v>OK</v>
      </c>
      <c r="AV94" s="28" t="str">
        <f t="shared" si="12"/>
        <v>OK</v>
      </c>
      <c r="AW94" s="28" t="str">
        <f t="shared" si="12"/>
        <v>OK</v>
      </c>
      <c r="AX94" s="28" t="str">
        <f t="shared" si="12"/>
        <v>OK</v>
      </c>
      <c r="AY94" s="28" t="str">
        <f t="shared" si="12"/>
        <v>OK</v>
      </c>
      <c r="AZ94" s="28" t="str">
        <f t="shared" si="12"/>
        <v>OK</v>
      </c>
      <c r="BA94" s="28" t="str">
        <f t="shared" si="12"/>
        <v>OK</v>
      </c>
      <c r="BB94" s="28" t="str">
        <f t="shared" si="12"/>
        <v>OK</v>
      </c>
      <c r="BC94" s="28" t="str">
        <f t="shared" si="12"/>
        <v>OK</v>
      </c>
      <c r="BD94" s="28" t="str">
        <f t="shared" si="12"/>
        <v>OK</v>
      </c>
      <c r="BE94" s="28" t="str">
        <f t="shared" si="12"/>
        <v>OK</v>
      </c>
      <c r="BF94" s="28" t="str">
        <f t="shared" si="12"/>
        <v>OK</v>
      </c>
      <c r="BG94" s="28" t="str">
        <f t="shared" si="12"/>
        <v>OK</v>
      </c>
      <c r="BH94" s="28" t="str">
        <f t="shared" si="12"/>
        <v>OK</v>
      </c>
      <c r="BI94" s="28" t="str">
        <f t="shared" si="12"/>
        <v>OK</v>
      </c>
      <c r="BJ94" s="28" t="str">
        <f t="shared" si="12"/>
        <v>OK</v>
      </c>
      <c r="BK94" s="28" t="str">
        <f t="shared" si="12"/>
        <v>OK</v>
      </c>
      <c r="BL94" s="28" t="str">
        <f t="shared" si="12"/>
        <v>OK</v>
      </c>
      <c r="BM94" s="28" t="str">
        <f t="shared" si="12"/>
        <v>OK</v>
      </c>
      <c r="BN94" s="28" t="str">
        <f t="shared" si="12"/>
        <v>OK</v>
      </c>
      <c r="BO94" s="28" t="str">
        <f t="shared" si="12"/>
        <v>OK</v>
      </c>
      <c r="BP94" s="28" t="str">
        <f t="shared" si="12"/>
        <v>OK</v>
      </c>
      <c r="BQ94" s="28" t="str">
        <f t="shared" si="12"/>
        <v>OK</v>
      </c>
      <c r="BR94" s="28" t="str">
        <f t="shared" si="12"/>
        <v>OK</v>
      </c>
    </row>
    <row r="95" spans="1:70" x14ac:dyDescent="0.35">
      <c r="A95" s="120"/>
      <c r="B95" s="120"/>
    </row>
    <row r="96" spans="1:70" ht="28" x14ac:dyDescent="0.35">
      <c r="A96" s="107" t="s">
        <v>268</v>
      </c>
      <c r="B96" s="107"/>
      <c r="AL96" s="227" t="s">
        <v>268</v>
      </c>
      <c r="AM96" s="99" t="s">
        <v>80</v>
      </c>
      <c r="AN96" s="100" t="s">
        <v>73</v>
      </c>
      <c r="AO96" s="101" t="s">
        <v>78</v>
      </c>
      <c r="AP96" s="102" t="s">
        <v>56</v>
      </c>
      <c r="AQ96" s="102" t="s">
        <v>344</v>
      </c>
      <c r="AR96" s="102" t="s">
        <v>272</v>
      </c>
      <c r="AS96" s="102" t="s">
        <v>274</v>
      </c>
      <c r="AT96" s="102" t="s">
        <v>276</v>
      </c>
      <c r="AU96" s="102" t="s">
        <v>82</v>
      </c>
      <c r="AV96" s="102" t="s">
        <v>278</v>
      </c>
      <c r="AW96" s="103" t="s">
        <v>239</v>
      </c>
      <c r="AX96" s="102" t="s">
        <v>280</v>
      </c>
      <c r="AY96" s="102" t="s">
        <v>282</v>
      </c>
      <c r="AZ96" s="102" t="s">
        <v>284</v>
      </c>
      <c r="BA96" s="104" t="s">
        <v>286</v>
      </c>
      <c r="BB96" s="102" t="s">
        <v>74</v>
      </c>
      <c r="BC96" s="102" t="s">
        <v>288</v>
      </c>
      <c r="BD96" s="102" t="s">
        <v>65</v>
      </c>
      <c r="BE96" s="102" t="s">
        <v>76</v>
      </c>
      <c r="BF96" s="102" t="s">
        <v>69</v>
      </c>
      <c r="BG96" s="102" t="s">
        <v>290</v>
      </c>
      <c r="BH96" s="102" t="s">
        <v>62</v>
      </c>
      <c r="BI96" s="102" t="s">
        <v>71</v>
      </c>
      <c r="BJ96" s="102" t="s">
        <v>292</v>
      </c>
      <c r="BK96" s="102" t="s">
        <v>294</v>
      </c>
      <c r="BL96" s="102" t="s">
        <v>296</v>
      </c>
      <c r="BM96" s="102" t="s">
        <v>60</v>
      </c>
      <c r="BN96" s="102" t="s">
        <v>298</v>
      </c>
      <c r="BO96" s="102" t="s">
        <v>300</v>
      </c>
      <c r="BP96" s="102" t="s">
        <v>67</v>
      </c>
      <c r="BQ96" s="102" t="s">
        <v>250</v>
      </c>
      <c r="BR96" s="102" t="s">
        <v>58</v>
      </c>
    </row>
    <row r="97" spans="1:70" x14ac:dyDescent="0.35">
      <c r="A97" s="109" t="s">
        <v>256</v>
      </c>
      <c r="B97" s="109"/>
      <c r="AL97" s="229" t="s">
        <v>256</v>
      </c>
      <c r="AM97" s="41">
        <f t="shared" ref="AM97:AM105" si="13">IF(AM83=0,"N/A",AM70/AM83)</f>
        <v>0.38124999999999998</v>
      </c>
      <c r="AN97" s="41">
        <f t="shared" ref="AN97:BQ104" si="14">IF(AN83=0,"N/A",AN70/AN83)</f>
        <v>0.67500000000000004</v>
      </c>
      <c r="AO97" s="41">
        <f t="shared" si="14"/>
        <v>0.125</v>
      </c>
      <c r="AP97" s="41">
        <f t="shared" si="14"/>
        <v>0.51875000000000004</v>
      </c>
      <c r="AQ97" s="41">
        <f t="shared" si="14"/>
        <v>0.46875</v>
      </c>
      <c r="AR97" s="41">
        <f t="shared" si="14"/>
        <v>0.41875000000000001</v>
      </c>
      <c r="AS97" s="41">
        <f t="shared" si="14"/>
        <v>0.27500000000000002</v>
      </c>
      <c r="AT97" s="41">
        <f t="shared" si="14"/>
        <v>0.64375000000000004</v>
      </c>
      <c r="AU97" s="41">
        <f t="shared" si="14"/>
        <v>0.90625</v>
      </c>
      <c r="AV97" s="41">
        <f t="shared" si="14"/>
        <v>0.50624999999999998</v>
      </c>
      <c r="AW97" s="41">
        <f t="shared" si="14"/>
        <v>0.43125000000000002</v>
      </c>
      <c r="AX97" s="41">
        <f t="shared" si="14"/>
        <v>0.9375</v>
      </c>
      <c r="AY97" s="41">
        <f t="shared" si="14"/>
        <v>0.58125000000000004</v>
      </c>
      <c r="AZ97" s="41">
        <f t="shared" si="14"/>
        <v>0.59375</v>
      </c>
      <c r="BA97" s="41">
        <f t="shared" si="14"/>
        <v>0.86250000000000004</v>
      </c>
      <c r="BB97" s="41">
        <f t="shared" si="14"/>
        <v>0.31874999999999998</v>
      </c>
      <c r="BC97" s="41">
        <f t="shared" si="14"/>
        <v>0.65625</v>
      </c>
      <c r="BD97" s="41">
        <f t="shared" si="14"/>
        <v>0.33124999999999999</v>
      </c>
      <c r="BE97" s="41">
        <f t="shared" si="14"/>
        <v>0.875</v>
      </c>
      <c r="BF97" s="41">
        <f t="shared" si="14"/>
        <v>0.40625</v>
      </c>
      <c r="BG97" s="41">
        <f t="shared" si="14"/>
        <v>0.16250000000000001</v>
      </c>
      <c r="BH97" s="41">
        <f t="shared" si="14"/>
        <v>0.64375000000000004</v>
      </c>
      <c r="BI97" s="41">
        <f t="shared" si="14"/>
        <v>0.5</v>
      </c>
      <c r="BJ97" s="41">
        <f t="shared" si="14"/>
        <v>0.86250000000000004</v>
      </c>
      <c r="BK97" s="41">
        <f t="shared" si="14"/>
        <v>0.9375</v>
      </c>
      <c r="BL97" s="41">
        <f t="shared" si="14"/>
        <v>0.6</v>
      </c>
      <c r="BM97" s="41">
        <f t="shared" si="14"/>
        <v>0.86250000000000004</v>
      </c>
      <c r="BN97" s="41">
        <f t="shared" si="14"/>
        <v>0.92500000000000004</v>
      </c>
      <c r="BO97" s="41">
        <f t="shared" si="14"/>
        <v>0.875</v>
      </c>
      <c r="BP97" s="41">
        <f t="shared" si="14"/>
        <v>0.11874999999999999</v>
      </c>
      <c r="BQ97" s="41">
        <f t="shared" si="14"/>
        <v>0.25624999999999998</v>
      </c>
      <c r="BR97" s="41">
        <f t="shared" ref="BR97:BR105" si="15">IF(BR83=0,"N/A",BR70/BR83)</f>
        <v>0.875</v>
      </c>
    </row>
    <row r="98" spans="1:70" x14ac:dyDescent="0.35">
      <c r="A98" s="110" t="s">
        <v>257</v>
      </c>
      <c r="B98" s="110"/>
      <c r="AL98" s="230" t="s">
        <v>257</v>
      </c>
      <c r="AM98" s="41">
        <f t="shared" si="13"/>
        <v>0.34375</v>
      </c>
      <c r="AN98" s="41">
        <f t="shared" ref="AN98:BB98" si="16">IF(AN84=0,"N/A",AN71/AN84)</f>
        <v>0.21875</v>
      </c>
      <c r="AO98" s="41">
        <f t="shared" si="16"/>
        <v>0.21875</v>
      </c>
      <c r="AP98" s="41">
        <f t="shared" si="16"/>
        <v>0.76249999999999996</v>
      </c>
      <c r="AQ98" s="41">
        <f t="shared" si="16"/>
        <v>0.25</v>
      </c>
      <c r="AR98" s="41">
        <f t="shared" si="16"/>
        <v>0.375</v>
      </c>
      <c r="AS98" s="41">
        <f t="shared" si="16"/>
        <v>0.21875</v>
      </c>
      <c r="AT98" s="41">
        <f t="shared" si="16"/>
        <v>0.53749999999999998</v>
      </c>
      <c r="AU98" s="41">
        <f t="shared" si="16"/>
        <v>0.734375</v>
      </c>
      <c r="AV98" s="41">
        <f t="shared" si="16"/>
        <v>0.390625</v>
      </c>
      <c r="AW98" s="41">
        <f t="shared" si="16"/>
        <v>0.15625</v>
      </c>
      <c r="AX98" s="41">
        <f t="shared" si="16"/>
        <v>0.51249999999999996</v>
      </c>
      <c r="AY98" s="41">
        <f t="shared" si="16"/>
        <v>0.22500000000000001</v>
      </c>
      <c r="AZ98" s="41">
        <f t="shared" si="16"/>
        <v>0.5625</v>
      </c>
      <c r="BA98" s="41">
        <f t="shared" si="16"/>
        <v>0.3125</v>
      </c>
      <c r="BB98" s="41">
        <f t="shared" si="16"/>
        <v>0.265625</v>
      </c>
      <c r="BC98" s="41">
        <f t="shared" si="14"/>
        <v>0.22500000000000001</v>
      </c>
      <c r="BD98" s="41">
        <f t="shared" si="14"/>
        <v>0.21875</v>
      </c>
      <c r="BE98" s="41">
        <f t="shared" si="14"/>
        <v>0.53125</v>
      </c>
      <c r="BF98" s="41">
        <f t="shared" si="14"/>
        <v>0.11874999999999999</v>
      </c>
      <c r="BG98" s="41">
        <f t="shared" si="14"/>
        <v>0.1875</v>
      </c>
      <c r="BH98" s="41">
        <f t="shared" si="14"/>
        <v>0.42500000000000004</v>
      </c>
      <c r="BI98" s="41">
        <f t="shared" si="14"/>
        <v>0.40625</v>
      </c>
      <c r="BJ98" s="41">
        <f t="shared" si="14"/>
        <v>0.4</v>
      </c>
      <c r="BK98" s="41">
        <f t="shared" si="14"/>
        <v>0.4375</v>
      </c>
      <c r="BL98" s="41">
        <f t="shared" si="14"/>
        <v>0.40625</v>
      </c>
      <c r="BM98" s="41">
        <f t="shared" si="14"/>
        <v>0.65</v>
      </c>
      <c r="BN98" s="41">
        <f t="shared" si="14"/>
        <v>0.4375</v>
      </c>
      <c r="BO98" s="41">
        <f t="shared" si="14"/>
        <v>0.76875000000000004</v>
      </c>
      <c r="BP98" s="41">
        <f t="shared" si="14"/>
        <v>0.15625</v>
      </c>
      <c r="BQ98" s="41">
        <f t="shared" si="14"/>
        <v>0.21875</v>
      </c>
      <c r="BR98" s="41">
        <f t="shared" si="15"/>
        <v>0.375</v>
      </c>
    </row>
    <row r="99" spans="1:70" x14ac:dyDescent="0.35">
      <c r="A99" s="111" t="s">
        <v>258</v>
      </c>
      <c r="B99" s="111"/>
      <c r="AL99" s="231" t="s">
        <v>258</v>
      </c>
      <c r="AM99" s="41">
        <f t="shared" si="13"/>
        <v>0</v>
      </c>
      <c r="AN99" s="41">
        <f t="shared" si="14"/>
        <v>0.39166666666666661</v>
      </c>
      <c r="AO99" s="41">
        <f t="shared" si="14"/>
        <v>0.125</v>
      </c>
      <c r="AP99" s="41">
        <f t="shared" si="14"/>
        <v>0.48333333333333334</v>
      </c>
      <c r="AQ99" s="41">
        <f t="shared" si="14"/>
        <v>0.19999999999999998</v>
      </c>
      <c r="AR99" s="41">
        <f t="shared" si="14"/>
        <v>0.125</v>
      </c>
      <c r="AS99" s="41">
        <f t="shared" si="14"/>
        <v>0.3</v>
      </c>
      <c r="AT99" s="41">
        <f t="shared" si="14"/>
        <v>0.29166666666666669</v>
      </c>
      <c r="AU99" s="41">
        <f t="shared" si="14"/>
        <v>0.32500000000000001</v>
      </c>
      <c r="AV99" s="41">
        <f t="shared" si="14"/>
        <v>0.25</v>
      </c>
      <c r="AW99" s="41">
        <f t="shared" si="14"/>
        <v>0.45833333333333331</v>
      </c>
      <c r="AX99" s="41">
        <f t="shared" si="14"/>
        <v>0</v>
      </c>
      <c r="AY99" s="41">
        <f t="shared" si="14"/>
        <v>0.375</v>
      </c>
      <c r="AZ99" s="41">
        <f t="shared" si="14"/>
        <v>0.66666666666666663</v>
      </c>
      <c r="BA99" s="41">
        <f t="shared" si="14"/>
        <v>0.125</v>
      </c>
      <c r="BB99" s="41">
        <f t="shared" si="14"/>
        <v>3.3333333333333333E-2</v>
      </c>
      <c r="BC99" s="41">
        <f t="shared" si="14"/>
        <v>0</v>
      </c>
      <c r="BD99" s="41">
        <f t="shared" si="14"/>
        <v>0</v>
      </c>
      <c r="BE99" s="41">
        <f t="shared" si="14"/>
        <v>0.58333333333333337</v>
      </c>
      <c r="BF99" s="41">
        <f t="shared" si="14"/>
        <v>0.25</v>
      </c>
      <c r="BG99" s="41">
        <f t="shared" si="14"/>
        <v>0</v>
      </c>
      <c r="BH99" s="41">
        <f t="shared" si="14"/>
        <v>0.58333333333333337</v>
      </c>
      <c r="BI99" s="41">
        <f t="shared" si="14"/>
        <v>0.41666666666666669</v>
      </c>
      <c r="BJ99" s="41">
        <f t="shared" si="14"/>
        <v>0.29166666666666669</v>
      </c>
      <c r="BK99" s="41">
        <f t="shared" si="14"/>
        <v>0.58333333333333337</v>
      </c>
      <c r="BL99" s="41">
        <f t="shared" si="14"/>
        <v>0.375</v>
      </c>
      <c r="BM99" s="41">
        <f t="shared" si="14"/>
        <v>0.45833333333333331</v>
      </c>
      <c r="BN99" s="41">
        <f t="shared" si="14"/>
        <v>0.45</v>
      </c>
      <c r="BO99" s="41">
        <f t="shared" si="14"/>
        <v>0.73333333333333339</v>
      </c>
      <c r="BP99" s="41">
        <f t="shared" si="14"/>
        <v>0.16666666666666666</v>
      </c>
      <c r="BQ99" s="41">
        <f t="shared" si="14"/>
        <v>0.33333333333333331</v>
      </c>
      <c r="BR99" s="41">
        <f t="shared" si="15"/>
        <v>8.3333333333333329E-2</v>
      </c>
    </row>
    <row r="100" spans="1:70" x14ac:dyDescent="0.35">
      <c r="A100" s="112" t="s">
        <v>259</v>
      </c>
      <c r="B100" s="112"/>
      <c r="AL100" s="232" t="s">
        <v>259</v>
      </c>
      <c r="AM100" s="41">
        <f t="shared" si="13"/>
        <v>0</v>
      </c>
      <c r="AN100" s="41">
        <f t="shared" si="14"/>
        <v>0</v>
      </c>
      <c r="AO100" s="41">
        <f t="shared" si="14"/>
        <v>0.2857142857142857</v>
      </c>
      <c r="AP100" s="41">
        <f t="shared" si="14"/>
        <v>0.5</v>
      </c>
      <c r="AQ100" s="41">
        <f t="shared" si="14"/>
        <v>0.2857142857142857</v>
      </c>
      <c r="AR100" s="41">
        <f t="shared" si="14"/>
        <v>0.5</v>
      </c>
      <c r="AS100" s="41">
        <f t="shared" si="14"/>
        <v>0.5714285714285714</v>
      </c>
      <c r="AT100" s="41">
        <f t="shared" si="14"/>
        <v>0.6428571428571429</v>
      </c>
      <c r="AU100" s="41">
        <f t="shared" si="14"/>
        <v>0.21428571428571427</v>
      </c>
      <c r="AV100" s="41">
        <f t="shared" si="14"/>
        <v>0</v>
      </c>
      <c r="AW100" s="41">
        <f t="shared" si="14"/>
        <v>0.2857142857142857</v>
      </c>
      <c r="AX100" s="41">
        <f t="shared" si="14"/>
        <v>0</v>
      </c>
      <c r="AY100" s="41">
        <f t="shared" si="14"/>
        <v>0.2857142857142857</v>
      </c>
      <c r="AZ100" s="41">
        <f t="shared" si="14"/>
        <v>1</v>
      </c>
      <c r="BA100" s="41">
        <f t="shared" si="14"/>
        <v>0.2857142857142857</v>
      </c>
      <c r="BB100" s="41">
        <f t="shared" si="14"/>
        <v>0</v>
      </c>
      <c r="BC100" s="41">
        <f t="shared" si="14"/>
        <v>0.2857142857142857</v>
      </c>
      <c r="BD100" s="41">
        <f t="shared" si="14"/>
        <v>0.2857142857142857</v>
      </c>
      <c r="BE100" s="41">
        <f t="shared" si="14"/>
        <v>0.2857142857142857</v>
      </c>
      <c r="BF100" s="41">
        <f t="shared" si="14"/>
        <v>0</v>
      </c>
      <c r="BG100" s="41">
        <f t="shared" si="14"/>
        <v>0</v>
      </c>
      <c r="BH100" s="41">
        <f t="shared" si="14"/>
        <v>0.42857142857142855</v>
      </c>
      <c r="BI100" s="41">
        <f t="shared" si="14"/>
        <v>1</v>
      </c>
      <c r="BJ100" s="41">
        <f t="shared" si="14"/>
        <v>0.2857142857142857</v>
      </c>
      <c r="BK100" s="41">
        <f t="shared" si="14"/>
        <v>0.5</v>
      </c>
      <c r="BL100" s="41">
        <f t="shared" si="14"/>
        <v>0</v>
      </c>
      <c r="BM100" s="41">
        <f t="shared" si="14"/>
        <v>0.2857142857142857</v>
      </c>
      <c r="BN100" s="41">
        <f t="shared" si="14"/>
        <v>0</v>
      </c>
      <c r="BO100" s="41">
        <f t="shared" si="14"/>
        <v>1</v>
      </c>
      <c r="BP100" s="41">
        <f t="shared" si="14"/>
        <v>0.2857142857142857</v>
      </c>
      <c r="BQ100" s="41">
        <f t="shared" si="14"/>
        <v>0</v>
      </c>
      <c r="BR100" s="41">
        <f t="shared" si="15"/>
        <v>1</v>
      </c>
    </row>
    <row r="101" spans="1:70" x14ac:dyDescent="0.35">
      <c r="A101" s="113" t="s">
        <v>260</v>
      </c>
      <c r="B101" s="113"/>
      <c r="AL101" s="233" t="s">
        <v>260</v>
      </c>
      <c r="AM101" s="41">
        <f t="shared" si="13"/>
        <v>0.5</v>
      </c>
      <c r="AN101" s="41">
        <f t="shared" si="14"/>
        <v>0.41666666666666669</v>
      </c>
      <c r="AO101" s="41">
        <f t="shared" si="14"/>
        <v>0</v>
      </c>
      <c r="AP101" s="41">
        <f t="shared" si="14"/>
        <v>0.58333333333333337</v>
      </c>
      <c r="AQ101" s="41">
        <f t="shared" si="14"/>
        <v>0.16666666666666666</v>
      </c>
      <c r="AR101" s="41">
        <f t="shared" si="14"/>
        <v>0.125</v>
      </c>
      <c r="AS101" s="41">
        <f t="shared" si="14"/>
        <v>0.79166666666666663</v>
      </c>
      <c r="AT101" s="41">
        <f t="shared" si="14"/>
        <v>0.83333333333333337</v>
      </c>
      <c r="AU101" s="41">
        <f t="shared" si="14"/>
        <v>0.75</v>
      </c>
      <c r="AV101" s="41">
        <f t="shared" si="14"/>
        <v>0.375</v>
      </c>
      <c r="AW101" s="41">
        <f t="shared" si="14"/>
        <v>0.33333333333333331</v>
      </c>
      <c r="AX101" s="41">
        <f t="shared" si="14"/>
        <v>0.83333333333333337</v>
      </c>
      <c r="AY101" s="41">
        <f t="shared" si="14"/>
        <v>0.41666666666666669</v>
      </c>
      <c r="AZ101" s="41">
        <f t="shared" si="14"/>
        <v>0.75</v>
      </c>
      <c r="BA101" s="41">
        <f t="shared" si="14"/>
        <v>0.33333333333333331</v>
      </c>
      <c r="BB101" s="41">
        <f t="shared" si="14"/>
        <v>0.58333333333333337</v>
      </c>
      <c r="BC101" s="41">
        <f t="shared" si="14"/>
        <v>0.66666666666666663</v>
      </c>
      <c r="BD101" s="41">
        <f t="shared" si="14"/>
        <v>0.58333333333333337</v>
      </c>
      <c r="BE101" s="41">
        <f t="shared" si="14"/>
        <v>0.75</v>
      </c>
      <c r="BF101" s="41">
        <f t="shared" si="14"/>
        <v>0.16666666666666666</v>
      </c>
      <c r="BG101" s="41">
        <f t="shared" si="14"/>
        <v>0.29166666666666669</v>
      </c>
      <c r="BH101" s="41">
        <f t="shared" si="14"/>
        <v>0.75</v>
      </c>
      <c r="BI101" s="41">
        <f t="shared" si="14"/>
        <v>0.83333333333333337</v>
      </c>
      <c r="BJ101" s="41">
        <f t="shared" si="14"/>
        <v>0.58333333333333337</v>
      </c>
      <c r="BK101" s="41">
        <f t="shared" si="14"/>
        <v>0.75</v>
      </c>
      <c r="BL101" s="41">
        <f t="shared" si="14"/>
        <v>0.45833333333333331</v>
      </c>
      <c r="BM101" s="41">
        <f t="shared" si="14"/>
        <v>0.58333333333333337</v>
      </c>
      <c r="BN101" s="41">
        <f t="shared" si="14"/>
        <v>0.75</v>
      </c>
      <c r="BO101" s="41">
        <f t="shared" si="14"/>
        <v>0.75</v>
      </c>
      <c r="BP101" s="41">
        <f t="shared" si="14"/>
        <v>0.125</v>
      </c>
      <c r="BQ101" s="41">
        <f t="shared" si="14"/>
        <v>0.33333333333333331</v>
      </c>
      <c r="BR101" s="41">
        <f t="shared" si="15"/>
        <v>0.45833333333333331</v>
      </c>
    </row>
    <row r="102" spans="1:70" x14ac:dyDescent="0.35">
      <c r="A102" s="114" t="s">
        <v>261</v>
      </c>
      <c r="B102" s="114"/>
      <c r="AL102" s="234" t="s">
        <v>261</v>
      </c>
      <c r="AM102" s="41">
        <f t="shared" si="13"/>
        <v>0</v>
      </c>
      <c r="AN102" s="41">
        <f t="shared" si="14"/>
        <v>0.1</v>
      </c>
      <c r="AO102" s="41">
        <f t="shared" si="14"/>
        <v>0</v>
      </c>
      <c r="AP102" s="41">
        <f t="shared" si="14"/>
        <v>0.5</v>
      </c>
      <c r="AQ102" s="41">
        <f t="shared" si="14"/>
        <v>0.2</v>
      </c>
      <c r="AR102" s="41">
        <f t="shared" si="14"/>
        <v>0.3</v>
      </c>
      <c r="AS102" s="41">
        <f t="shared" si="14"/>
        <v>0.2</v>
      </c>
      <c r="AT102" s="41">
        <f t="shared" si="14"/>
        <v>0.5</v>
      </c>
      <c r="AU102" s="41">
        <f t="shared" si="14"/>
        <v>0.3</v>
      </c>
      <c r="AV102" s="41">
        <f t="shared" si="14"/>
        <v>0.5</v>
      </c>
      <c r="AW102" s="41">
        <f t="shared" si="14"/>
        <v>0</v>
      </c>
      <c r="AX102" s="41">
        <f t="shared" si="14"/>
        <v>0.2</v>
      </c>
      <c r="AY102" s="41">
        <f t="shared" si="14"/>
        <v>0.1</v>
      </c>
      <c r="AZ102" s="41">
        <f t="shared" si="14"/>
        <v>0.6</v>
      </c>
      <c r="BA102" s="41">
        <f t="shared" si="14"/>
        <v>0.2</v>
      </c>
      <c r="BB102" s="41">
        <f t="shared" si="14"/>
        <v>0.1</v>
      </c>
      <c r="BC102" s="41">
        <f t="shared" si="14"/>
        <v>0</v>
      </c>
      <c r="BD102" s="41">
        <f t="shared" si="14"/>
        <v>0.2</v>
      </c>
      <c r="BE102" s="41">
        <f t="shared" si="14"/>
        <v>0.1</v>
      </c>
      <c r="BF102" s="41">
        <f t="shared" si="14"/>
        <v>0</v>
      </c>
      <c r="BG102" s="41">
        <f t="shared" si="14"/>
        <v>0</v>
      </c>
      <c r="BH102" s="41">
        <f t="shared" si="14"/>
        <v>0</v>
      </c>
      <c r="BI102" s="41">
        <f t="shared" si="14"/>
        <v>0.2</v>
      </c>
      <c r="BJ102" s="41">
        <f t="shared" si="14"/>
        <v>0.2</v>
      </c>
      <c r="BK102" s="41">
        <f t="shared" si="14"/>
        <v>0.1</v>
      </c>
      <c r="BL102" s="41">
        <f t="shared" si="14"/>
        <v>0.3</v>
      </c>
      <c r="BM102" s="41">
        <f t="shared" si="14"/>
        <v>0.5</v>
      </c>
      <c r="BN102" s="41">
        <f t="shared" si="14"/>
        <v>0.2</v>
      </c>
      <c r="BO102" s="41">
        <f t="shared" si="14"/>
        <v>1</v>
      </c>
      <c r="BP102" s="41">
        <f t="shared" si="14"/>
        <v>0</v>
      </c>
      <c r="BQ102" s="41">
        <f t="shared" si="14"/>
        <v>0.1</v>
      </c>
      <c r="BR102" s="41">
        <f t="shared" si="15"/>
        <v>0.2</v>
      </c>
    </row>
    <row r="103" spans="1:70" x14ac:dyDescent="0.35">
      <c r="A103" s="115" t="s">
        <v>262</v>
      </c>
      <c r="B103" s="115"/>
      <c r="AL103" s="235" t="s">
        <v>262</v>
      </c>
      <c r="AM103" s="41">
        <f t="shared" si="13"/>
        <v>0</v>
      </c>
      <c r="AN103" s="41">
        <f t="shared" si="14"/>
        <v>0.33333333333333331</v>
      </c>
      <c r="AO103" s="41">
        <f t="shared" si="14"/>
        <v>0</v>
      </c>
      <c r="AP103" s="41">
        <f t="shared" si="14"/>
        <v>0.33333333333333331</v>
      </c>
      <c r="AQ103" s="41">
        <f t="shared" si="14"/>
        <v>0</v>
      </c>
      <c r="AR103" s="41">
        <f t="shared" si="14"/>
        <v>0.25</v>
      </c>
      <c r="AS103" s="41">
        <f t="shared" si="14"/>
        <v>0.16666666666666666</v>
      </c>
      <c r="AT103" s="41">
        <f t="shared" si="14"/>
        <v>0.25</v>
      </c>
      <c r="AU103" s="41">
        <f t="shared" si="14"/>
        <v>0.25</v>
      </c>
      <c r="AV103" s="41">
        <f t="shared" si="14"/>
        <v>0.25</v>
      </c>
      <c r="AW103" s="41">
        <f t="shared" si="14"/>
        <v>0.16666666666666666</v>
      </c>
      <c r="AX103" s="41">
        <f t="shared" si="14"/>
        <v>0.16666666666666666</v>
      </c>
      <c r="AY103" s="41">
        <f t="shared" si="14"/>
        <v>0</v>
      </c>
      <c r="AZ103" s="41">
        <f t="shared" si="14"/>
        <v>0.41666666666666669</v>
      </c>
      <c r="BA103" s="41">
        <f t="shared" si="14"/>
        <v>8.3333333333333329E-2</v>
      </c>
      <c r="BB103" s="41">
        <f t="shared" si="14"/>
        <v>0.33333333333333331</v>
      </c>
      <c r="BC103" s="41">
        <f t="shared" si="14"/>
        <v>0.16666666666666666</v>
      </c>
      <c r="BD103" s="41">
        <f t="shared" si="14"/>
        <v>0.16666666666666666</v>
      </c>
      <c r="BE103" s="41">
        <f t="shared" si="14"/>
        <v>0.5</v>
      </c>
      <c r="BF103" s="41">
        <f t="shared" si="14"/>
        <v>0</v>
      </c>
      <c r="BG103" s="41">
        <f t="shared" si="14"/>
        <v>0.16666666666666666</v>
      </c>
      <c r="BH103" s="41">
        <f t="shared" si="14"/>
        <v>0.25</v>
      </c>
      <c r="BI103" s="41">
        <f t="shared" si="14"/>
        <v>0.16666666666666666</v>
      </c>
      <c r="BJ103" s="41">
        <f t="shared" si="14"/>
        <v>0.75</v>
      </c>
      <c r="BK103" s="41">
        <f t="shared" si="14"/>
        <v>0.33333333333333331</v>
      </c>
      <c r="BL103" s="41">
        <f t="shared" si="14"/>
        <v>8.3333333333333329E-2</v>
      </c>
      <c r="BM103" s="41">
        <f t="shared" si="14"/>
        <v>8.3333333333333329E-2</v>
      </c>
      <c r="BN103" s="41">
        <f t="shared" si="14"/>
        <v>8.3333333333333329E-2</v>
      </c>
      <c r="BO103" s="41">
        <f t="shared" si="14"/>
        <v>0.41666666666666669</v>
      </c>
      <c r="BP103" s="41">
        <f t="shared" si="14"/>
        <v>8.3333333333333329E-2</v>
      </c>
      <c r="BQ103" s="41">
        <f t="shared" si="14"/>
        <v>0.16666666666666666</v>
      </c>
      <c r="BR103" s="41">
        <f t="shared" si="15"/>
        <v>0.25</v>
      </c>
    </row>
    <row r="104" spans="1:70" x14ac:dyDescent="0.35">
      <c r="A104" s="116" t="s">
        <v>263</v>
      </c>
      <c r="B104" s="116"/>
      <c r="AL104" s="236" t="s">
        <v>263</v>
      </c>
      <c r="AM104" s="41">
        <f t="shared" si="13"/>
        <v>0.25</v>
      </c>
      <c r="AN104" s="41">
        <f t="shared" si="14"/>
        <v>1</v>
      </c>
      <c r="AO104" s="41">
        <f t="shared" si="14"/>
        <v>0</v>
      </c>
      <c r="AP104" s="41">
        <f t="shared" si="14"/>
        <v>0.25</v>
      </c>
      <c r="AQ104" s="41">
        <f t="shared" si="14"/>
        <v>0</v>
      </c>
      <c r="AR104" s="41">
        <f t="shared" si="14"/>
        <v>0.5</v>
      </c>
      <c r="AS104" s="41">
        <f t="shared" si="14"/>
        <v>0</v>
      </c>
      <c r="AT104" s="41">
        <f t="shared" si="14"/>
        <v>0.5</v>
      </c>
      <c r="AU104" s="41">
        <f t="shared" si="14"/>
        <v>0.5</v>
      </c>
      <c r="AV104" s="41">
        <f t="shared" si="14"/>
        <v>0.125</v>
      </c>
      <c r="AW104" s="41">
        <f t="shared" si="14"/>
        <v>0</v>
      </c>
      <c r="AX104" s="41">
        <f t="shared" si="14"/>
        <v>0.375</v>
      </c>
      <c r="AY104" s="41">
        <f t="shared" si="14"/>
        <v>0.25</v>
      </c>
      <c r="AZ104" s="41">
        <f t="shared" si="14"/>
        <v>1</v>
      </c>
      <c r="BA104" s="41">
        <f t="shared" si="14"/>
        <v>0.25</v>
      </c>
      <c r="BB104" s="41">
        <f t="shared" si="14"/>
        <v>0</v>
      </c>
      <c r="BC104" s="41">
        <f t="shared" si="14"/>
        <v>0</v>
      </c>
      <c r="BD104" s="41">
        <f t="shared" si="14"/>
        <v>0.25</v>
      </c>
      <c r="BE104" s="41">
        <f t="shared" si="14"/>
        <v>0.5</v>
      </c>
      <c r="BF104" s="41">
        <f t="shared" si="14"/>
        <v>0</v>
      </c>
      <c r="BG104" s="41">
        <f t="shared" si="14"/>
        <v>0</v>
      </c>
      <c r="BH104" s="41">
        <f t="shared" si="14"/>
        <v>0.25</v>
      </c>
      <c r="BI104" s="41">
        <f t="shared" si="14"/>
        <v>0</v>
      </c>
      <c r="BJ104" s="41">
        <f t="shared" si="14"/>
        <v>0.25</v>
      </c>
      <c r="BK104" s="41">
        <f t="shared" si="14"/>
        <v>0.625</v>
      </c>
      <c r="BL104" s="41">
        <f t="shared" si="14"/>
        <v>0.25</v>
      </c>
      <c r="BM104" s="41">
        <f t="shared" si="14"/>
        <v>0.875</v>
      </c>
      <c r="BN104" s="41">
        <f t="shared" si="14"/>
        <v>0</v>
      </c>
      <c r="BO104" s="41">
        <f t="shared" si="14"/>
        <v>1</v>
      </c>
      <c r="BP104" s="41">
        <f t="shared" si="14"/>
        <v>0</v>
      </c>
      <c r="BQ104" s="41">
        <f t="shared" si="14"/>
        <v>0.75</v>
      </c>
      <c r="BR104" s="41">
        <f t="shared" si="15"/>
        <v>0.75</v>
      </c>
    </row>
    <row r="105" spans="1:70" x14ac:dyDescent="0.35">
      <c r="A105" s="117" t="s">
        <v>264</v>
      </c>
      <c r="B105" s="117"/>
      <c r="AL105" s="237" t="s">
        <v>264</v>
      </c>
      <c r="AM105" s="41">
        <f t="shared" si="13"/>
        <v>0</v>
      </c>
      <c r="AN105" s="41">
        <f t="shared" ref="AN105:BQ105" si="17">IF(AN91=0,"N/A",AN78/AN91)</f>
        <v>0.33333333333333331</v>
      </c>
      <c r="AO105" s="41">
        <f t="shared" si="17"/>
        <v>0</v>
      </c>
      <c r="AP105" s="41">
        <f t="shared" si="17"/>
        <v>0.33333333333333331</v>
      </c>
      <c r="AQ105" s="41">
        <f t="shared" si="17"/>
        <v>0</v>
      </c>
      <c r="AR105" s="41">
        <f t="shared" si="17"/>
        <v>0</v>
      </c>
      <c r="AS105" s="41">
        <f t="shared" si="17"/>
        <v>0.16666666666666666</v>
      </c>
      <c r="AT105" s="41">
        <f t="shared" si="17"/>
        <v>0.16666666666666666</v>
      </c>
      <c r="AU105" s="41">
        <f t="shared" si="17"/>
        <v>0.25</v>
      </c>
      <c r="AV105" s="41">
        <f t="shared" si="17"/>
        <v>0</v>
      </c>
      <c r="AW105" s="41">
        <f t="shared" si="17"/>
        <v>0</v>
      </c>
      <c r="AX105" s="41">
        <f t="shared" si="17"/>
        <v>0.16666666666666666</v>
      </c>
      <c r="AY105" s="41">
        <f t="shared" si="17"/>
        <v>0.16666666666666666</v>
      </c>
      <c r="AZ105" s="41">
        <f t="shared" si="17"/>
        <v>0.33333333333333331</v>
      </c>
      <c r="BA105" s="41">
        <f t="shared" si="17"/>
        <v>0</v>
      </c>
      <c r="BB105" s="41">
        <f t="shared" si="17"/>
        <v>0</v>
      </c>
      <c r="BC105" s="41">
        <f t="shared" si="17"/>
        <v>0.5</v>
      </c>
      <c r="BD105" s="41">
        <f t="shared" si="17"/>
        <v>0</v>
      </c>
      <c r="BE105" s="41">
        <f t="shared" si="17"/>
        <v>0.16666666666666666</v>
      </c>
      <c r="BF105" s="41">
        <f t="shared" si="17"/>
        <v>0</v>
      </c>
      <c r="BG105" s="41">
        <f t="shared" si="17"/>
        <v>0</v>
      </c>
      <c r="BH105" s="41">
        <f t="shared" si="17"/>
        <v>0.16666666666666666</v>
      </c>
      <c r="BI105" s="41">
        <f t="shared" si="17"/>
        <v>0</v>
      </c>
      <c r="BJ105" s="41">
        <f t="shared" si="17"/>
        <v>0.16666666666666666</v>
      </c>
      <c r="BK105" s="41">
        <f t="shared" si="17"/>
        <v>0.16666666666666666</v>
      </c>
      <c r="BL105" s="41">
        <f t="shared" si="17"/>
        <v>0</v>
      </c>
      <c r="BM105" s="41">
        <f t="shared" si="17"/>
        <v>0</v>
      </c>
      <c r="BN105" s="41">
        <f t="shared" si="17"/>
        <v>0.16666666666666666</v>
      </c>
      <c r="BO105" s="41">
        <f t="shared" si="17"/>
        <v>0.5</v>
      </c>
      <c r="BP105" s="41">
        <f t="shared" si="17"/>
        <v>0</v>
      </c>
      <c r="BQ105" s="41">
        <f t="shared" si="17"/>
        <v>0</v>
      </c>
      <c r="BR105" s="41">
        <f t="shared" si="15"/>
        <v>0.5</v>
      </c>
    </row>
  </sheetData>
  <conditionalFormatting sqref="C68:BR68 C70:AK79 AM70:BR79 C69:AL69 C83:AK91 C92:BR95 C80:BR81 A106:BR1048576 C97:AK105 AM97:BR105 C82:AL82 C96:AL96 BS1:XFD1048576 AM83:BR91 A58:H58 J58:AC58 AE58:BR58 A59:BR59 C67:AL67 C60:AL63 C64:AK66">
    <cfRule type="cellIs" dxfId="88" priority="148" operator="equal">
      <formula>"???"</formula>
    </cfRule>
  </conditionalFormatting>
  <conditionalFormatting sqref="A58:H58 I59 J58:AC58 AE58:BR58 AD59">
    <cfRule type="cellIs" dxfId="87" priority="147" operator="equal">
      <formula>"ERR"</formula>
    </cfRule>
  </conditionalFormatting>
  <conditionalFormatting sqref="AM2:BR57">
    <cfRule type="cellIs" dxfId="86" priority="2" operator="equal">
      <formula>""</formula>
    </cfRule>
    <cfRule type="cellIs" dxfId="85" priority="137" operator="equal">
      <formula>"ERROR"</formula>
    </cfRule>
  </conditionalFormatting>
  <conditionalFormatting sqref="AL70:AL79">
    <cfRule type="cellIs" dxfId="84" priority="134" operator="equal">
      <formula>"???"</formula>
    </cfRule>
  </conditionalFormatting>
  <conditionalFormatting sqref="AP69:BR69 AM69:AN69">
    <cfRule type="cellIs" dxfId="83" priority="128" operator="equal">
      <formula>"???"</formula>
    </cfRule>
  </conditionalFormatting>
  <conditionalFormatting sqref="AP69:BR69 AM69:AN69">
    <cfRule type="cellIs" dxfId="82" priority="127" operator="equal">
      <formula>"ERR"</formula>
    </cfRule>
  </conditionalFormatting>
  <conditionalFormatting sqref="AO69">
    <cfRule type="cellIs" dxfId="81" priority="126" operator="equal">
      <formula>"???"</formula>
    </cfRule>
  </conditionalFormatting>
  <conditionalFormatting sqref="AO69">
    <cfRule type="cellIs" dxfId="80" priority="125" operator="equal">
      <formula>"ERR"</formula>
    </cfRule>
  </conditionalFormatting>
  <conditionalFormatting sqref="AO69">
    <cfRule type="cellIs" dxfId="79" priority="124" operator="equal">
      <formula>"ERROR"</formula>
    </cfRule>
  </conditionalFormatting>
  <conditionalFormatting sqref="AM69:BR69">
    <cfRule type="cellIs" dxfId="78" priority="123" operator="equal">
      <formula>"ERROR"</formula>
    </cfRule>
  </conditionalFormatting>
  <conditionalFormatting sqref="AL83:AL91">
    <cfRule type="cellIs" dxfId="77" priority="122" operator="equal">
      <formula>"???"</formula>
    </cfRule>
  </conditionalFormatting>
  <conditionalFormatting sqref="AL97:AL105">
    <cfRule type="cellIs" dxfId="76" priority="121" operator="equal">
      <formula>"???"</formula>
    </cfRule>
  </conditionalFormatting>
  <conditionalFormatting sqref="A60:B69 A92:B96 A80:B82">
    <cfRule type="cellIs" dxfId="75" priority="120" operator="equal">
      <formula>"???"</formula>
    </cfRule>
  </conditionalFormatting>
  <conditionalFormatting sqref="A70:B79">
    <cfRule type="cellIs" dxfId="74" priority="119" operator="equal">
      <formula>"???"</formula>
    </cfRule>
  </conditionalFormatting>
  <conditionalFormatting sqref="A83:B91">
    <cfRule type="cellIs" dxfId="73" priority="118" operator="equal">
      <formula>"???"</formula>
    </cfRule>
  </conditionalFormatting>
  <conditionalFormatting sqref="A97:B105">
    <cfRule type="cellIs" dxfId="72" priority="117" operator="equal">
      <formula>"???"</formula>
    </cfRule>
  </conditionalFormatting>
  <conditionalFormatting sqref="AM1">
    <cfRule type="cellIs" dxfId="71" priority="56" operator="equal">
      <formula>"ERROR"</formula>
    </cfRule>
  </conditionalFormatting>
  <conditionalFormatting sqref="AM1">
    <cfRule type="cellIs" dxfId="70" priority="58" operator="equal">
      <formula>"???"</formula>
    </cfRule>
  </conditionalFormatting>
  <conditionalFormatting sqref="AM1">
    <cfRule type="cellIs" dxfId="69" priority="57" operator="equal">
      <formula>"ERR"</formula>
    </cfRule>
  </conditionalFormatting>
  <conditionalFormatting sqref="AM62:BR62">
    <cfRule type="colorScale" priority="150">
      <colorScale>
        <cfvo type="min"/>
        <cfvo type="percentile" val="50"/>
        <cfvo type="max"/>
        <color rgb="FFF8696B"/>
        <color rgb="FFFFEB84"/>
        <color rgb="FF63BE7B"/>
      </colorScale>
    </cfRule>
  </conditionalFormatting>
  <conditionalFormatting sqref="AM63:BR67">
    <cfRule type="colorScale" priority="151">
      <colorScale>
        <cfvo type="min"/>
        <cfvo type="percentile" val="50"/>
        <cfvo type="max"/>
        <color rgb="FF63BE7B"/>
        <color rgb="FFFFEB84"/>
        <color rgb="FFF8696B"/>
      </colorScale>
    </cfRule>
  </conditionalFormatting>
  <conditionalFormatting sqref="AM96">
    <cfRule type="cellIs" dxfId="68" priority="26" operator="equal">
      <formula>"ERROR"</formula>
    </cfRule>
  </conditionalFormatting>
  <conditionalFormatting sqref="AM82">
    <cfRule type="cellIs" dxfId="67" priority="29" operator="equal">
      <formula>"ERROR"</formula>
    </cfRule>
  </conditionalFormatting>
  <conditionalFormatting sqref="AM82">
    <cfRule type="cellIs" dxfId="66" priority="31" operator="equal">
      <formula>"???"</formula>
    </cfRule>
  </conditionalFormatting>
  <conditionalFormatting sqref="AM82">
    <cfRule type="cellIs" dxfId="65" priority="30" operator="equal">
      <formula>"ERR"</formula>
    </cfRule>
  </conditionalFormatting>
  <conditionalFormatting sqref="AM96">
    <cfRule type="cellIs" dxfId="64" priority="28" operator="equal">
      <formula>"???"</formula>
    </cfRule>
  </conditionalFormatting>
  <conditionalFormatting sqref="AM96">
    <cfRule type="cellIs" dxfId="63" priority="27" operator="equal">
      <formula>"ERR"</formula>
    </cfRule>
  </conditionalFormatting>
  <conditionalFormatting sqref="E1:F1 F2:F9 F12:F57">
    <cfRule type="cellIs" dxfId="62" priority="23" operator="equal">
      <formula>"???"</formula>
    </cfRule>
  </conditionalFormatting>
  <conditionalFormatting sqref="E1:F1 F2:F9 F12:F55">
    <cfRule type="cellIs" dxfId="61" priority="22" operator="equal">
      <formula>"ERR"</formula>
    </cfRule>
  </conditionalFormatting>
  <conditionalFormatting sqref="P6:W6">
    <cfRule type="cellIs" dxfId="60" priority="21" operator="equal">
      <formula>"???"</formula>
    </cfRule>
  </conditionalFormatting>
  <conditionalFormatting sqref="P6:W6">
    <cfRule type="cellIs" dxfId="59" priority="20" operator="equal">
      <formula>"ERR"</formula>
    </cfRule>
  </conditionalFormatting>
  <conditionalFormatting sqref="AG6:AJ6">
    <cfRule type="cellIs" dxfId="58" priority="19" operator="equal">
      <formula>"???"</formula>
    </cfRule>
  </conditionalFormatting>
  <conditionalFormatting sqref="AG6:AJ6">
    <cfRule type="cellIs" dxfId="57" priority="18" operator="equal">
      <formula>"ERR"</formula>
    </cfRule>
  </conditionalFormatting>
  <conditionalFormatting sqref="AG8:AJ8">
    <cfRule type="cellIs" dxfId="56" priority="17" operator="equal">
      <formula>"???"</formula>
    </cfRule>
  </conditionalFormatting>
  <conditionalFormatting sqref="AG8:AJ8">
    <cfRule type="cellIs" dxfId="55" priority="16" operator="equal">
      <formula>"ERR"</formula>
    </cfRule>
  </conditionalFormatting>
  <conditionalFormatting sqref="AG12:AJ12">
    <cfRule type="cellIs" dxfId="54" priority="15" operator="equal">
      <formula>"???"</formula>
    </cfRule>
  </conditionalFormatting>
  <conditionalFormatting sqref="AG12:AJ12">
    <cfRule type="cellIs" dxfId="53" priority="14" operator="equal">
      <formula>"ERR"</formula>
    </cfRule>
  </conditionalFormatting>
  <conditionalFormatting sqref="AG13:AJ13">
    <cfRule type="cellIs" dxfId="52" priority="13" operator="equal">
      <formula>"???"</formula>
    </cfRule>
  </conditionalFormatting>
  <conditionalFormatting sqref="AG13:AJ13">
    <cfRule type="cellIs" dxfId="51" priority="12" operator="equal">
      <formula>"ERR"</formula>
    </cfRule>
  </conditionalFormatting>
  <conditionalFormatting sqref="AG18:AJ18">
    <cfRule type="cellIs" dxfId="50" priority="11" operator="equal">
      <formula>"???"</formula>
    </cfRule>
  </conditionalFormatting>
  <conditionalFormatting sqref="AG18:AJ18">
    <cfRule type="cellIs" dxfId="49" priority="10" operator="equal">
      <formula>"ERR"</formula>
    </cfRule>
  </conditionalFormatting>
  <conditionalFormatting sqref="AG19:AJ19">
    <cfRule type="cellIs" dxfId="48" priority="9" operator="equal">
      <formula>"???"</formula>
    </cfRule>
  </conditionalFormatting>
  <conditionalFormatting sqref="AG19:AJ19">
    <cfRule type="cellIs" dxfId="47" priority="8" operator="equal">
      <formula>"ERR"</formula>
    </cfRule>
  </conditionalFormatting>
  <conditionalFormatting sqref="AG30:AJ30">
    <cfRule type="cellIs" dxfId="46" priority="7" operator="equal">
      <formula>"???"</formula>
    </cfRule>
  </conditionalFormatting>
  <conditionalFormatting sqref="AG30:AJ30">
    <cfRule type="cellIs" dxfId="45" priority="6" operator="equal">
      <formula>"ERR"</formula>
    </cfRule>
  </conditionalFormatting>
  <conditionalFormatting sqref="F10:F11">
    <cfRule type="cellIs" dxfId="44" priority="5" operator="equal">
      <formula>"???"</formula>
    </cfRule>
  </conditionalFormatting>
  <conditionalFormatting sqref="F10:F11">
    <cfRule type="cellIs" dxfId="43" priority="4" operator="equal">
      <formula>"ERR"</formula>
    </cfRule>
  </conditionalFormatting>
  <conditionalFormatting sqref="AL64:AL66">
    <cfRule type="cellIs" dxfId="42" priority="1" operator="equal">
      <formula>"???"</formula>
    </cfRule>
  </conditionalFormatting>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7"/>
  <sheetViews>
    <sheetView workbookViewId="0">
      <pane xSplit="1" ySplit="1" topLeftCell="B2" activePane="bottomRight" state="frozen"/>
      <selection pane="topRight" activeCell="B1" sqref="B1"/>
      <selection pane="bottomLeft" activeCell="A2" sqref="A2"/>
      <selection pane="bottomRight" activeCell="X1" sqref="X1:AA1"/>
    </sheetView>
  </sheetViews>
  <sheetFormatPr defaultRowHeight="14.5" x14ac:dyDescent="0.35"/>
  <cols>
    <col min="1" max="1" width="14.54296875" customWidth="1"/>
    <col min="2" max="2" width="8.08984375" customWidth="1"/>
    <col min="4" max="4" width="9.08984375" style="22"/>
    <col min="5" max="5" width="8.90625" customWidth="1"/>
    <col min="6" max="6" width="7.08984375" customWidth="1"/>
    <col min="7" max="7" width="8.90625" style="22" customWidth="1"/>
    <col min="8" max="8" width="8.90625" customWidth="1"/>
    <col min="9" max="9" width="8.90625" style="22" customWidth="1"/>
    <col min="10" max="10" width="8.90625" customWidth="1"/>
    <col min="11" max="11" width="8.90625" style="22" customWidth="1"/>
    <col min="12" max="12" width="9.90625" customWidth="1"/>
    <col min="13" max="13" width="8.90625" style="22" customWidth="1"/>
    <col min="14" max="14" width="8.90625" customWidth="1"/>
    <col min="15" max="15" width="8.90625" style="22" customWidth="1"/>
    <col min="16" max="16" width="8.90625" customWidth="1"/>
    <col min="17" max="17" width="8.90625" style="22" customWidth="1"/>
    <col min="18" max="18" width="9.54296875" customWidth="1"/>
    <col min="19" max="19" width="8.90625" style="22" customWidth="1"/>
    <col min="20" max="20" width="8.90625" customWidth="1"/>
    <col min="21" max="21" width="8.90625" style="22" customWidth="1"/>
    <col min="22" max="22" width="8.90625" customWidth="1"/>
    <col min="23" max="23" width="8.90625" style="22" customWidth="1"/>
    <col min="27" max="27" width="9.54296875" bestFit="1" customWidth="1"/>
  </cols>
  <sheetData>
    <row r="1" spans="1:27" x14ac:dyDescent="0.35">
      <c r="A1" s="242" t="s">
        <v>1203</v>
      </c>
      <c r="B1" s="242" t="s">
        <v>255</v>
      </c>
      <c r="C1" s="242" t="s">
        <v>236</v>
      </c>
      <c r="D1" s="243" t="s">
        <v>237</v>
      </c>
      <c r="E1" s="242" t="s">
        <v>226</v>
      </c>
      <c r="F1" s="242" t="s">
        <v>256</v>
      </c>
      <c r="G1" s="243" t="s">
        <v>227</v>
      </c>
      <c r="H1" s="242" t="s">
        <v>257</v>
      </c>
      <c r="I1" s="243" t="s">
        <v>228</v>
      </c>
      <c r="J1" s="242" t="s">
        <v>258</v>
      </c>
      <c r="K1" s="243" t="s">
        <v>229</v>
      </c>
      <c r="L1" s="242" t="s">
        <v>259</v>
      </c>
      <c r="M1" s="243" t="s">
        <v>230</v>
      </c>
      <c r="N1" s="242" t="s">
        <v>260</v>
      </c>
      <c r="O1" s="243" t="s">
        <v>231</v>
      </c>
      <c r="P1" s="242" t="s">
        <v>261</v>
      </c>
      <c r="Q1" s="243" t="s">
        <v>232</v>
      </c>
      <c r="R1" s="242" t="s">
        <v>262</v>
      </c>
      <c r="S1" s="243" t="s">
        <v>233</v>
      </c>
      <c r="T1" s="242" t="s">
        <v>263</v>
      </c>
      <c r="U1" s="243" t="s">
        <v>234</v>
      </c>
      <c r="V1" s="242" t="s">
        <v>264</v>
      </c>
      <c r="W1" s="243" t="s">
        <v>235</v>
      </c>
      <c r="X1" s="242" t="s">
        <v>1714</v>
      </c>
      <c r="Y1" s="243" t="s">
        <v>1715</v>
      </c>
      <c r="Z1" s="242" t="s">
        <v>1716</v>
      </c>
      <c r="AA1" s="243" t="s">
        <v>1717</v>
      </c>
    </row>
    <row r="2" spans="1:27" ht="15.5" x14ac:dyDescent="0.35">
      <c r="A2" s="145" t="s">
        <v>300</v>
      </c>
      <c r="B2">
        <f>HLOOKUP(A2,Points_MP!$AM$1:$BR$105,63,FALSE)</f>
        <v>1</v>
      </c>
      <c r="C2" s="22">
        <f>HLOOKUP(A2,Points_MP!$AM$1:$BR$105,60,FALSE)</f>
        <v>77.900000000000006</v>
      </c>
      <c r="D2" s="22">
        <f>HLOOKUP(A2,Points_MP!$AM$1:$BR$105,62,FALSE)</f>
        <v>77.900000000000006</v>
      </c>
      <c r="E2" t="str">
        <f t="shared" ref="E2:E33" si="0">IF(D2&gt;80,"A+",IF(D2&gt;75,"A",IF(D2&gt;70,"A-",IF(D2&gt;65,"B+",IF(D2&gt;60,"B",IF(D2&gt;55,"B-",IF(D2&gt;50,"C+",IF(D2&gt;45,"C",IF(D2&gt;40,"C-",IF(D2&gt;35,"D+",IF(D2&gt;30,"D",IF(D2&gt;25,"D-",IF(D2&gt;20,"E+",IF(D2&gt;15,"E",IF(D2&gt;10,"E-",IF(D2&lt;9.9,"F"))))))))))))))))</f>
        <v>A</v>
      </c>
      <c r="F2">
        <f>HLOOKUP(A2,Points_MP!$AL$69:$BR$78,2,FALSE)</f>
        <v>14</v>
      </c>
      <c r="G2" s="42">
        <f>HLOOKUP($A2,Points_MP!$AL$96:$BR$105,2,FALSE)</f>
        <v>0.875</v>
      </c>
      <c r="H2">
        <f>HLOOKUP(A2,Points_MP!$AL$69:$BR$78,3,FALSE)</f>
        <v>24.6</v>
      </c>
      <c r="I2" s="42">
        <f>HLOOKUP($A2,Points_MP!$AL$96:$BR$105,3,FALSE)</f>
        <v>0.76875000000000004</v>
      </c>
      <c r="J2">
        <f>HLOOKUP(A2,Points_MP!$AL$69:$BR$78,4,FALSE)</f>
        <v>8.8000000000000007</v>
      </c>
      <c r="K2" s="42">
        <f>HLOOKUP($A2,Points_MP!$AL$96:$BR$105,4,FALSE)</f>
        <v>0.73333333333333339</v>
      </c>
      <c r="L2">
        <f>HLOOKUP(A2,Points_MP!$AL$69:$BR$78,5,FALSE)</f>
        <v>7</v>
      </c>
      <c r="M2" s="42">
        <f>HLOOKUP($A2,Points_MP!$AL$96:$BR$105,5,FALSE)</f>
        <v>1</v>
      </c>
      <c r="N2">
        <f>HLOOKUP(A2,Points_MP!$AL$69:$BR$78,6,FALSE)</f>
        <v>9</v>
      </c>
      <c r="O2" s="42">
        <f>HLOOKUP($A2,Points_MP!$AL$96:$BR$105,6,FALSE)</f>
        <v>0.75</v>
      </c>
      <c r="P2">
        <f>HLOOKUP(A2,Points_MP!$AL$69:$BR$78,7,FALSE)</f>
        <v>5</v>
      </c>
      <c r="Q2" s="42">
        <f>HLOOKUP($A2,Points_MP!$AL$96:$BR$105,7,FALSE)</f>
        <v>1</v>
      </c>
      <c r="R2">
        <f>HLOOKUP(A2,Points_MP!$AL$69:$BR$78,8,FALSE)</f>
        <v>2.5</v>
      </c>
      <c r="S2" s="42">
        <f>HLOOKUP($A2,Points_MP!$AL$96:$BR$105,8,FALSE)</f>
        <v>0.41666666666666669</v>
      </c>
      <c r="T2">
        <f>HLOOKUP(A2,Points_MP!$AL$69:$BR$78,9,FALSE)</f>
        <v>4</v>
      </c>
      <c r="U2" s="42">
        <f>HLOOKUP($A2,Points_MP!$AL$96:$BR$105,9,FALSE)</f>
        <v>1</v>
      </c>
      <c r="V2">
        <f>HLOOKUP(A2,Points_MP!$AL$69:$BR$78,10,FALSE)</f>
        <v>3</v>
      </c>
      <c r="W2" s="42">
        <f>HLOOKUP($A2,Points_MP!$AL$96:$BR$105,10,FALSE)</f>
        <v>0.5</v>
      </c>
      <c r="X2">
        <f>VLOOKUP($A2,Ranking_MP_2018!$A:$D,2,FALSE)</f>
        <v>1</v>
      </c>
      <c r="Y2">
        <f t="shared" ref="Y2:Y33" si="1">X2-B2</f>
        <v>0</v>
      </c>
      <c r="Z2" s="22">
        <f>VLOOKUP($A2,Ranking_MP_2018!$A:$D,4,FALSE)</f>
        <v>78.099999999999994</v>
      </c>
      <c r="AA2" s="22">
        <f t="shared" ref="AA2:AA33" si="2">C2-Z2</f>
        <v>-0.19999999999998863</v>
      </c>
    </row>
    <row r="3" spans="1:27" ht="15.5" x14ac:dyDescent="0.35">
      <c r="A3" s="170" t="s">
        <v>284</v>
      </c>
      <c r="B3">
        <f>HLOOKUP(A3,Points_MP!$AM$1:$BR$105,63,FALSE)</f>
        <v>2</v>
      </c>
      <c r="C3" s="22">
        <f>HLOOKUP(A3,Points_MP!$AM$1:$BR$105,60,FALSE)</f>
        <v>58</v>
      </c>
      <c r="D3" s="22">
        <f>HLOOKUP(A3,Points_MP!$AM$1:$BR$105,62,FALSE)</f>
        <v>61.05263157894737</v>
      </c>
      <c r="E3" t="str">
        <f t="shared" si="0"/>
        <v>B</v>
      </c>
      <c r="F3">
        <f>HLOOKUP(A3,Points_MP!$AL$69:$BR$78,2,FALSE)</f>
        <v>9.5</v>
      </c>
      <c r="G3" s="42">
        <f>HLOOKUP($A3,Points_MP!$AL$96:$BR$105,2,FALSE)</f>
        <v>0.59375</v>
      </c>
      <c r="H3">
        <f>HLOOKUP(A3,Points_MP!$AL$69:$BR$78,3,FALSE)</f>
        <v>18</v>
      </c>
      <c r="I3" s="42">
        <f>HLOOKUP($A3,Points_MP!$AL$96:$BR$105,3,FALSE)</f>
        <v>0.5625</v>
      </c>
      <c r="J3">
        <f>HLOOKUP(A3,Points_MP!$AL$69:$BR$78,4,FALSE)</f>
        <v>8</v>
      </c>
      <c r="K3" s="42">
        <f>HLOOKUP($A3,Points_MP!$AL$96:$BR$105,4,FALSE)</f>
        <v>0.66666666666666663</v>
      </c>
      <c r="L3">
        <f>HLOOKUP(A3,Points_MP!$AL$69:$BR$78,5,FALSE)</f>
        <v>2</v>
      </c>
      <c r="M3" s="42">
        <f>HLOOKUP($A3,Points_MP!$AL$96:$BR$105,5,FALSE)</f>
        <v>1</v>
      </c>
      <c r="N3">
        <f>HLOOKUP(A3,Points_MP!$AL$69:$BR$78,6,FALSE)</f>
        <v>9</v>
      </c>
      <c r="O3" s="42">
        <f>HLOOKUP($A3,Points_MP!$AL$96:$BR$105,6,FALSE)</f>
        <v>0.75</v>
      </c>
      <c r="P3">
        <f>HLOOKUP(A3,Points_MP!$AL$69:$BR$78,7,FALSE)</f>
        <v>3</v>
      </c>
      <c r="Q3" s="42">
        <f>HLOOKUP($A3,Points_MP!$AL$96:$BR$105,7,FALSE)</f>
        <v>0.6</v>
      </c>
      <c r="R3">
        <f>HLOOKUP(A3,Points_MP!$AL$69:$BR$78,8,FALSE)</f>
        <v>2.5</v>
      </c>
      <c r="S3" s="42">
        <f>HLOOKUP($A3,Points_MP!$AL$96:$BR$105,8,FALSE)</f>
        <v>0.41666666666666669</v>
      </c>
      <c r="T3">
        <f>HLOOKUP(A3,Points_MP!$AL$69:$BR$78,9,FALSE)</f>
        <v>4</v>
      </c>
      <c r="U3" s="42">
        <f>HLOOKUP($A3,Points_MP!$AL$96:$BR$105,9,FALSE)</f>
        <v>1</v>
      </c>
      <c r="V3">
        <f>HLOOKUP(A3,Points_MP!$AL$69:$BR$78,10,FALSE)</f>
        <v>2</v>
      </c>
      <c r="W3" s="42">
        <f>HLOOKUP($A3,Points_MP!$AL$96:$BR$105,10,FALSE)</f>
        <v>0.33333333333333331</v>
      </c>
      <c r="X3">
        <f>VLOOKUP($A3,Ranking_MP_2018!$A:$D,2,FALSE)</f>
        <v>2</v>
      </c>
      <c r="Y3">
        <f t="shared" si="1"/>
        <v>0</v>
      </c>
      <c r="Z3" s="22">
        <f>VLOOKUP($A3,Ranking_MP_2018!$A:$D,4,FALSE)</f>
        <v>64.2</v>
      </c>
      <c r="AA3" s="22">
        <f t="shared" si="2"/>
        <v>-6.2000000000000028</v>
      </c>
    </row>
    <row r="4" spans="1:27" ht="15.5" x14ac:dyDescent="0.35">
      <c r="A4" s="102" t="s">
        <v>82</v>
      </c>
      <c r="B4">
        <f>HLOOKUP(A4,Points_MP!$AM$1:$BR$105,63,FALSE)</f>
        <v>3</v>
      </c>
      <c r="C4" s="22">
        <f>HLOOKUP(A4,Points_MP!$AM$1:$BR$105,60,FALSE)</f>
        <v>58.4</v>
      </c>
      <c r="D4" s="22">
        <f>HLOOKUP(A4,Points_MP!$AM$1:$BR$105,62,FALSE)</f>
        <v>59.591836734693878</v>
      </c>
      <c r="E4" t="str">
        <f t="shared" si="0"/>
        <v>B-</v>
      </c>
      <c r="F4">
        <f>HLOOKUP(A4,Points_MP!$AL$69:$BR$78,2,FALSE)</f>
        <v>14.5</v>
      </c>
      <c r="G4" s="42">
        <f>HLOOKUP($A4,Points_MP!$AL$96:$BR$105,2,FALSE)</f>
        <v>0.90625</v>
      </c>
      <c r="H4">
        <f>HLOOKUP(A4,Points_MP!$AL$69:$BR$78,3,FALSE)</f>
        <v>23.5</v>
      </c>
      <c r="I4" s="42">
        <f>HLOOKUP($A4,Points_MP!$AL$96:$BR$105,3,FALSE)</f>
        <v>0.734375</v>
      </c>
      <c r="J4">
        <f>HLOOKUP(A4,Points_MP!$AL$69:$BR$78,4,FALSE)</f>
        <v>3.9</v>
      </c>
      <c r="K4" s="42">
        <f>HLOOKUP($A4,Points_MP!$AL$96:$BR$105,4,FALSE)</f>
        <v>0.32500000000000001</v>
      </c>
      <c r="L4">
        <f>HLOOKUP(A4,Points_MP!$AL$69:$BR$78,5,FALSE)</f>
        <v>1.5</v>
      </c>
      <c r="M4" s="42">
        <f>HLOOKUP($A4,Points_MP!$AL$96:$BR$105,5,FALSE)</f>
        <v>0.21428571428571427</v>
      </c>
      <c r="N4">
        <f>HLOOKUP(A4,Points_MP!$AL$69:$BR$78,6,FALSE)</f>
        <v>9</v>
      </c>
      <c r="O4" s="42">
        <f>HLOOKUP($A4,Points_MP!$AL$96:$BR$105,6,FALSE)</f>
        <v>0.75</v>
      </c>
      <c r="P4">
        <f>HLOOKUP(A4,Points_MP!$AL$69:$BR$78,7,FALSE)</f>
        <v>1.5</v>
      </c>
      <c r="Q4" s="42">
        <f>HLOOKUP($A4,Points_MP!$AL$96:$BR$105,7,FALSE)</f>
        <v>0.3</v>
      </c>
      <c r="R4">
        <f>HLOOKUP(A4,Points_MP!$AL$69:$BR$78,8,FALSE)</f>
        <v>1.5</v>
      </c>
      <c r="S4" s="42">
        <f>HLOOKUP($A4,Points_MP!$AL$96:$BR$105,8,FALSE)</f>
        <v>0.25</v>
      </c>
      <c r="T4">
        <f>HLOOKUP(A4,Points_MP!$AL$69:$BR$78,9,FALSE)</f>
        <v>2</v>
      </c>
      <c r="U4" s="42">
        <f>HLOOKUP($A4,Points_MP!$AL$96:$BR$105,9,FALSE)</f>
        <v>0.5</v>
      </c>
      <c r="V4">
        <f>HLOOKUP(A4,Points_MP!$AL$69:$BR$78,10,FALSE)</f>
        <v>1</v>
      </c>
      <c r="W4" s="42">
        <f>HLOOKUP($A4,Points_MP!$AL$96:$BR$105,10,FALSE)</f>
        <v>0.25</v>
      </c>
      <c r="X4">
        <f>VLOOKUP($A4,Ranking_MP_2018!$A:$D,2,FALSE)</f>
        <v>18</v>
      </c>
      <c r="Y4">
        <f t="shared" si="1"/>
        <v>15</v>
      </c>
      <c r="Z4" s="22">
        <f>VLOOKUP($A4,Ranking_MP_2018!$A:$D,4,FALSE)</f>
        <v>36.799999999999997</v>
      </c>
      <c r="AA4" s="22">
        <f t="shared" si="2"/>
        <v>21.6</v>
      </c>
    </row>
    <row r="5" spans="1:27" ht="15.5" x14ac:dyDescent="0.35">
      <c r="A5" s="102" t="s">
        <v>56</v>
      </c>
      <c r="B5">
        <f>HLOOKUP(A5,Points_MP!$AM$1:$BR$105,63,FALSE)</f>
        <v>4</v>
      </c>
      <c r="C5" s="22">
        <f>HLOOKUP(A5,Points_MP!$AM$1:$BR$105,60,FALSE)</f>
        <v>56.5</v>
      </c>
      <c r="D5" s="22">
        <f>HLOOKUP(A5,Points_MP!$AM$1:$BR$105,62,FALSE)</f>
        <v>56.5</v>
      </c>
      <c r="E5" t="str">
        <f t="shared" si="0"/>
        <v>B-</v>
      </c>
      <c r="F5">
        <f>HLOOKUP(A5,Points_MP!$AL$69:$BR$78,2,FALSE)</f>
        <v>8.3000000000000007</v>
      </c>
      <c r="G5" s="42">
        <f>HLOOKUP($A5,Points_MP!$AL$96:$BR$105,2,FALSE)</f>
        <v>0.51875000000000004</v>
      </c>
      <c r="H5">
        <f>HLOOKUP(A5,Points_MP!$AL$69:$BR$78,3,FALSE)</f>
        <v>24.4</v>
      </c>
      <c r="I5" s="42">
        <f>HLOOKUP($A5,Points_MP!$AL$96:$BR$105,3,FALSE)</f>
        <v>0.76249999999999996</v>
      </c>
      <c r="J5">
        <f>HLOOKUP(A5,Points_MP!$AL$69:$BR$78,4,FALSE)</f>
        <v>5.8</v>
      </c>
      <c r="K5" s="42">
        <f>HLOOKUP($A5,Points_MP!$AL$96:$BR$105,4,FALSE)</f>
        <v>0.48333333333333334</v>
      </c>
      <c r="L5">
        <f>HLOOKUP(A5,Points_MP!$AL$69:$BR$78,5,FALSE)</f>
        <v>3.5</v>
      </c>
      <c r="M5" s="42">
        <f>HLOOKUP($A5,Points_MP!$AL$96:$BR$105,5,FALSE)</f>
        <v>0.5</v>
      </c>
      <c r="N5">
        <f>HLOOKUP(A5,Points_MP!$AL$69:$BR$78,6,FALSE)</f>
        <v>7</v>
      </c>
      <c r="O5" s="42">
        <f>HLOOKUP($A5,Points_MP!$AL$96:$BR$105,6,FALSE)</f>
        <v>0.58333333333333337</v>
      </c>
      <c r="P5">
        <f>HLOOKUP(A5,Points_MP!$AL$69:$BR$78,7,FALSE)</f>
        <v>2.5</v>
      </c>
      <c r="Q5" s="42">
        <f>HLOOKUP($A5,Points_MP!$AL$96:$BR$105,7,FALSE)</f>
        <v>0.5</v>
      </c>
      <c r="R5">
        <f>HLOOKUP(A5,Points_MP!$AL$69:$BR$78,8,FALSE)</f>
        <v>2</v>
      </c>
      <c r="S5" s="42">
        <f>HLOOKUP($A5,Points_MP!$AL$96:$BR$105,8,FALSE)</f>
        <v>0.33333333333333331</v>
      </c>
      <c r="T5">
        <f>HLOOKUP(A5,Points_MP!$AL$69:$BR$78,9,FALSE)</f>
        <v>1</v>
      </c>
      <c r="U5" s="42">
        <f>HLOOKUP($A5,Points_MP!$AL$96:$BR$105,9,FALSE)</f>
        <v>0.25</v>
      </c>
      <c r="V5">
        <f>HLOOKUP(A5,Points_MP!$AL$69:$BR$78,10,FALSE)</f>
        <v>2</v>
      </c>
      <c r="W5" s="42">
        <f>HLOOKUP($A5,Points_MP!$AL$96:$BR$105,10,FALSE)</f>
        <v>0.33333333333333331</v>
      </c>
      <c r="X5">
        <f>VLOOKUP($A5,Ranking_MP_2018!$A:$D,2,FALSE)</f>
        <v>3</v>
      </c>
      <c r="Y5">
        <f t="shared" si="1"/>
        <v>-1</v>
      </c>
      <c r="Z5" s="22">
        <f>VLOOKUP($A5,Ranking_MP_2018!$A:$D,4,FALSE)</f>
        <v>57.6</v>
      </c>
      <c r="AA5" s="22">
        <f t="shared" si="2"/>
        <v>-1.1000000000000014</v>
      </c>
    </row>
    <row r="6" spans="1:27" ht="15.5" x14ac:dyDescent="0.35">
      <c r="A6" s="102" t="s">
        <v>60</v>
      </c>
      <c r="B6">
        <f>HLOOKUP(A6,Points_MP!$AM$1:$BR$105,63,FALSE)</f>
        <v>5</v>
      </c>
      <c r="C6" s="22">
        <f>HLOOKUP(A6,Points_MP!$AM$1:$BR$105,60,FALSE)</f>
        <v>55.6</v>
      </c>
      <c r="D6" s="22">
        <f>HLOOKUP(A6,Points_MP!$AM$1:$BR$105,62,FALSE)</f>
        <v>55.6</v>
      </c>
      <c r="E6" t="str">
        <f t="shared" si="0"/>
        <v>B-</v>
      </c>
      <c r="F6">
        <f>HLOOKUP(A6,Points_MP!$AL$69:$BR$78,2,FALSE)</f>
        <v>13.8</v>
      </c>
      <c r="G6" s="42">
        <f>HLOOKUP($A6,Points_MP!$AL$96:$BR$105,2,FALSE)</f>
        <v>0.86250000000000004</v>
      </c>
      <c r="H6">
        <f>HLOOKUP(A6,Points_MP!$AL$69:$BR$78,3,FALSE)</f>
        <v>20.8</v>
      </c>
      <c r="I6" s="42">
        <f>HLOOKUP($A6,Points_MP!$AL$96:$BR$105,3,FALSE)</f>
        <v>0.65</v>
      </c>
      <c r="J6">
        <f>HLOOKUP(A6,Points_MP!$AL$69:$BR$78,4,FALSE)</f>
        <v>5.5</v>
      </c>
      <c r="K6" s="42">
        <f>HLOOKUP($A6,Points_MP!$AL$96:$BR$105,4,FALSE)</f>
        <v>0.45833333333333331</v>
      </c>
      <c r="L6">
        <f>HLOOKUP(A6,Points_MP!$AL$69:$BR$78,5,FALSE)</f>
        <v>2</v>
      </c>
      <c r="M6" s="42">
        <f>HLOOKUP($A6,Points_MP!$AL$96:$BR$105,5,FALSE)</f>
        <v>0.2857142857142857</v>
      </c>
      <c r="N6">
        <f>HLOOKUP(A6,Points_MP!$AL$69:$BR$78,6,FALSE)</f>
        <v>7</v>
      </c>
      <c r="O6" s="42">
        <f>HLOOKUP($A6,Points_MP!$AL$96:$BR$105,6,FALSE)</f>
        <v>0.58333333333333337</v>
      </c>
      <c r="P6">
        <f>HLOOKUP(A6,Points_MP!$AL$69:$BR$78,7,FALSE)</f>
        <v>2.5</v>
      </c>
      <c r="Q6" s="42">
        <f>HLOOKUP($A6,Points_MP!$AL$96:$BR$105,7,FALSE)</f>
        <v>0.5</v>
      </c>
      <c r="R6">
        <f>HLOOKUP(A6,Points_MP!$AL$69:$BR$78,8,FALSE)</f>
        <v>0.5</v>
      </c>
      <c r="S6" s="42">
        <f>HLOOKUP($A6,Points_MP!$AL$96:$BR$105,8,FALSE)</f>
        <v>8.3333333333333329E-2</v>
      </c>
      <c r="T6">
        <f>HLOOKUP(A6,Points_MP!$AL$69:$BR$78,9,FALSE)</f>
        <v>3.5</v>
      </c>
      <c r="U6" s="42">
        <f>HLOOKUP($A6,Points_MP!$AL$96:$BR$105,9,FALSE)</f>
        <v>0.875</v>
      </c>
      <c r="V6">
        <f>HLOOKUP(A6,Points_MP!$AL$69:$BR$78,10,FALSE)</f>
        <v>0</v>
      </c>
      <c r="W6" s="42">
        <f>HLOOKUP($A6,Points_MP!$AL$96:$BR$105,10,FALSE)</f>
        <v>0</v>
      </c>
      <c r="X6">
        <f>VLOOKUP($A6,Ranking_MP_2018!$A:$D,2,FALSE)</f>
        <v>8</v>
      </c>
      <c r="Y6">
        <f t="shared" si="1"/>
        <v>3</v>
      </c>
      <c r="Z6" s="22">
        <f>VLOOKUP($A6,Ranking_MP_2018!$A:$D,4,FALSE)</f>
        <v>45.1</v>
      </c>
      <c r="AA6" s="22">
        <f t="shared" si="2"/>
        <v>10.5</v>
      </c>
    </row>
    <row r="7" spans="1:27" ht="15.5" x14ac:dyDescent="0.35">
      <c r="A7" s="102" t="s">
        <v>76</v>
      </c>
      <c r="B7">
        <f>HLOOKUP(A7,Points_MP!$AM$1:$BR$105,63,FALSE)</f>
        <v>6</v>
      </c>
      <c r="C7" s="22">
        <f>HLOOKUP(A7,Points_MP!$AM$1:$BR$105,60,FALSE)</f>
        <v>55.5</v>
      </c>
      <c r="D7" s="22">
        <f>HLOOKUP(A7,Points_MP!$AM$1:$BR$105,62,FALSE)</f>
        <v>55.5</v>
      </c>
      <c r="E7" t="str">
        <f t="shared" si="0"/>
        <v>B-</v>
      </c>
      <c r="F7">
        <f>HLOOKUP(A7,Points_MP!$AL$69:$BR$78,2,FALSE)</f>
        <v>14</v>
      </c>
      <c r="G7" s="42">
        <f>HLOOKUP($A7,Points_MP!$AL$96:$BR$105,2,FALSE)</f>
        <v>0.875</v>
      </c>
      <c r="H7">
        <f>HLOOKUP(A7,Points_MP!$AL$69:$BR$78,3,FALSE)</f>
        <v>17</v>
      </c>
      <c r="I7" s="42">
        <f>HLOOKUP($A7,Points_MP!$AL$96:$BR$105,3,FALSE)</f>
        <v>0.53125</v>
      </c>
      <c r="J7">
        <f>HLOOKUP(A7,Points_MP!$AL$69:$BR$78,4,FALSE)</f>
        <v>7</v>
      </c>
      <c r="K7" s="42">
        <f>HLOOKUP($A7,Points_MP!$AL$96:$BR$105,4,FALSE)</f>
        <v>0.58333333333333337</v>
      </c>
      <c r="L7">
        <f>HLOOKUP(A7,Points_MP!$AL$69:$BR$78,5,FALSE)</f>
        <v>2</v>
      </c>
      <c r="M7" s="42">
        <f>HLOOKUP($A7,Points_MP!$AL$96:$BR$105,5,FALSE)</f>
        <v>0.2857142857142857</v>
      </c>
      <c r="N7">
        <f>HLOOKUP(A7,Points_MP!$AL$69:$BR$78,6,FALSE)</f>
        <v>9</v>
      </c>
      <c r="O7" s="42">
        <f>HLOOKUP($A7,Points_MP!$AL$96:$BR$105,6,FALSE)</f>
        <v>0.75</v>
      </c>
      <c r="P7">
        <f>HLOOKUP(A7,Points_MP!$AL$69:$BR$78,7,FALSE)</f>
        <v>0.5</v>
      </c>
      <c r="Q7" s="42">
        <f>HLOOKUP($A7,Points_MP!$AL$96:$BR$105,7,FALSE)</f>
        <v>0.1</v>
      </c>
      <c r="R7">
        <f>HLOOKUP(A7,Points_MP!$AL$69:$BR$78,8,FALSE)</f>
        <v>3</v>
      </c>
      <c r="S7" s="42">
        <f>HLOOKUP($A7,Points_MP!$AL$96:$BR$105,8,FALSE)</f>
        <v>0.5</v>
      </c>
      <c r="T7">
        <f>HLOOKUP(A7,Points_MP!$AL$69:$BR$78,9,FALSE)</f>
        <v>2</v>
      </c>
      <c r="U7" s="42">
        <f>HLOOKUP($A7,Points_MP!$AL$96:$BR$105,9,FALSE)</f>
        <v>0.5</v>
      </c>
      <c r="V7">
        <f>HLOOKUP(A7,Points_MP!$AL$69:$BR$78,10,FALSE)</f>
        <v>1</v>
      </c>
      <c r="W7" s="42">
        <f>HLOOKUP($A7,Points_MP!$AL$96:$BR$105,10,FALSE)</f>
        <v>0.16666666666666666</v>
      </c>
      <c r="X7">
        <f>VLOOKUP($A7,Ranking_MP_2018!$A:$D,2,FALSE)</f>
        <v>9</v>
      </c>
      <c r="Y7">
        <f t="shared" si="1"/>
        <v>3</v>
      </c>
      <c r="Z7" s="22">
        <f>VLOOKUP($A7,Ranking_MP_2018!$A:$D,4,FALSE)</f>
        <v>44.7</v>
      </c>
      <c r="AA7" s="22">
        <f t="shared" si="2"/>
        <v>10.799999999999997</v>
      </c>
    </row>
    <row r="8" spans="1:27" ht="15.5" x14ac:dyDescent="0.35">
      <c r="A8" s="102" t="s">
        <v>294</v>
      </c>
      <c r="B8">
        <f>HLOOKUP(A8,Points_MP!$AM$1:$BR$105,63,FALSE)</f>
        <v>7</v>
      </c>
      <c r="C8" s="22">
        <f>HLOOKUP(A8,Points_MP!$AM$1:$BR$105,60,FALSE)</f>
        <v>54.5</v>
      </c>
      <c r="D8" s="22">
        <f>HLOOKUP(A8,Points_MP!$AM$1:$BR$105,62,FALSE)</f>
        <v>54.5</v>
      </c>
      <c r="E8" t="str">
        <f t="shared" si="0"/>
        <v>C+</v>
      </c>
      <c r="F8">
        <f>HLOOKUP(A8,Points_MP!$AL$69:$BR$78,2,FALSE)</f>
        <v>15</v>
      </c>
      <c r="G8" s="42">
        <f>HLOOKUP($A8,Points_MP!$AL$96:$BR$105,2,FALSE)</f>
        <v>0.9375</v>
      </c>
      <c r="H8">
        <f>HLOOKUP(A8,Points_MP!$AL$69:$BR$78,3,FALSE)</f>
        <v>14</v>
      </c>
      <c r="I8" s="42">
        <f>HLOOKUP($A8,Points_MP!$AL$96:$BR$105,3,FALSE)</f>
        <v>0.4375</v>
      </c>
      <c r="J8">
        <f>HLOOKUP(A8,Points_MP!$AL$69:$BR$78,4,FALSE)</f>
        <v>7</v>
      </c>
      <c r="K8" s="42">
        <f>HLOOKUP($A8,Points_MP!$AL$96:$BR$105,4,FALSE)</f>
        <v>0.58333333333333337</v>
      </c>
      <c r="L8">
        <f>HLOOKUP(A8,Points_MP!$AL$69:$BR$78,5,FALSE)</f>
        <v>3.5</v>
      </c>
      <c r="M8" s="42">
        <f>HLOOKUP($A8,Points_MP!$AL$96:$BR$105,5,FALSE)</f>
        <v>0.5</v>
      </c>
      <c r="N8">
        <f>HLOOKUP(A8,Points_MP!$AL$69:$BR$78,6,FALSE)</f>
        <v>9</v>
      </c>
      <c r="O8" s="42">
        <f>HLOOKUP($A8,Points_MP!$AL$96:$BR$105,6,FALSE)</f>
        <v>0.75</v>
      </c>
      <c r="P8">
        <f>HLOOKUP(A8,Points_MP!$AL$69:$BR$78,7,FALSE)</f>
        <v>0.5</v>
      </c>
      <c r="Q8" s="42">
        <f>HLOOKUP($A8,Points_MP!$AL$96:$BR$105,7,FALSE)</f>
        <v>0.1</v>
      </c>
      <c r="R8">
        <f>HLOOKUP(A8,Points_MP!$AL$69:$BR$78,8,FALSE)</f>
        <v>2</v>
      </c>
      <c r="S8" s="42">
        <f>HLOOKUP($A8,Points_MP!$AL$96:$BR$105,8,FALSE)</f>
        <v>0.33333333333333331</v>
      </c>
      <c r="T8">
        <f>HLOOKUP(A8,Points_MP!$AL$69:$BR$78,9,FALSE)</f>
        <v>2.5</v>
      </c>
      <c r="U8" s="42">
        <f>HLOOKUP($A8,Points_MP!$AL$96:$BR$105,9,FALSE)</f>
        <v>0.625</v>
      </c>
      <c r="V8">
        <f>HLOOKUP(A8,Points_MP!$AL$69:$BR$78,10,FALSE)</f>
        <v>1</v>
      </c>
      <c r="W8" s="42">
        <f>HLOOKUP($A8,Points_MP!$AL$96:$BR$105,10,FALSE)</f>
        <v>0.16666666666666666</v>
      </c>
      <c r="X8">
        <f>VLOOKUP($A8,Ranking_MP_2018!$A:$D,2,FALSE)</f>
        <v>6</v>
      </c>
      <c r="Y8">
        <f t="shared" si="1"/>
        <v>-1</v>
      </c>
      <c r="Z8" s="22">
        <f>VLOOKUP($A8,Ranking_MP_2018!$A:$D,4,FALSE)</f>
        <v>50.6</v>
      </c>
      <c r="AA8" s="22">
        <f t="shared" si="2"/>
        <v>3.8999999999999986</v>
      </c>
    </row>
    <row r="9" spans="1:27" ht="15.5" x14ac:dyDescent="0.35">
      <c r="A9" s="102" t="s">
        <v>276</v>
      </c>
      <c r="B9">
        <f>HLOOKUP(A9,Points_MP!$AM$1:$BR$105,63,FALSE)</f>
        <v>8</v>
      </c>
      <c r="C9" s="22">
        <f>HLOOKUP(A9,Points_MP!$AM$1:$BR$105,60,FALSE)</f>
        <v>52.5</v>
      </c>
      <c r="D9" s="22">
        <f>HLOOKUP(A9,Points_MP!$AM$1:$BR$105,62,FALSE)</f>
        <v>52.5</v>
      </c>
      <c r="E9" t="str">
        <f t="shared" si="0"/>
        <v>C+</v>
      </c>
      <c r="F9">
        <f>HLOOKUP(A9,Points_MP!$AL$69:$BR$78,2,FALSE)</f>
        <v>10.3</v>
      </c>
      <c r="G9" s="42">
        <f>HLOOKUP($A9,Points_MP!$AL$96:$BR$105,2,FALSE)</f>
        <v>0.64375000000000004</v>
      </c>
      <c r="H9">
        <f>HLOOKUP(A9,Points_MP!$AL$69:$BR$78,3,FALSE)</f>
        <v>17.2</v>
      </c>
      <c r="I9" s="42">
        <f>HLOOKUP($A9,Points_MP!$AL$96:$BR$105,3,FALSE)</f>
        <v>0.53749999999999998</v>
      </c>
      <c r="J9">
        <f>HLOOKUP(A9,Points_MP!$AL$69:$BR$78,4,FALSE)</f>
        <v>3.5</v>
      </c>
      <c r="K9" s="42">
        <f>HLOOKUP($A9,Points_MP!$AL$96:$BR$105,4,FALSE)</f>
        <v>0.29166666666666669</v>
      </c>
      <c r="L9">
        <f>HLOOKUP(A9,Points_MP!$AL$69:$BR$78,5,FALSE)</f>
        <v>4.5</v>
      </c>
      <c r="M9" s="42">
        <f>HLOOKUP($A9,Points_MP!$AL$96:$BR$105,5,FALSE)</f>
        <v>0.6428571428571429</v>
      </c>
      <c r="N9">
        <f>HLOOKUP(A9,Points_MP!$AL$69:$BR$78,6,FALSE)</f>
        <v>10</v>
      </c>
      <c r="O9" s="42">
        <f>HLOOKUP($A9,Points_MP!$AL$96:$BR$105,6,FALSE)</f>
        <v>0.83333333333333337</v>
      </c>
      <c r="P9">
        <f>HLOOKUP(A9,Points_MP!$AL$69:$BR$78,7,FALSE)</f>
        <v>2.5</v>
      </c>
      <c r="Q9" s="42">
        <f>HLOOKUP($A9,Points_MP!$AL$96:$BR$105,7,FALSE)</f>
        <v>0.5</v>
      </c>
      <c r="R9">
        <f>HLOOKUP(A9,Points_MP!$AL$69:$BR$78,8,FALSE)</f>
        <v>1.5</v>
      </c>
      <c r="S9" s="42">
        <f>HLOOKUP($A9,Points_MP!$AL$96:$BR$105,8,FALSE)</f>
        <v>0.25</v>
      </c>
      <c r="T9">
        <f>HLOOKUP(A9,Points_MP!$AL$69:$BR$78,9,FALSE)</f>
        <v>2</v>
      </c>
      <c r="U9" s="42">
        <f>HLOOKUP($A9,Points_MP!$AL$96:$BR$105,9,FALSE)</f>
        <v>0.5</v>
      </c>
      <c r="V9">
        <f>HLOOKUP(A9,Points_MP!$AL$69:$BR$78,10,FALSE)</f>
        <v>1</v>
      </c>
      <c r="W9" s="42">
        <f>HLOOKUP($A9,Points_MP!$AL$96:$BR$105,10,FALSE)</f>
        <v>0.16666666666666666</v>
      </c>
      <c r="X9">
        <f>VLOOKUP($A9,Ranking_MP_2018!$A:$D,2,FALSE)</f>
        <v>21</v>
      </c>
      <c r="Y9">
        <f t="shared" si="1"/>
        <v>13</v>
      </c>
      <c r="Z9" s="22">
        <f>VLOOKUP($A9,Ranking_MP_2018!$A:$D,4,FALSE)</f>
        <v>33.5</v>
      </c>
      <c r="AA9" s="22">
        <f t="shared" si="2"/>
        <v>19</v>
      </c>
    </row>
    <row r="10" spans="1:27" ht="15.5" x14ac:dyDescent="0.35">
      <c r="A10" s="102" t="s">
        <v>292</v>
      </c>
      <c r="B10">
        <f>HLOOKUP(A10,Points_MP!$AM$1:$BR$105,63,FALSE)</f>
        <v>9</v>
      </c>
      <c r="C10" s="22">
        <f>HLOOKUP(A10,Points_MP!$AM$1:$BR$105,60,FALSE)</f>
        <v>46.6</v>
      </c>
      <c r="D10" s="22">
        <f>HLOOKUP(A10,Points_MP!$AM$1:$BR$105,62,FALSE)</f>
        <v>46.6</v>
      </c>
      <c r="E10" t="str">
        <f t="shared" si="0"/>
        <v>C</v>
      </c>
      <c r="F10">
        <f>HLOOKUP(A10,Points_MP!$AL$69:$BR$78,2,FALSE)</f>
        <v>13.8</v>
      </c>
      <c r="G10" s="42">
        <f>HLOOKUP($A10,Points_MP!$AL$96:$BR$105,2,FALSE)</f>
        <v>0.86250000000000004</v>
      </c>
      <c r="H10">
        <f>HLOOKUP(A10,Points_MP!$AL$69:$BR$78,3,FALSE)</f>
        <v>12.8</v>
      </c>
      <c r="I10" s="42">
        <f>HLOOKUP($A10,Points_MP!$AL$96:$BR$105,3,FALSE)</f>
        <v>0.4</v>
      </c>
      <c r="J10">
        <f>HLOOKUP(A10,Points_MP!$AL$69:$BR$78,4,FALSE)</f>
        <v>3.5</v>
      </c>
      <c r="K10" s="42">
        <f>HLOOKUP($A10,Points_MP!$AL$96:$BR$105,4,FALSE)</f>
        <v>0.29166666666666669</v>
      </c>
      <c r="L10">
        <f>HLOOKUP(A10,Points_MP!$AL$69:$BR$78,5,FALSE)</f>
        <v>2</v>
      </c>
      <c r="M10" s="42">
        <f>HLOOKUP($A10,Points_MP!$AL$96:$BR$105,5,FALSE)</f>
        <v>0.2857142857142857</v>
      </c>
      <c r="N10">
        <f>HLOOKUP(A10,Points_MP!$AL$69:$BR$78,6,FALSE)</f>
        <v>7</v>
      </c>
      <c r="O10" s="42">
        <f>HLOOKUP($A10,Points_MP!$AL$96:$BR$105,6,FALSE)</f>
        <v>0.58333333333333337</v>
      </c>
      <c r="P10">
        <f>HLOOKUP(A10,Points_MP!$AL$69:$BR$78,7,FALSE)</f>
        <v>1</v>
      </c>
      <c r="Q10" s="42">
        <f>HLOOKUP($A10,Points_MP!$AL$96:$BR$105,7,FALSE)</f>
        <v>0.2</v>
      </c>
      <c r="R10">
        <f>HLOOKUP(A10,Points_MP!$AL$69:$BR$78,8,FALSE)</f>
        <v>4.5</v>
      </c>
      <c r="S10" s="42">
        <f>HLOOKUP($A10,Points_MP!$AL$96:$BR$105,8,FALSE)</f>
        <v>0.75</v>
      </c>
      <c r="T10">
        <f>HLOOKUP(A10,Points_MP!$AL$69:$BR$78,9,FALSE)</f>
        <v>1</v>
      </c>
      <c r="U10" s="42">
        <f>HLOOKUP($A10,Points_MP!$AL$96:$BR$105,9,FALSE)</f>
        <v>0.25</v>
      </c>
      <c r="V10">
        <f>HLOOKUP(A10,Points_MP!$AL$69:$BR$78,10,FALSE)</f>
        <v>1</v>
      </c>
      <c r="W10" s="42">
        <f>HLOOKUP($A10,Points_MP!$AL$96:$BR$105,10,FALSE)</f>
        <v>0.16666666666666666</v>
      </c>
      <c r="X10">
        <f>VLOOKUP($A10,Ranking_MP_2018!$A:$D,2,FALSE)</f>
        <v>5</v>
      </c>
      <c r="Y10">
        <f t="shared" si="1"/>
        <v>-4</v>
      </c>
      <c r="Z10" s="22">
        <f>VLOOKUP($A10,Ranking_MP_2018!$A:$D,4,FALSE)</f>
        <v>54.8</v>
      </c>
      <c r="AA10" s="22">
        <f t="shared" si="2"/>
        <v>-8.1999999999999957</v>
      </c>
    </row>
    <row r="11" spans="1:27" ht="15.5" x14ac:dyDescent="0.35">
      <c r="A11" s="102" t="s">
        <v>62</v>
      </c>
      <c r="B11">
        <f>HLOOKUP(A11,Points_MP!$AM$1:$BR$105,63,FALSE)</f>
        <v>10</v>
      </c>
      <c r="C11" s="22">
        <f>HLOOKUP(A11,Points_MP!$AM$1:$BR$105,60,FALSE)</f>
        <v>46.4</v>
      </c>
      <c r="D11" s="22">
        <f>HLOOKUP(A11,Points_MP!$AM$1:$BR$105,62,FALSE)</f>
        <v>46.4</v>
      </c>
      <c r="E11" t="str">
        <f t="shared" si="0"/>
        <v>C</v>
      </c>
      <c r="F11">
        <f>HLOOKUP(A11,Points_MP!$AL$69:$BR$78,2,FALSE)</f>
        <v>10.3</v>
      </c>
      <c r="G11" s="42">
        <f>HLOOKUP($A11,Points_MP!$AL$96:$BR$105,2,FALSE)</f>
        <v>0.64375000000000004</v>
      </c>
      <c r="H11">
        <f>HLOOKUP(A11,Points_MP!$AL$69:$BR$78,3,FALSE)</f>
        <v>13.600000000000001</v>
      </c>
      <c r="I11" s="42">
        <f>HLOOKUP($A11,Points_MP!$AL$96:$BR$105,3,FALSE)</f>
        <v>0.42500000000000004</v>
      </c>
      <c r="J11">
        <f>HLOOKUP(A11,Points_MP!$AL$69:$BR$78,4,FALSE)</f>
        <v>7</v>
      </c>
      <c r="K11" s="42">
        <f>HLOOKUP($A11,Points_MP!$AL$96:$BR$105,4,FALSE)</f>
        <v>0.58333333333333337</v>
      </c>
      <c r="L11">
        <f>HLOOKUP(A11,Points_MP!$AL$69:$BR$78,5,FALSE)</f>
        <v>3</v>
      </c>
      <c r="M11" s="42">
        <f>HLOOKUP($A11,Points_MP!$AL$96:$BR$105,5,FALSE)</f>
        <v>0.42857142857142855</v>
      </c>
      <c r="N11">
        <f>HLOOKUP(A11,Points_MP!$AL$69:$BR$78,6,FALSE)</f>
        <v>9</v>
      </c>
      <c r="O11" s="42">
        <f>HLOOKUP($A11,Points_MP!$AL$96:$BR$105,6,FALSE)</f>
        <v>0.75</v>
      </c>
      <c r="P11">
        <f>HLOOKUP(A11,Points_MP!$AL$69:$BR$78,7,FALSE)</f>
        <v>0</v>
      </c>
      <c r="Q11" s="42">
        <f>HLOOKUP($A11,Points_MP!$AL$96:$BR$105,7,FALSE)</f>
        <v>0</v>
      </c>
      <c r="R11">
        <f>HLOOKUP(A11,Points_MP!$AL$69:$BR$78,8,FALSE)</f>
        <v>1.5</v>
      </c>
      <c r="S11" s="42">
        <f>HLOOKUP($A11,Points_MP!$AL$96:$BR$105,8,FALSE)</f>
        <v>0.25</v>
      </c>
      <c r="T11">
        <f>HLOOKUP(A11,Points_MP!$AL$69:$BR$78,9,FALSE)</f>
        <v>1</v>
      </c>
      <c r="U11" s="42">
        <f>HLOOKUP($A11,Points_MP!$AL$96:$BR$105,9,FALSE)</f>
        <v>0.25</v>
      </c>
      <c r="V11">
        <f>HLOOKUP(A11,Points_MP!$AL$69:$BR$78,10,FALSE)</f>
        <v>1</v>
      </c>
      <c r="W11" s="42">
        <f>HLOOKUP($A11,Points_MP!$AL$96:$BR$105,10,FALSE)</f>
        <v>0.16666666666666666</v>
      </c>
      <c r="X11">
        <f>VLOOKUP($A11,Ranking_MP_2018!$A:$D,2,FALSE)</f>
        <v>10</v>
      </c>
      <c r="Y11">
        <f t="shared" si="1"/>
        <v>0</v>
      </c>
      <c r="Z11" s="22">
        <f>VLOOKUP($A11,Ranking_MP_2018!$A:$D,4,FALSE)</f>
        <v>43.5</v>
      </c>
      <c r="AA11" s="22">
        <f t="shared" si="2"/>
        <v>2.8999999999999986</v>
      </c>
    </row>
    <row r="12" spans="1:27" ht="15.5" x14ac:dyDescent="0.35">
      <c r="A12" s="103" t="s">
        <v>280</v>
      </c>
      <c r="B12">
        <f>HLOOKUP(A12,Points_MP!$AM$1:$BR$105,63,FALSE)</f>
        <v>11</v>
      </c>
      <c r="C12" s="22">
        <f>HLOOKUP(A12,Points_MP!$AM$1:$BR$105,60,FALSE)</f>
        <v>45.9</v>
      </c>
      <c r="D12" s="22">
        <f>HLOOKUP(A12,Points_MP!$AM$1:$BR$105,62,FALSE)</f>
        <v>45.9</v>
      </c>
      <c r="E12" t="str">
        <f t="shared" si="0"/>
        <v>C</v>
      </c>
      <c r="F12">
        <f>HLOOKUP(A12,Points_MP!$AL$69:$BR$78,2,FALSE)</f>
        <v>15</v>
      </c>
      <c r="G12" s="42">
        <f>HLOOKUP($A12,Points_MP!$AL$96:$BR$105,2,FALSE)</f>
        <v>0.9375</v>
      </c>
      <c r="H12">
        <f>HLOOKUP(A12,Points_MP!$AL$69:$BR$78,3,FALSE)</f>
        <v>16.399999999999999</v>
      </c>
      <c r="I12" s="42">
        <f>HLOOKUP($A12,Points_MP!$AL$96:$BR$105,3,FALSE)</f>
        <v>0.51249999999999996</v>
      </c>
      <c r="J12">
        <f>HLOOKUP(A12,Points_MP!$AL$69:$BR$78,4,FALSE)</f>
        <v>0</v>
      </c>
      <c r="K12" s="42">
        <f>HLOOKUP($A12,Points_MP!$AL$96:$BR$105,4,FALSE)</f>
        <v>0</v>
      </c>
      <c r="L12">
        <f>HLOOKUP(A12,Points_MP!$AL$69:$BR$78,5,FALSE)</f>
        <v>0</v>
      </c>
      <c r="M12" s="42">
        <f>HLOOKUP($A12,Points_MP!$AL$96:$BR$105,5,FALSE)</f>
        <v>0</v>
      </c>
      <c r="N12">
        <f>HLOOKUP(A12,Points_MP!$AL$69:$BR$78,6,FALSE)</f>
        <v>10</v>
      </c>
      <c r="O12" s="42">
        <f>HLOOKUP($A12,Points_MP!$AL$96:$BR$105,6,FALSE)</f>
        <v>0.83333333333333337</v>
      </c>
      <c r="P12">
        <f>HLOOKUP(A12,Points_MP!$AL$69:$BR$78,7,FALSE)</f>
        <v>1</v>
      </c>
      <c r="Q12" s="42">
        <f>HLOOKUP($A12,Points_MP!$AL$96:$BR$105,7,FALSE)</f>
        <v>0.2</v>
      </c>
      <c r="R12">
        <f>HLOOKUP(A12,Points_MP!$AL$69:$BR$78,8,FALSE)</f>
        <v>1</v>
      </c>
      <c r="S12" s="42">
        <f>HLOOKUP($A12,Points_MP!$AL$96:$BR$105,8,FALSE)</f>
        <v>0.16666666666666666</v>
      </c>
      <c r="T12">
        <f>HLOOKUP(A12,Points_MP!$AL$69:$BR$78,9,FALSE)</f>
        <v>1.5</v>
      </c>
      <c r="U12" s="42">
        <f>HLOOKUP($A12,Points_MP!$AL$96:$BR$105,9,FALSE)</f>
        <v>0.375</v>
      </c>
      <c r="V12">
        <f>HLOOKUP(A12,Points_MP!$AL$69:$BR$78,10,FALSE)</f>
        <v>1</v>
      </c>
      <c r="W12" s="42">
        <f>HLOOKUP($A12,Points_MP!$AL$96:$BR$105,10,FALSE)</f>
        <v>0.16666666666666666</v>
      </c>
      <c r="X12">
        <f>VLOOKUP($A12,Ranking_MP_2018!$A:$D,2,FALSE)</f>
        <v>24</v>
      </c>
      <c r="Y12">
        <f t="shared" si="1"/>
        <v>13</v>
      </c>
      <c r="Z12" s="22">
        <f>VLOOKUP($A12,Ranking_MP_2018!$A:$D,4,FALSE)</f>
        <v>27</v>
      </c>
      <c r="AA12" s="22">
        <f t="shared" si="2"/>
        <v>18.899999999999999</v>
      </c>
    </row>
    <row r="13" spans="1:27" ht="15.5" x14ac:dyDescent="0.35">
      <c r="A13" s="102" t="s">
        <v>298</v>
      </c>
      <c r="B13">
        <f>HLOOKUP(A13,Points_MP!$AM$1:$BR$105,63,FALSE)</f>
        <v>12</v>
      </c>
      <c r="C13" s="22">
        <f>HLOOKUP(A13,Points_MP!$AM$1:$BR$105,60,FALSE)</f>
        <v>45.7</v>
      </c>
      <c r="D13" s="22">
        <f>HLOOKUP(A13,Points_MP!$AM$1:$BR$105,62,FALSE)</f>
        <v>45.7</v>
      </c>
      <c r="E13" t="str">
        <f t="shared" si="0"/>
        <v>C</v>
      </c>
      <c r="F13">
        <f>HLOOKUP(A13,Points_MP!$AL$69:$BR$78,2,FALSE)</f>
        <v>14.8</v>
      </c>
      <c r="G13" s="42">
        <f>HLOOKUP($A13,Points_MP!$AL$96:$BR$105,2,FALSE)</f>
        <v>0.92500000000000004</v>
      </c>
      <c r="H13">
        <f>HLOOKUP(A13,Points_MP!$AL$69:$BR$78,3,FALSE)</f>
        <v>14</v>
      </c>
      <c r="I13" s="42">
        <f>HLOOKUP($A13,Points_MP!$AL$96:$BR$105,3,FALSE)</f>
        <v>0.4375</v>
      </c>
      <c r="J13">
        <f>HLOOKUP(A13,Points_MP!$AL$69:$BR$78,4,FALSE)</f>
        <v>5.4</v>
      </c>
      <c r="K13" s="42">
        <f>HLOOKUP($A13,Points_MP!$AL$96:$BR$105,4,FALSE)</f>
        <v>0.45</v>
      </c>
      <c r="L13">
        <f>HLOOKUP(A13,Points_MP!$AL$69:$BR$78,5,FALSE)</f>
        <v>0</v>
      </c>
      <c r="M13" s="42">
        <f>HLOOKUP($A13,Points_MP!$AL$96:$BR$105,5,FALSE)</f>
        <v>0</v>
      </c>
      <c r="N13">
        <f>HLOOKUP(A13,Points_MP!$AL$69:$BR$78,6,FALSE)</f>
        <v>9</v>
      </c>
      <c r="O13" s="42">
        <f>HLOOKUP($A13,Points_MP!$AL$96:$BR$105,6,FALSE)</f>
        <v>0.75</v>
      </c>
      <c r="P13">
        <f>HLOOKUP(A13,Points_MP!$AL$69:$BR$78,7,FALSE)</f>
        <v>1</v>
      </c>
      <c r="Q13" s="42">
        <f>HLOOKUP($A13,Points_MP!$AL$96:$BR$105,7,FALSE)</f>
        <v>0.2</v>
      </c>
      <c r="R13">
        <f>HLOOKUP(A13,Points_MP!$AL$69:$BR$78,8,FALSE)</f>
        <v>0.5</v>
      </c>
      <c r="S13" s="42">
        <f>HLOOKUP($A13,Points_MP!$AL$96:$BR$105,8,FALSE)</f>
        <v>8.3333333333333329E-2</v>
      </c>
      <c r="T13">
        <f>HLOOKUP(A13,Points_MP!$AL$69:$BR$78,9,FALSE)</f>
        <v>0</v>
      </c>
      <c r="U13" s="42">
        <f>HLOOKUP($A13,Points_MP!$AL$96:$BR$105,9,FALSE)</f>
        <v>0</v>
      </c>
      <c r="V13">
        <f>HLOOKUP(A13,Points_MP!$AL$69:$BR$78,10,FALSE)</f>
        <v>1</v>
      </c>
      <c r="W13" s="42">
        <f>HLOOKUP($A13,Points_MP!$AL$96:$BR$105,10,FALSE)</f>
        <v>0.16666666666666666</v>
      </c>
      <c r="X13">
        <f>VLOOKUP($A13,Ranking_MP_2018!$A:$D,2,FALSE)</f>
        <v>4</v>
      </c>
      <c r="Y13">
        <f t="shared" si="1"/>
        <v>-8</v>
      </c>
      <c r="Z13" s="22">
        <f>VLOOKUP($A13,Ranking_MP_2018!$A:$D,4,FALSE)</f>
        <v>55.6</v>
      </c>
      <c r="AA13" s="22">
        <f t="shared" si="2"/>
        <v>-9.8999999999999986</v>
      </c>
    </row>
    <row r="14" spans="1:27" ht="15.5" x14ac:dyDescent="0.35">
      <c r="A14" s="102" t="s">
        <v>58</v>
      </c>
      <c r="B14">
        <f>HLOOKUP(A14,Points_MP!$AM$1:$BR$105,63,FALSE)</f>
        <v>13</v>
      </c>
      <c r="C14" s="22">
        <f>HLOOKUP(A14,Points_MP!$AM$1:$BR$105,60,FALSE)</f>
        <v>43</v>
      </c>
      <c r="D14" s="22">
        <f>HLOOKUP(A14,Points_MP!$AM$1:$BR$105,62,FALSE)</f>
        <v>45.263157894736842</v>
      </c>
      <c r="E14" t="str">
        <f t="shared" si="0"/>
        <v>C</v>
      </c>
      <c r="F14">
        <f>HLOOKUP(A14,Points_MP!$AL$69:$BR$78,2,FALSE)</f>
        <v>14</v>
      </c>
      <c r="G14" s="42">
        <f>HLOOKUP($A14,Points_MP!$AL$96:$BR$105,2,FALSE)</f>
        <v>0.875</v>
      </c>
      <c r="H14">
        <f>HLOOKUP(A14,Points_MP!$AL$69:$BR$78,3,FALSE)</f>
        <v>12</v>
      </c>
      <c r="I14" s="42">
        <f>HLOOKUP($A14,Points_MP!$AL$96:$BR$105,3,FALSE)</f>
        <v>0.375</v>
      </c>
      <c r="J14">
        <f>HLOOKUP(A14,Points_MP!$AL$69:$BR$78,4,FALSE)</f>
        <v>1</v>
      </c>
      <c r="K14" s="42">
        <f>HLOOKUP($A14,Points_MP!$AL$96:$BR$105,4,FALSE)</f>
        <v>8.3333333333333329E-2</v>
      </c>
      <c r="L14">
        <f>HLOOKUP(A14,Points_MP!$AL$69:$BR$78,5,FALSE)</f>
        <v>2</v>
      </c>
      <c r="M14" s="42">
        <f>HLOOKUP($A14,Points_MP!$AL$96:$BR$105,5,FALSE)</f>
        <v>1</v>
      </c>
      <c r="N14">
        <f>HLOOKUP(A14,Points_MP!$AL$69:$BR$78,6,FALSE)</f>
        <v>5.5</v>
      </c>
      <c r="O14" s="42">
        <f>HLOOKUP($A14,Points_MP!$AL$96:$BR$105,6,FALSE)</f>
        <v>0.45833333333333331</v>
      </c>
      <c r="P14">
        <f>HLOOKUP(A14,Points_MP!$AL$69:$BR$78,7,FALSE)</f>
        <v>1</v>
      </c>
      <c r="Q14" s="42">
        <f>HLOOKUP($A14,Points_MP!$AL$96:$BR$105,7,FALSE)</f>
        <v>0.2</v>
      </c>
      <c r="R14">
        <f>HLOOKUP(A14,Points_MP!$AL$69:$BR$78,8,FALSE)</f>
        <v>1.5</v>
      </c>
      <c r="S14" s="42">
        <f>HLOOKUP($A14,Points_MP!$AL$96:$BR$105,8,FALSE)</f>
        <v>0.25</v>
      </c>
      <c r="T14">
        <f>HLOOKUP(A14,Points_MP!$AL$69:$BR$78,9,FALSE)</f>
        <v>3</v>
      </c>
      <c r="U14" s="42">
        <f>HLOOKUP($A14,Points_MP!$AL$96:$BR$105,9,FALSE)</f>
        <v>0.75</v>
      </c>
      <c r="V14">
        <f>HLOOKUP(A14,Points_MP!$AL$69:$BR$78,10,FALSE)</f>
        <v>3</v>
      </c>
      <c r="W14" s="42">
        <f>HLOOKUP($A14,Points_MP!$AL$96:$BR$105,10,FALSE)</f>
        <v>0.5</v>
      </c>
      <c r="X14">
        <f>VLOOKUP($A14,Ranking_MP_2018!$A:$D,2,FALSE)</f>
        <v>7</v>
      </c>
      <c r="Y14">
        <f t="shared" si="1"/>
        <v>-6</v>
      </c>
      <c r="Z14" s="22">
        <f>VLOOKUP($A14,Ranking_MP_2018!$A:$D,4,FALSE)</f>
        <v>47</v>
      </c>
      <c r="AA14" s="22">
        <f t="shared" si="2"/>
        <v>-4</v>
      </c>
    </row>
    <row r="15" spans="1:27" ht="15.5" x14ac:dyDescent="0.35">
      <c r="A15" s="102" t="s">
        <v>71</v>
      </c>
      <c r="B15">
        <f>HLOOKUP(A15,Points_MP!$AM$1:$BR$105,63,FALSE)</f>
        <v>14</v>
      </c>
      <c r="C15" s="22">
        <f>HLOOKUP(A15,Points_MP!$AM$1:$BR$105,60,FALSE)</f>
        <v>40</v>
      </c>
      <c r="D15" s="22">
        <f>HLOOKUP(A15,Points_MP!$AM$1:$BR$105,62,FALSE)</f>
        <v>42.10526315789474</v>
      </c>
      <c r="E15" t="str">
        <f t="shared" si="0"/>
        <v>C-</v>
      </c>
      <c r="F15">
        <f>HLOOKUP(A15,Points_MP!$AL$69:$BR$78,2,FALSE)</f>
        <v>8</v>
      </c>
      <c r="G15" s="42">
        <f>HLOOKUP($A15,Points_MP!$AL$96:$BR$105,2,FALSE)</f>
        <v>0.5</v>
      </c>
      <c r="H15">
        <f>HLOOKUP(A15,Points_MP!$AL$69:$BR$78,3,FALSE)</f>
        <v>13</v>
      </c>
      <c r="I15" s="42">
        <f>HLOOKUP($A15,Points_MP!$AL$96:$BR$105,3,FALSE)</f>
        <v>0.40625</v>
      </c>
      <c r="J15">
        <f>HLOOKUP(A15,Points_MP!$AL$69:$BR$78,4,FALSE)</f>
        <v>5</v>
      </c>
      <c r="K15" s="42">
        <f>HLOOKUP($A15,Points_MP!$AL$96:$BR$105,4,FALSE)</f>
        <v>0.41666666666666669</v>
      </c>
      <c r="L15">
        <f>HLOOKUP(A15,Points_MP!$AL$69:$BR$78,5,FALSE)</f>
        <v>2</v>
      </c>
      <c r="M15" s="42">
        <f>HLOOKUP($A15,Points_MP!$AL$96:$BR$105,5,FALSE)</f>
        <v>1</v>
      </c>
      <c r="N15">
        <f>HLOOKUP(A15,Points_MP!$AL$69:$BR$78,6,FALSE)</f>
        <v>10</v>
      </c>
      <c r="O15" s="42">
        <f>HLOOKUP($A15,Points_MP!$AL$96:$BR$105,6,FALSE)</f>
        <v>0.83333333333333337</v>
      </c>
      <c r="P15">
        <f>HLOOKUP(A15,Points_MP!$AL$69:$BR$78,7,FALSE)</f>
        <v>1</v>
      </c>
      <c r="Q15" s="42">
        <f>HLOOKUP($A15,Points_MP!$AL$96:$BR$105,7,FALSE)</f>
        <v>0.2</v>
      </c>
      <c r="R15">
        <f>HLOOKUP(A15,Points_MP!$AL$69:$BR$78,8,FALSE)</f>
        <v>1</v>
      </c>
      <c r="S15" s="42">
        <f>HLOOKUP($A15,Points_MP!$AL$96:$BR$105,8,FALSE)</f>
        <v>0.16666666666666666</v>
      </c>
      <c r="T15">
        <f>HLOOKUP(A15,Points_MP!$AL$69:$BR$78,9,FALSE)</f>
        <v>0</v>
      </c>
      <c r="U15" s="42">
        <f>HLOOKUP($A15,Points_MP!$AL$96:$BR$105,9,FALSE)</f>
        <v>0</v>
      </c>
      <c r="V15">
        <f>HLOOKUP(A15,Points_MP!$AL$69:$BR$78,10,FALSE)</f>
        <v>0</v>
      </c>
      <c r="W15" s="42">
        <f>HLOOKUP($A15,Points_MP!$AL$96:$BR$105,10,FALSE)</f>
        <v>0</v>
      </c>
      <c r="X15">
        <f>VLOOKUP($A15,Ranking_MP_2018!$A:$D,2,FALSE)</f>
        <v>11</v>
      </c>
      <c r="Y15">
        <f t="shared" si="1"/>
        <v>-3</v>
      </c>
      <c r="Z15" s="22">
        <f>VLOOKUP($A15,Ranking_MP_2018!$A:$D,4,FALSE)</f>
        <v>43.15789473684211</v>
      </c>
      <c r="AA15" s="22">
        <f t="shared" si="2"/>
        <v>-3.1578947368421098</v>
      </c>
    </row>
    <row r="16" spans="1:27" ht="15.5" x14ac:dyDescent="0.35">
      <c r="A16" s="102" t="s">
        <v>296</v>
      </c>
      <c r="B16">
        <f>HLOOKUP(A16,Points_MP!$AM$1:$BR$105,63,FALSE)</f>
        <v>15</v>
      </c>
      <c r="C16" s="22">
        <f>HLOOKUP(A16,Points_MP!$AM$1:$BR$105,60,FALSE)</f>
        <v>35.6</v>
      </c>
      <c r="D16" s="22">
        <f>HLOOKUP(A16,Points_MP!$AM$1:$BR$105,62,FALSE)</f>
        <v>37.473684210526322</v>
      </c>
      <c r="E16" t="str">
        <f t="shared" si="0"/>
        <v>D+</v>
      </c>
      <c r="F16">
        <f>HLOOKUP(A16,Points_MP!$AL$69:$BR$78,2,FALSE)</f>
        <v>9.6</v>
      </c>
      <c r="G16" s="42">
        <f>HLOOKUP($A16,Points_MP!$AL$96:$BR$105,2,FALSE)</f>
        <v>0.6</v>
      </c>
      <c r="H16">
        <f>HLOOKUP(A16,Points_MP!$AL$69:$BR$78,3,FALSE)</f>
        <v>13</v>
      </c>
      <c r="I16" s="42">
        <f>HLOOKUP($A16,Points_MP!$AL$96:$BR$105,3,FALSE)</f>
        <v>0.40625</v>
      </c>
      <c r="J16">
        <f>HLOOKUP(A16,Points_MP!$AL$69:$BR$78,4,FALSE)</f>
        <v>4.5</v>
      </c>
      <c r="K16" s="42">
        <f>HLOOKUP($A16,Points_MP!$AL$96:$BR$105,4,FALSE)</f>
        <v>0.375</v>
      </c>
      <c r="L16">
        <f>HLOOKUP(A16,Points_MP!$AL$69:$BR$78,5,FALSE)</f>
        <v>0</v>
      </c>
      <c r="M16" s="42">
        <f>HLOOKUP($A16,Points_MP!$AL$96:$BR$105,5,FALSE)</f>
        <v>0</v>
      </c>
      <c r="N16">
        <f>HLOOKUP(A16,Points_MP!$AL$69:$BR$78,6,FALSE)</f>
        <v>5.5</v>
      </c>
      <c r="O16" s="42">
        <f>HLOOKUP($A16,Points_MP!$AL$96:$BR$105,6,FALSE)</f>
        <v>0.45833333333333331</v>
      </c>
      <c r="P16">
        <f>HLOOKUP(A16,Points_MP!$AL$69:$BR$78,7,FALSE)</f>
        <v>1.5</v>
      </c>
      <c r="Q16" s="42">
        <f>HLOOKUP($A16,Points_MP!$AL$96:$BR$105,7,FALSE)</f>
        <v>0.3</v>
      </c>
      <c r="R16">
        <f>HLOOKUP(A16,Points_MP!$AL$69:$BR$78,8,FALSE)</f>
        <v>0.5</v>
      </c>
      <c r="S16" s="42">
        <f>HLOOKUP($A16,Points_MP!$AL$96:$BR$105,8,FALSE)</f>
        <v>8.3333333333333329E-2</v>
      </c>
      <c r="T16">
        <f>HLOOKUP(A16,Points_MP!$AL$69:$BR$78,9,FALSE)</f>
        <v>1</v>
      </c>
      <c r="U16" s="42">
        <f>HLOOKUP($A16,Points_MP!$AL$96:$BR$105,9,FALSE)</f>
        <v>0.25</v>
      </c>
      <c r="V16">
        <f>HLOOKUP(A16,Points_MP!$AL$69:$BR$78,10,FALSE)</f>
        <v>0</v>
      </c>
      <c r="W16" s="42">
        <f>HLOOKUP($A16,Points_MP!$AL$96:$BR$105,10,FALSE)</f>
        <v>0</v>
      </c>
      <c r="X16">
        <f>VLOOKUP($A16,Ranking_MP_2018!$A:$D,2,FALSE)</f>
        <v>29</v>
      </c>
      <c r="Y16">
        <f t="shared" si="1"/>
        <v>14</v>
      </c>
      <c r="Z16" s="22">
        <f>VLOOKUP($A16,Ranking_MP_2018!$A:$D,4,FALSE)</f>
        <v>13.7</v>
      </c>
      <c r="AA16" s="22">
        <f t="shared" si="2"/>
        <v>21.900000000000002</v>
      </c>
    </row>
    <row r="17" spans="1:27" ht="15.5" x14ac:dyDescent="0.35">
      <c r="A17" s="169" t="s">
        <v>73</v>
      </c>
      <c r="B17">
        <f>HLOOKUP(A17,Points_MP!$AM$1:$BR$105,63,FALSE)</f>
        <v>16</v>
      </c>
      <c r="C17" s="22">
        <f>HLOOKUP(A17,Points_MP!$AM$1:$BR$105,60,FALSE)</f>
        <v>36</v>
      </c>
      <c r="D17" s="22">
        <f>HLOOKUP(A17,Points_MP!$AM$1:$BR$105,62,FALSE)</f>
        <v>36</v>
      </c>
      <c r="E17" t="str">
        <f t="shared" si="0"/>
        <v>D+</v>
      </c>
      <c r="F17">
        <f>HLOOKUP(A17,Points_MP!$AL$69:$BR$78,2,FALSE)</f>
        <v>10.8</v>
      </c>
      <c r="G17" s="42">
        <f>HLOOKUP($A17,Points_MP!$AL$96:$BR$105,2,FALSE)</f>
        <v>0.67500000000000004</v>
      </c>
      <c r="H17">
        <f>HLOOKUP(A17,Points_MP!$AL$69:$BR$78,3,FALSE)</f>
        <v>7</v>
      </c>
      <c r="I17" s="42">
        <f>HLOOKUP($A17,Points_MP!$AL$96:$BR$105,3,FALSE)</f>
        <v>0.21875</v>
      </c>
      <c r="J17">
        <f>HLOOKUP(A17,Points_MP!$AL$69:$BR$78,4,FALSE)</f>
        <v>4.6999999999999993</v>
      </c>
      <c r="K17" s="42">
        <f>HLOOKUP($A17,Points_MP!$AL$96:$BR$105,4,FALSE)</f>
        <v>0.39166666666666661</v>
      </c>
      <c r="L17">
        <f>HLOOKUP(A17,Points_MP!$AL$69:$BR$78,5,FALSE)</f>
        <v>0</v>
      </c>
      <c r="M17" s="42">
        <f>HLOOKUP($A17,Points_MP!$AL$96:$BR$105,5,FALSE)</f>
        <v>0</v>
      </c>
      <c r="N17">
        <f>HLOOKUP(A17,Points_MP!$AL$69:$BR$78,6,FALSE)</f>
        <v>5</v>
      </c>
      <c r="O17" s="42">
        <f>HLOOKUP($A17,Points_MP!$AL$96:$BR$105,6,FALSE)</f>
        <v>0.41666666666666669</v>
      </c>
      <c r="P17">
        <f>HLOOKUP(A17,Points_MP!$AL$69:$BR$78,7,FALSE)</f>
        <v>0.5</v>
      </c>
      <c r="Q17" s="42">
        <f>HLOOKUP($A17,Points_MP!$AL$96:$BR$105,7,FALSE)</f>
        <v>0.1</v>
      </c>
      <c r="R17">
        <f>HLOOKUP(A17,Points_MP!$AL$69:$BR$78,8,FALSE)</f>
        <v>2</v>
      </c>
      <c r="S17" s="42">
        <f>HLOOKUP($A17,Points_MP!$AL$96:$BR$105,8,FALSE)</f>
        <v>0.33333333333333331</v>
      </c>
      <c r="T17">
        <f>HLOOKUP(A17,Points_MP!$AL$69:$BR$78,9,FALSE)</f>
        <v>4</v>
      </c>
      <c r="U17" s="42">
        <f>HLOOKUP($A17,Points_MP!$AL$96:$BR$105,9,FALSE)</f>
        <v>1</v>
      </c>
      <c r="V17">
        <f>HLOOKUP(A17,Points_MP!$AL$69:$BR$78,10,FALSE)</f>
        <v>2</v>
      </c>
      <c r="W17" s="42">
        <f>HLOOKUP($A17,Points_MP!$AL$96:$BR$105,10,FALSE)</f>
        <v>0.33333333333333331</v>
      </c>
      <c r="X17">
        <f>VLOOKUP($A17,Ranking_MP_2018!$A:$D,2,FALSE)</f>
        <v>20</v>
      </c>
      <c r="Y17">
        <f t="shared" si="1"/>
        <v>4</v>
      </c>
      <c r="Z17" s="22">
        <f>VLOOKUP($A17,Ranking_MP_2018!$A:$D,4,FALSE)</f>
        <v>35.5</v>
      </c>
      <c r="AA17" s="22">
        <f t="shared" si="2"/>
        <v>0.5</v>
      </c>
    </row>
    <row r="18" spans="1:27" ht="15.5" x14ac:dyDescent="0.35">
      <c r="A18" s="104" t="s">
        <v>286</v>
      </c>
      <c r="B18">
        <f>HLOOKUP(A18,Points_MP!$AM$1:$BR$105,63,FALSE)</f>
        <v>17</v>
      </c>
      <c r="C18" s="22">
        <f>HLOOKUP(A18,Points_MP!$AM$1:$BR$105,60,FALSE)</f>
        <v>33.799999999999997</v>
      </c>
      <c r="D18" s="22">
        <f>HLOOKUP(A18,Points_MP!$AM$1:$BR$105,62,FALSE)</f>
        <v>33.799999999999997</v>
      </c>
      <c r="E18" t="str">
        <f t="shared" si="0"/>
        <v>D</v>
      </c>
      <c r="F18">
        <f>HLOOKUP(A18,Points_MP!$AL$69:$BR$78,2,FALSE)</f>
        <v>13.8</v>
      </c>
      <c r="G18" s="42">
        <f>HLOOKUP($A18,Points_MP!$AL$96:$BR$105,2,FALSE)</f>
        <v>0.86250000000000004</v>
      </c>
      <c r="H18">
        <f>HLOOKUP(A18,Points_MP!$AL$69:$BR$78,3,FALSE)</f>
        <v>10</v>
      </c>
      <c r="I18" s="42">
        <f>HLOOKUP($A18,Points_MP!$AL$96:$BR$105,3,FALSE)</f>
        <v>0.3125</v>
      </c>
      <c r="J18">
        <f>HLOOKUP(A18,Points_MP!$AL$69:$BR$78,4,FALSE)</f>
        <v>1.5</v>
      </c>
      <c r="K18" s="42">
        <f>HLOOKUP($A18,Points_MP!$AL$96:$BR$105,4,FALSE)</f>
        <v>0.125</v>
      </c>
      <c r="L18">
        <f>HLOOKUP(A18,Points_MP!$AL$69:$BR$78,5,FALSE)</f>
        <v>2</v>
      </c>
      <c r="M18" s="42">
        <f>HLOOKUP($A18,Points_MP!$AL$96:$BR$105,5,FALSE)</f>
        <v>0.2857142857142857</v>
      </c>
      <c r="N18">
        <f>HLOOKUP(A18,Points_MP!$AL$69:$BR$78,6,FALSE)</f>
        <v>4</v>
      </c>
      <c r="O18" s="42">
        <f>HLOOKUP($A18,Points_MP!$AL$96:$BR$105,6,FALSE)</f>
        <v>0.33333333333333331</v>
      </c>
      <c r="P18">
        <f>HLOOKUP(A18,Points_MP!$AL$69:$BR$78,7,FALSE)</f>
        <v>1</v>
      </c>
      <c r="Q18" s="42">
        <f>HLOOKUP($A18,Points_MP!$AL$96:$BR$105,7,FALSE)</f>
        <v>0.2</v>
      </c>
      <c r="R18">
        <f>HLOOKUP(A18,Points_MP!$AL$69:$BR$78,8,FALSE)</f>
        <v>0.5</v>
      </c>
      <c r="S18" s="42">
        <f>HLOOKUP($A18,Points_MP!$AL$96:$BR$105,8,FALSE)</f>
        <v>8.3333333333333329E-2</v>
      </c>
      <c r="T18">
        <f>HLOOKUP(A18,Points_MP!$AL$69:$BR$78,9,FALSE)</f>
        <v>1</v>
      </c>
      <c r="U18" s="42">
        <f>HLOOKUP($A18,Points_MP!$AL$96:$BR$105,9,FALSE)</f>
        <v>0.25</v>
      </c>
      <c r="V18">
        <f>HLOOKUP(A18,Points_MP!$AL$69:$BR$78,10,FALSE)</f>
        <v>0</v>
      </c>
      <c r="W18" s="42">
        <f>HLOOKUP($A18,Points_MP!$AL$96:$BR$105,10,FALSE)</f>
        <v>0</v>
      </c>
      <c r="X18">
        <f>VLOOKUP($A18,Ranking_MP_2018!$A:$D,2,FALSE)</f>
        <v>19</v>
      </c>
      <c r="Y18">
        <f t="shared" si="1"/>
        <v>2</v>
      </c>
      <c r="Z18" s="22">
        <f>VLOOKUP($A18,Ranking_MP_2018!$A:$D,4,FALSE)</f>
        <v>36.526315789473692</v>
      </c>
      <c r="AA18" s="22">
        <f t="shared" si="2"/>
        <v>-2.7263157894736949</v>
      </c>
    </row>
    <row r="19" spans="1:27" ht="15.5" x14ac:dyDescent="0.35">
      <c r="A19" s="102" t="s">
        <v>278</v>
      </c>
      <c r="B19">
        <f>HLOOKUP(A19,Points_MP!$AM$1:$BR$105,63,FALSE)</f>
        <v>18</v>
      </c>
      <c r="C19" s="22">
        <f>HLOOKUP(A19,Points_MP!$AM$1:$BR$105,60,FALSE)</f>
        <v>32.6</v>
      </c>
      <c r="D19" s="22">
        <f>HLOOKUP(A19,Points_MP!$AM$1:$BR$105,62,FALSE)</f>
        <v>32.6</v>
      </c>
      <c r="E19" t="str">
        <f t="shared" si="0"/>
        <v>D</v>
      </c>
      <c r="F19">
        <f>HLOOKUP(A19,Points_MP!$AL$69:$BR$78,2,FALSE)</f>
        <v>8.1</v>
      </c>
      <c r="G19" s="42">
        <f>HLOOKUP($A19,Points_MP!$AL$96:$BR$105,2,FALSE)</f>
        <v>0.50624999999999998</v>
      </c>
      <c r="H19">
        <f>HLOOKUP(A19,Points_MP!$AL$69:$BR$78,3,FALSE)</f>
        <v>12.5</v>
      </c>
      <c r="I19" s="42">
        <f>HLOOKUP($A19,Points_MP!$AL$96:$BR$105,3,FALSE)</f>
        <v>0.390625</v>
      </c>
      <c r="J19">
        <f>HLOOKUP(A19,Points_MP!$AL$69:$BR$78,4,FALSE)</f>
        <v>3</v>
      </c>
      <c r="K19" s="42">
        <f>HLOOKUP($A19,Points_MP!$AL$96:$BR$105,4,FALSE)</f>
        <v>0.25</v>
      </c>
      <c r="L19">
        <f>HLOOKUP(A19,Points_MP!$AL$69:$BR$78,5,FALSE)</f>
        <v>0</v>
      </c>
      <c r="M19" s="42">
        <f>HLOOKUP($A19,Points_MP!$AL$96:$BR$105,5,FALSE)</f>
        <v>0</v>
      </c>
      <c r="N19">
        <f>HLOOKUP(A19,Points_MP!$AL$69:$BR$78,6,FALSE)</f>
        <v>4.5</v>
      </c>
      <c r="O19" s="42">
        <f>HLOOKUP($A19,Points_MP!$AL$96:$BR$105,6,FALSE)</f>
        <v>0.375</v>
      </c>
      <c r="P19">
        <f>HLOOKUP(A19,Points_MP!$AL$69:$BR$78,7,FALSE)</f>
        <v>2.5</v>
      </c>
      <c r="Q19" s="42">
        <f>HLOOKUP($A19,Points_MP!$AL$96:$BR$105,7,FALSE)</f>
        <v>0.5</v>
      </c>
      <c r="R19">
        <f>HLOOKUP(A19,Points_MP!$AL$69:$BR$78,8,FALSE)</f>
        <v>1.5</v>
      </c>
      <c r="S19" s="42">
        <f>HLOOKUP($A19,Points_MP!$AL$96:$BR$105,8,FALSE)</f>
        <v>0.25</v>
      </c>
      <c r="T19">
        <f>HLOOKUP(A19,Points_MP!$AL$69:$BR$78,9,FALSE)</f>
        <v>0.5</v>
      </c>
      <c r="U19" s="42">
        <f>HLOOKUP($A19,Points_MP!$AL$96:$BR$105,9,FALSE)</f>
        <v>0.125</v>
      </c>
      <c r="V19">
        <f>HLOOKUP(A19,Points_MP!$AL$69:$BR$78,10,FALSE)</f>
        <v>0</v>
      </c>
      <c r="W19" s="42">
        <f>HLOOKUP($A19,Points_MP!$AL$96:$BR$105,10,FALSE)</f>
        <v>0</v>
      </c>
      <c r="X19">
        <f>VLOOKUP($A19,Ranking_MP_2018!$A:$D,2,FALSE)</f>
        <v>16</v>
      </c>
      <c r="Y19">
        <f t="shared" si="1"/>
        <v>-2</v>
      </c>
      <c r="Z19" s="22">
        <f>VLOOKUP($A19,Ranking_MP_2018!$A:$D,4,FALSE)</f>
        <v>38.799999999999997</v>
      </c>
      <c r="AA19" s="22">
        <f t="shared" si="2"/>
        <v>-6.1999999999999957</v>
      </c>
    </row>
    <row r="20" spans="1:27" ht="15.5" x14ac:dyDescent="0.35">
      <c r="A20" s="102" t="s">
        <v>288</v>
      </c>
      <c r="B20">
        <f>HLOOKUP(A20,Points_MP!$AM$1:$BR$105,63,FALSE)</f>
        <v>19</v>
      </c>
      <c r="C20" s="22">
        <f>HLOOKUP(A20,Points_MP!$AM$1:$BR$105,60,FALSE)</f>
        <v>31.7</v>
      </c>
      <c r="D20" s="22">
        <f>HLOOKUP(A20,Points_MP!$AM$1:$BR$105,62,FALSE)</f>
        <v>31.7</v>
      </c>
      <c r="E20" t="str">
        <f t="shared" si="0"/>
        <v>D</v>
      </c>
      <c r="F20">
        <f>HLOOKUP(A20,Points_MP!$AL$69:$BR$78,2,FALSE)</f>
        <v>10.5</v>
      </c>
      <c r="G20" s="42">
        <f>HLOOKUP($A20,Points_MP!$AL$96:$BR$105,2,FALSE)</f>
        <v>0.65625</v>
      </c>
      <c r="H20">
        <f>HLOOKUP(A20,Points_MP!$AL$69:$BR$78,3,FALSE)</f>
        <v>7.2</v>
      </c>
      <c r="I20" s="42">
        <f>HLOOKUP($A20,Points_MP!$AL$96:$BR$105,3,FALSE)</f>
        <v>0.22500000000000001</v>
      </c>
      <c r="J20">
        <f>HLOOKUP(A20,Points_MP!$AL$69:$BR$78,4,FALSE)</f>
        <v>0</v>
      </c>
      <c r="K20" s="42">
        <f>HLOOKUP($A20,Points_MP!$AL$96:$BR$105,4,FALSE)</f>
        <v>0</v>
      </c>
      <c r="L20">
        <f>HLOOKUP(A20,Points_MP!$AL$69:$BR$78,5,FALSE)</f>
        <v>2</v>
      </c>
      <c r="M20" s="42">
        <f>HLOOKUP($A20,Points_MP!$AL$96:$BR$105,5,FALSE)</f>
        <v>0.2857142857142857</v>
      </c>
      <c r="N20">
        <f>HLOOKUP(A20,Points_MP!$AL$69:$BR$78,6,FALSE)</f>
        <v>8</v>
      </c>
      <c r="O20" s="42">
        <f>HLOOKUP($A20,Points_MP!$AL$96:$BR$105,6,FALSE)</f>
        <v>0.66666666666666663</v>
      </c>
      <c r="P20">
        <f>HLOOKUP(A20,Points_MP!$AL$69:$BR$78,7,FALSE)</f>
        <v>0</v>
      </c>
      <c r="Q20" s="42">
        <f>HLOOKUP($A20,Points_MP!$AL$96:$BR$105,7,FALSE)</f>
        <v>0</v>
      </c>
      <c r="R20">
        <f>HLOOKUP(A20,Points_MP!$AL$69:$BR$78,8,FALSE)</f>
        <v>1</v>
      </c>
      <c r="S20" s="42">
        <f>HLOOKUP($A20,Points_MP!$AL$96:$BR$105,8,FALSE)</f>
        <v>0.16666666666666666</v>
      </c>
      <c r="T20">
        <f>HLOOKUP(A20,Points_MP!$AL$69:$BR$78,9,FALSE)</f>
        <v>0</v>
      </c>
      <c r="U20" s="42">
        <f>HLOOKUP($A20,Points_MP!$AL$96:$BR$105,9,FALSE)</f>
        <v>0</v>
      </c>
      <c r="V20">
        <f>HLOOKUP(A20,Points_MP!$AL$69:$BR$78,10,FALSE)</f>
        <v>3</v>
      </c>
      <c r="W20" s="42">
        <f>HLOOKUP($A20,Points_MP!$AL$96:$BR$105,10,FALSE)</f>
        <v>0.5</v>
      </c>
      <c r="X20">
        <f>VLOOKUP($A20,Ranking_MP_2018!$A:$D,2,FALSE)</f>
        <v>15</v>
      </c>
      <c r="Y20">
        <f t="shared" si="1"/>
        <v>-4</v>
      </c>
      <c r="Z20" s="22">
        <f>VLOOKUP($A20,Ranking_MP_2018!$A:$D,4,FALSE)</f>
        <v>38.842105263157897</v>
      </c>
      <c r="AA20" s="22">
        <f t="shared" si="2"/>
        <v>-7.1421052631578981</v>
      </c>
    </row>
    <row r="21" spans="1:27" ht="15.5" x14ac:dyDescent="0.35">
      <c r="A21" s="102" t="s">
        <v>274</v>
      </c>
      <c r="B21">
        <f>HLOOKUP(A21,Points_MP!$AM$1:$BR$105,63,FALSE)</f>
        <v>20</v>
      </c>
      <c r="C21" s="22">
        <f>HLOOKUP(A21,Points_MP!$AM$1:$BR$105,60,FALSE)</f>
        <v>31.5</v>
      </c>
      <c r="D21" s="22">
        <f>HLOOKUP(A21,Points_MP!$AM$1:$BR$105,62,FALSE)</f>
        <v>31.5</v>
      </c>
      <c r="E21" t="str">
        <f t="shared" si="0"/>
        <v>D</v>
      </c>
      <c r="F21">
        <f>HLOOKUP(A21,Points_MP!$AL$69:$BR$78,2,FALSE)</f>
        <v>4.4000000000000004</v>
      </c>
      <c r="G21" s="42">
        <f>HLOOKUP($A21,Points_MP!$AL$96:$BR$105,2,FALSE)</f>
        <v>0.27500000000000002</v>
      </c>
      <c r="H21">
        <f>HLOOKUP(A21,Points_MP!$AL$69:$BR$78,3,FALSE)</f>
        <v>7</v>
      </c>
      <c r="I21" s="42">
        <f>HLOOKUP($A21,Points_MP!$AL$96:$BR$105,3,FALSE)</f>
        <v>0.21875</v>
      </c>
      <c r="J21">
        <f>HLOOKUP(A21,Points_MP!$AL$69:$BR$78,4,FALSE)</f>
        <v>3.5999999999999996</v>
      </c>
      <c r="K21" s="42">
        <f>HLOOKUP($A21,Points_MP!$AL$96:$BR$105,4,FALSE)</f>
        <v>0.3</v>
      </c>
      <c r="L21">
        <f>HLOOKUP(A21,Points_MP!$AL$69:$BR$78,5,FALSE)</f>
        <v>4</v>
      </c>
      <c r="M21" s="42">
        <f>HLOOKUP($A21,Points_MP!$AL$96:$BR$105,5,FALSE)</f>
        <v>0.5714285714285714</v>
      </c>
      <c r="N21">
        <f>HLOOKUP(A21,Points_MP!$AL$69:$BR$78,6,FALSE)</f>
        <v>9.5</v>
      </c>
      <c r="O21" s="42">
        <f>HLOOKUP($A21,Points_MP!$AL$96:$BR$105,6,FALSE)</f>
        <v>0.79166666666666663</v>
      </c>
      <c r="P21">
        <f>HLOOKUP(A21,Points_MP!$AL$69:$BR$78,7,FALSE)</f>
        <v>1</v>
      </c>
      <c r="Q21" s="42">
        <f>HLOOKUP($A21,Points_MP!$AL$96:$BR$105,7,FALSE)</f>
        <v>0.2</v>
      </c>
      <c r="R21">
        <f>HLOOKUP(A21,Points_MP!$AL$69:$BR$78,8,FALSE)</f>
        <v>1</v>
      </c>
      <c r="S21" s="42">
        <f>HLOOKUP($A21,Points_MP!$AL$96:$BR$105,8,FALSE)</f>
        <v>0.16666666666666666</v>
      </c>
      <c r="T21">
        <f>HLOOKUP(A21,Points_MP!$AL$69:$BR$78,9,FALSE)</f>
        <v>0</v>
      </c>
      <c r="U21" s="42">
        <f>HLOOKUP($A21,Points_MP!$AL$96:$BR$105,9,FALSE)</f>
        <v>0</v>
      </c>
      <c r="V21">
        <f>HLOOKUP(A21,Points_MP!$AL$69:$BR$78,10,FALSE)</f>
        <v>1</v>
      </c>
      <c r="W21" s="42">
        <f>HLOOKUP($A21,Points_MP!$AL$96:$BR$105,10,FALSE)</f>
        <v>0.16666666666666666</v>
      </c>
      <c r="X21">
        <f>VLOOKUP($A21,Ranking_MP_2018!$A:$D,2,FALSE)</f>
        <v>23</v>
      </c>
      <c r="Y21">
        <f t="shared" si="1"/>
        <v>3</v>
      </c>
      <c r="Z21" s="22">
        <f>VLOOKUP($A21,Ranking_MP_2018!$A:$D,4,FALSE)</f>
        <v>29.5</v>
      </c>
      <c r="AA21" s="22">
        <f t="shared" si="2"/>
        <v>2</v>
      </c>
    </row>
    <row r="22" spans="1:27" ht="15.5" x14ac:dyDescent="0.35">
      <c r="A22" s="102" t="s">
        <v>282</v>
      </c>
      <c r="B22">
        <f>HLOOKUP(A22,Points_MP!$AM$1:$BR$105,63,FALSE)</f>
        <v>21</v>
      </c>
      <c r="C22" s="22">
        <f>HLOOKUP(A22,Points_MP!$AM$1:$BR$105,60,FALSE)</f>
        <v>30.5</v>
      </c>
      <c r="D22" s="22">
        <f>HLOOKUP(A22,Points_MP!$AM$1:$BR$105,62,FALSE)</f>
        <v>30.5</v>
      </c>
      <c r="E22" t="str">
        <f t="shared" si="0"/>
        <v>D</v>
      </c>
      <c r="F22">
        <f>HLOOKUP(A22,Points_MP!$AL$69:$BR$78,2,FALSE)</f>
        <v>9.3000000000000007</v>
      </c>
      <c r="G22" s="42">
        <f>HLOOKUP($A22,Points_MP!$AL$96:$BR$105,2,FALSE)</f>
        <v>0.58125000000000004</v>
      </c>
      <c r="H22">
        <f>HLOOKUP(A22,Points_MP!$AL$69:$BR$78,3,FALSE)</f>
        <v>7.2</v>
      </c>
      <c r="I22" s="42">
        <f>HLOOKUP($A22,Points_MP!$AL$96:$BR$105,3,FALSE)</f>
        <v>0.22500000000000001</v>
      </c>
      <c r="J22">
        <f>HLOOKUP(A22,Points_MP!$AL$69:$BR$78,4,FALSE)</f>
        <v>4.5</v>
      </c>
      <c r="K22" s="42">
        <f>HLOOKUP($A22,Points_MP!$AL$96:$BR$105,4,FALSE)</f>
        <v>0.375</v>
      </c>
      <c r="L22">
        <f>HLOOKUP(A22,Points_MP!$AL$69:$BR$78,5,FALSE)</f>
        <v>2</v>
      </c>
      <c r="M22" s="42">
        <f>HLOOKUP($A22,Points_MP!$AL$96:$BR$105,5,FALSE)</f>
        <v>0.2857142857142857</v>
      </c>
      <c r="N22">
        <f>HLOOKUP(A22,Points_MP!$AL$69:$BR$78,6,FALSE)</f>
        <v>5</v>
      </c>
      <c r="O22" s="42">
        <f>HLOOKUP($A22,Points_MP!$AL$96:$BR$105,6,FALSE)</f>
        <v>0.41666666666666669</v>
      </c>
      <c r="P22">
        <f>HLOOKUP(A22,Points_MP!$AL$69:$BR$78,7,FALSE)</f>
        <v>0.5</v>
      </c>
      <c r="Q22" s="42">
        <f>HLOOKUP($A22,Points_MP!$AL$96:$BR$105,7,FALSE)</f>
        <v>0.1</v>
      </c>
      <c r="R22">
        <f>HLOOKUP(A22,Points_MP!$AL$69:$BR$78,8,FALSE)</f>
        <v>0</v>
      </c>
      <c r="S22" s="42">
        <f>HLOOKUP($A22,Points_MP!$AL$96:$BR$105,8,FALSE)</f>
        <v>0</v>
      </c>
      <c r="T22">
        <f>HLOOKUP(A22,Points_MP!$AL$69:$BR$78,9,FALSE)</f>
        <v>1</v>
      </c>
      <c r="U22" s="42">
        <f>HLOOKUP($A22,Points_MP!$AL$96:$BR$105,9,FALSE)</f>
        <v>0.25</v>
      </c>
      <c r="V22">
        <f>HLOOKUP(A22,Points_MP!$AL$69:$BR$78,10,FALSE)</f>
        <v>1</v>
      </c>
      <c r="W22" s="42">
        <f>HLOOKUP($A22,Points_MP!$AL$96:$BR$105,10,FALSE)</f>
        <v>0.16666666666666666</v>
      </c>
      <c r="X22">
        <f>VLOOKUP($A22,Ranking_MP_2018!$A:$D,2,FALSE)</f>
        <v>14</v>
      </c>
      <c r="Y22">
        <f t="shared" si="1"/>
        <v>-7</v>
      </c>
      <c r="Z22" s="22">
        <f>VLOOKUP($A22,Ranking_MP_2018!$A:$D,4,FALSE)</f>
        <v>41.6</v>
      </c>
      <c r="AA22" s="22">
        <f t="shared" si="2"/>
        <v>-11.100000000000001</v>
      </c>
    </row>
    <row r="23" spans="1:27" ht="15.5" x14ac:dyDescent="0.35">
      <c r="A23" s="102" t="s">
        <v>272</v>
      </c>
      <c r="B23">
        <f>HLOOKUP(A23,Points_MP!$AM$1:$BR$105,63,FALSE)</f>
        <v>22</v>
      </c>
      <c r="C23" s="22">
        <f>HLOOKUP(A23,Points_MP!$AM$1:$BR$105,60,FALSE)</f>
        <v>30.2</v>
      </c>
      <c r="D23" s="22">
        <f>HLOOKUP(A23,Points_MP!$AM$1:$BR$105,62,FALSE)</f>
        <v>30.2</v>
      </c>
      <c r="E23" t="str">
        <f t="shared" si="0"/>
        <v>D</v>
      </c>
      <c r="F23">
        <f>HLOOKUP(A23,Points_MP!$AL$69:$BR$78,2,FALSE)</f>
        <v>6.7</v>
      </c>
      <c r="G23" s="42">
        <f>HLOOKUP($A23,Points_MP!$AL$96:$BR$105,2,FALSE)</f>
        <v>0.41875000000000001</v>
      </c>
      <c r="H23">
        <f>HLOOKUP(A23,Points_MP!$AL$69:$BR$78,3,FALSE)</f>
        <v>12</v>
      </c>
      <c r="I23" s="42">
        <f>HLOOKUP($A23,Points_MP!$AL$96:$BR$105,3,FALSE)</f>
        <v>0.375</v>
      </c>
      <c r="J23">
        <f>HLOOKUP(A23,Points_MP!$AL$69:$BR$78,4,FALSE)</f>
        <v>1.5</v>
      </c>
      <c r="K23" s="42">
        <f>HLOOKUP($A23,Points_MP!$AL$96:$BR$105,4,FALSE)</f>
        <v>0.125</v>
      </c>
      <c r="L23">
        <f>HLOOKUP(A23,Points_MP!$AL$69:$BR$78,5,FALSE)</f>
        <v>3.5</v>
      </c>
      <c r="M23" s="42">
        <f>HLOOKUP($A23,Points_MP!$AL$96:$BR$105,5,FALSE)</f>
        <v>0.5</v>
      </c>
      <c r="N23">
        <f>HLOOKUP(A23,Points_MP!$AL$69:$BR$78,6,FALSE)</f>
        <v>1.5</v>
      </c>
      <c r="O23" s="42">
        <f>HLOOKUP($A23,Points_MP!$AL$96:$BR$105,6,FALSE)</f>
        <v>0.125</v>
      </c>
      <c r="P23">
        <f>HLOOKUP(A23,Points_MP!$AL$69:$BR$78,7,FALSE)</f>
        <v>1.5</v>
      </c>
      <c r="Q23" s="42">
        <f>HLOOKUP($A23,Points_MP!$AL$96:$BR$105,7,FALSE)</f>
        <v>0.3</v>
      </c>
      <c r="R23">
        <f>HLOOKUP(A23,Points_MP!$AL$69:$BR$78,8,FALSE)</f>
        <v>1.5</v>
      </c>
      <c r="S23" s="42">
        <f>HLOOKUP($A23,Points_MP!$AL$96:$BR$105,8,FALSE)</f>
        <v>0.25</v>
      </c>
      <c r="T23">
        <f>HLOOKUP(A23,Points_MP!$AL$69:$BR$78,9,FALSE)</f>
        <v>2</v>
      </c>
      <c r="U23" s="42">
        <f>HLOOKUP($A23,Points_MP!$AL$96:$BR$105,9,FALSE)</f>
        <v>0.5</v>
      </c>
      <c r="V23">
        <f>HLOOKUP(A23,Points_MP!$AL$69:$BR$78,10,FALSE)</f>
        <v>0</v>
      </c>
      <c r="W23" s="42">
        <f>HLOOKUP($A23,Points_MP!$AL$96:$BR$105,10,FALSE)</f>
        <v>0</v>
      </c>
      <c r="X23">
        <f>VLOOKUP($A23,Ranking_MP_2018!$A:$D,2,FALSE)</f>
        <v>13</v>
      </c>
      <c r="Y23">
        <f t="shared" si="1"/>
        <v>-9</v>
      </c>
      <c r="Z23" s="22">
        <f>VLOOKUP($A23,Ranking_MP_2018!$A:$D,4,FALSE)</f>
        <v>41.7</v>
      </c>
      <c r="AA23" s="22">
        <f t="shared" si="2"/>
        <v>-11.500000000000004</v>
      </c>
    </row>
    <row r="24" spans="1:27" ht="15.5" x14ac:dyDescent="0.35">
      <c r="A24" s="102" t="s">
        <v>239</v>
      </c>
      <c r="B24">
        <f>HLOOKUP(A24,Points_MP!$AM$1:$BR$105,63,FALSE)</f>
        <v>23</v>
      </c>
      <c r="C24" s="22">
        <f>HLOOKUP(A24,Points_MP!$AM$1:$BR$105,60,FALSE)</f>
        <v>24.4</v>
      </c>
      <c r="D24" s="22">
        <f>HLOOKUP(A24,Points_MP!$AM$1:$BR$105,62,FALSE)</f>
        <v>24.4</v>
      </c>
      <c r="E24" t="str">
        <f t="shared" si="0"/>
        <v>E+</v>
      </c>
      <c r="F24">
        <f>HLOOKUP(A24,Points_MP!$AL$69:$BR$78,2,FALSE)</f>
        <v>6.9</v>
      </c>
      <c r="G24" s="42">
        <f>HLOOKUP($A24,Points_MP!$AL$96:$BR$105,2,FALSE)</f>
        <v>0.43125000000000002</v>
      </c>
      <c r="H24">
        <f>HLOOKUP(A24,Points_MP!$AL$69:$BR$78,3,FALSE)</f>
        <v>5</v>
      </c>
      <c r="I24" s="42">
        <f>HLOOKUP($A24,Points_MP!$AL$96:$BR$105,3,FALSE)</f>
        <v>0.15625</v>
      </c>
      <c r="J24">
        <f>HLOOKUP(A24,Points_MP!$AL$69:$BR$78,4,FALSE)</f>
        <v>5.5</v>
      </c>
      <c r="K24" s="42">
        <f>HLOOKUP($A24,Points_MP!$AL$96:$BR$105,4,FALSE)</f>
        <v>0.45833333333333331</v>
      </c>
      <c r="L24">
        <f>HLOOKUP(A24,Points_MP!$AL$69:$BR$78,5,FALSE)</f>
        <v>2</v>
      </c>
      <c r="M24" s="42">
        <f>HLOOKUP($A24,Points_MP!$AL$96:$BR$105,5,FALSE)</f>
        <v>0.2857142857142857</v>
      </c>
      <c r="N24">
        <f>HLOOKUP(A24,Points_MP!$AL$69:$BR$78,6,FALSE)</f>
        <v>4</v>
      </c>
      <c r="O24" s="42">
        <f>HLOOKUP($A24,Points_MP!$AL$96:$BR$105,6,FALSE)</f>
        <v>0.33333333333333331</v>
      </c>
      <c r="P24">
        <f>HLOOKUP(A24,Points_MP!$AL$69:$BR$78,7,FALSE)</f>
        <v>0</v>
      </c>
      <c r="Q24" s="42">
        <f>HLOOKUP($A24,Points_MP!$AL$96:$BR$105,7,FALSE)</f>
        <v>0</v>
      </c>
      <c r="R24">
        <f>HLOOKUP(A24,Points_MP!$AL$69:$BR$78,8,FALSE)</f>
        <v>1</v>
      </c>
      <c r="S24" s="42">
        <f>HLOOKUP($A24,Points_MP!$AL$96:$BR$105,8,FALSE)</f>
        <v>0.16666666666666666</v>
      </c>
      <c r="T24">
        <f>HLOOKUP(A24,Points_MP!$AL$69:$BR$78,9,FALSE)</f>
        <v>0</v>
      </c>
      <c r="U24" s="42">
        <f>HLOOKUP($A24,Points_MP!$AL$96:$BR$105,9,FALSE)</f>
        <v>0</v>
      </c>
      <c r="V24">
        <f>HLOOKUP(A24,Points_MP!$AL$69:$BR$78,10,FALSE)</f>
        <v>0</v>
      </c>
      <c r="W24" s="42">
        <f>HLOOKUP($A24,Points_MP!$AL$96:$BR$105,10,FALSE)</f>
        <v>0</v>
      </c>
      <c r="X24">
        <f>VLOOKUP($A24,Ranking_MP_2018!$A:$D,2,FALSE)</f>
        <v>26</v>
      </c>
      <c r="Y24">
        <f t="shared" si="1"/>
        <v>3</v>
      </c>
      <c r="Z24" s="22">
        <f>VLOOKUP($A24,Ranking_MP_2018!$A:$D,4,FALSE)</f>
        <v>26</v>
      </c>
      <c r="AA24" s="22">
        <f t="shared" si="2"/>
        <v>-1.6000000000000014</v>
      </c>
    </row>
    <row r="25" spans="1:27" ht="15.5" x14ac:dyDescent="0.35">
      <c r="A25" s="102" t="s">
        <v>65</v>
      </c>
      <c r="B25">
        <f>HLOOKUP(A25,Points_MP!$AM$1:$BR$105,63,FALSE)</f>
        <v>24</v>
      </c>
      <c r="C25" s="22">
        <f>HLOOKUP(A25,Points_MP!$AM$1:$BR$105,60,FALSE)</f>
        <v>24.3</v>
      </c>
      <c r="D25" s="22">
        <f>HLOOKUP(A25,Points_MP!$AM$1:$BR$105,62,FALSE)</f>
        <v>24.3</v>
      </c>
      <c r="E25" t="str">
        <f t="shared" si="0"/>
        <v>E+</v>
      </c>
      <c r="F25">
        <f>HLOOKUP(A25,Points_MP!$AL$69:$BR$78,2,FALSE)</f>
        <v>5.3</v>
      </c>
      <c r="G25" s="42">
        <f>HLOOKUP($A25,Points_MP!$AL$96:$BR$105,2,FALSE)</f>
        <v>0.33124999999999999</v>
      </c>
      <c r="H25">
        <f>HLOOKUP(A25,Points_MP!$AL$69:$BR$78,3,FALSE)</f>
        <v>7</v>
      </c>
      <c r="I25" s="42">
        <f>HLOOKUP($A25,Points_MP!$AL$96:$BR$105,3,FALSE)</f>
        <v>0.21875</v>
      </c>
      <c r="J25">
        <f>HLOOKUP(A25,Points_MP!$AL$69:$BR$78,4,FALSE)</f>
        <v>0</v>
      </c>
      <c r="K25" s="42">
        <f>HLOOKUP($A25,Points_MP!$AL$96:$BR$105,4,FALSE)</f>
        <v>0</v>
      </c>
      <c r="L25">
        <f>HLOOKUP(A25,Points_MP!$AL$69:$BR$78,5,FALSE)</f>
        <v>2</v>
      </c>
      <c r="M25" s="42">
        <f>HLOOKUP($A25,Points_MP!$AL$96:$BR$105,5,FALSE)</f>
        <v>0.2857142857142857</v>
      </c>
      <c r="N25">
        <f>HLOOKUP(A25,Points_MP!$AL$69:$BR$78,6,FALSE)</f>
        <v>7</v>
      </c>
      <c r="O25" s="42">
        <f>HLOOKUP($A25,Points_MP!$AL$96:$BR$105,6,FALSE)</f>
        <v>0.58333333333333337</v>
      </c>
      <c r="P25">
        <f>HLOOKUP(A25,Points_MP!$AL$69:$BR$78,7,FALSE)</f>
        <v>1</v>
      </c>
      <c r="Q25" s="42">
        <f>HLOOKUP($A25,Points_MP!$AL$96:$BR$105,7,FALSE)</f>
        <v>0.2</v>
      </c>
      <c r="R25">
        <f>HLOOKUP(A25,Points_MP!$AL$69:$BR$78,8,FALSE)</f>
        <v>1</v>
      </c>
      <c r="S25" s="42">
        <f>HLOOKUP($A25,Points_MP!$AL$96:$BR$105,8,FALSE)</f>
        <v>0.16666666666666666</v>
      </c>
      <c r="T25">
        <f>HLOOKUP(A25,Points_MP!$AL$69:$BR$78,9,FALSE)</f>
        <v>1</v>
      </c>
      <c r="U25" s="42">
        <f>HLOOKUP($A25,Points_MP!$AL$96:$BR$105,9,FALSE)</f>
        <v>0.25</v>
      </c>
      <c r="V25">
        <f>HLOOKUP(A25,Points_MP!$AL$69:$BR$78,10,FALSE)</f>
        <v>0</v>
      </c>
      <c r="W25" s="42">
        <f>HLOOKUP($A25,Points_MP!$AL$96:$BR$105,10,FALSE)</f>
        <v>0</v>
      </c>
      <c r="X25">
        <f>VLOOKUP($A25,Ranking_MP_2018!$A:$D,2,FALSE)</f>
        <v>31</v>
      </c>
      <c r="Y25">
        <f t="shared" si="1"/>
        <v>7</v>
      </c>
      <c r="Z25" s="22">
        <f>VLOOKUP($A25,Ranking_MP_2018!$A:$D,4,FALSE)</f>
        <v>8</v>
      </c>
      <c r="AA25" s="22">
        <f t="shared" si="2"/>
        <v>16.3</v>
      </c>
    </row>
    <row r="26" spans="1:27" ht="15.5" x14ac:dyDescent="0.35">
      <c r="A26" s="169" t="s">
        <v>80</v>
      </c>
      <c r="B26">
        <f>HLOOKUP(A26,Points_MP!$AM$1:$BR$105,63,FALSE)</f>
        <v>25</v>
      </c>
      <c r="C26" s="22">
        <f>HLOOKUP(A26,Points_MP!$AM$1:$BR$105,60,FALSE)</f>
        <v>24.1</v>
      </c>
      <c r="D26" s="22">
        <f>HLOOKUP(A26,Points_MP!$AM$1:$BR$105,62,FALSE)</f>
        <v>24.1</v>
      </c>
      <c r="E26" t="str">
        <f t="shared" si="0"/>
        <v>E+</v>
      </c>
      <c r="F26">
        <f>HLOOKUP(A26,Points_MP!$AL$69:$BR$78,2,FALSE)</f>
        <v>6.1</v>
      </c>
      <c r="G26" s="42">
        <f>HLOOKUP($A26,Points_MP!$AL$96:$BR$105,2,FALSE)</f>
        <v>0.38124999999999998</v>
      </c>
      <c r="H26">
        <f>HLOOKUP(A26,Points_MP!$AL$69:$BR$78,3,FALSE)</f>
        <v>11</v>
      </c>
      <c r="I26" s="42">
        <f>HLOOKUP($A26,Points_MP!$AL$96:$BR$105,3,FALSE)</f>
        <v>0.34375</v>
      </c>
      <c r="J26">
        <f>HLOOKUP(A26,Points_MP!$AL$69:$BR$78,4,FALSE)</f>
        <v>0</v>
      </c>
      <c r="K26" s="42">
        <f>HLOOKUP($A26,Points_MP!$AL$96:$BR$105,4,FALSE)</f>
        <v>0</v>
      </c>
      <c r="L26">
        <f>HLOOKUP(A26,Points_MP!$AL$69:$BR$78,5,FALSE)</f>
        <v>0</v>
      </c>
      <c r="M26" s="42">
        <f>HLOOKUP($A26,Points_MP!$AL$96:$BR$105,5,FALSE)</f>
        <v>0</v>
      </c>
      <c r="N26">
        <f>HLOOKUP(A26,Points_MP!$AL$69:$BR$78,6,FALSE)</f>
        <v>6</v>
      </c>
      <c r="O26" s="42">
        <f>HLOOKUP($A26,Points_MP!$AL$96:$BR$105,6,FALSE)</f>
        <v>0.5</v>
      </c>
      <c r="P26">
        <f>HLOOKUP(A26,Points_MP!$AL$69:$BR$78,7,FALSE)</f>
        <v>0</v>
      </c>
      <c r="Q26" s="42">
        <f>HLOOKUP($A26,Points_MP!$AL$96:$BR$105,7,FALSE)</f>
        <v>0</v>
      </c>
      <c r="R26">
        <f>HLOOKUP(A26,Points_MP!$AL$69:$BR$78,8,FALSE)</f>
        <v>0</v>
      </c>
      <c r="S26" s="42">
        <f>HLOOKUP($A26,Points_MP!$AL$96:$BR$105,8,FALSE)</f>
        <v>0</v>
      </c>
      <c r="T26">
        <f>HLOOKUP(A26,Points_MP!$AL$69:$BR$78,9,FALSE)</f>
        <v>1</v>
      </c>
      <c r="U26" s="42">
        <f>HLOOKUP($A26,Points_MP!$AL$96:$BR$105,9,FALSE)</f>
        <v>0.25</v>
      </c>
      <c r="V26">
        <f>HLOOKUP(A26,Points_MP!$AL$69:$BR$78,10,FALSE)</f>
        <v>0</v>
      </c>
      <c r="W26" s="42">
        <f>HLOOKUP($A26,Points_MP!$AL$96:$BR$105,10,FALSE)</f>
        <v>0</v>
      </c>
      <c r="X26">
        <f>VLOOKUP($A26,Ranking_MP_2018!$A:$D,2,FALSE)</f>
        <v>30</v>
      </c>
      <c r="Y26">
        <f t="shared" si="1"/>
        <v>5</v>
      </c>
      <c r="Z26" s="22">
        <f>VLOOKUP($A26,Ranking_MP_2018!$A:$D,4,FALSE)</f>
        <v>8.1999999999999993</v>
      </c>
      <c r="AA26" s="22">
        <f t="shared" si="2"/>
        <v>15.900000000000002</v>
      </c>
    </row>
    <row r="27" spans="1:27" ht="15.5" x14ac:dyDescent="0.35">
      <c r="A27" s="102" t="s">
        <v>250</v>
      </c>
      <c r="B27">
        <f>HLOOKUP(A27,Points_MP!$AM$1:$BR$105,63,FALSE)</f>
        <v>26</v>
      </c>
      <c r="C27" s="22">
        <f>HLOOKUP(A27,Points_MP!$AM$1:$BR$105,60,FALSE)</f>
        <v>23.6</v>
      </c>
      <c r="D27" s="22">
        <f>HLOOKUP(A27,Points_MP!$AM$1:$BR$105,62,FALSE)</f>
        <v>23.6</v>
      </c>
      <c r="E27" t="str">
        <f t="shared" si="0"/>
        <v>E+</v>
      </c>
      <c r="F27">
        <f>HLOOKUP(A27,Points_MP!$AL$69:$BR$78,2,FALSE)</f>
        <v>4.0999999999999996</v>
      </c>
      <c r="G27" s="42">
        <f>HLOOKUP($A27,Points_MP!$AL$96:$BR$105,2,FALSE)</f>
        <v>0.25624999999999998</v>
      </c>
      <c r="H27">
        <f>HLOOKUP(A27,Points_MP!$AL$69:$BR$78,3,FALSE)</f>
        <v>7</v>
      </c>
      <c r="I27" s="42">
        <f>HLOOKUP($A27,Points_MP!$AL$96:$BR$105,3,FALSE)</f>
        <v>0.21875</v>
      </c>
      <c r="J27">
        <f>HLOOKUP(A27,Points_MP!$AL$69:$BR$78,4,FALSE)</f>
        <v>4</v>
      </c>
      <c r="K27" s="42">
        <f>HLOOKUP($A27,Points_MP!$AL$96:$BR$105,4,FALSE)</f>
        <v>0.33333333333333331</v>
      </c>
      <c r="L27">
        <f>HLOOKUP(A27,Points_MP!$AL$69:$BR$78,5,FALSE)</f>
        <v>0</v>
      </c>
      <c r="M27" s="42">
        <f>HLOOKUP($A27,Points_MP!$AL$96:$BR$105,5,FALSE)</f>
        <v>0</v>
      </c>
      <c r="N27">
        <f>HLOOKUP(A27,Points_MP!$AL$69:$BR$78,6,FALSE)</f>
        <v>4</v>
      </c>
      <c r="O27" s="42">
        <f>HLOOKUP($A27,Points_MP!$AL$96:$BR$105,6,FALSE)</f>
        <v>0.33333333333333331</v>
      </c>
      <c r="P27">
        <f>HLOOKUP(A27,Points_MP!$AL$69:$BR$78,7,FALSE)</f>
        <v>0.5</v>
      </c>
      <c r="Q27" s="42">
        <f>HLOOKUP($A27,Points_MP!$AL$96:$BR$105,7,FALSE)</f>
        <v>0.1</v>
      </c>
      <c r="R27">
        <f>HLOOKUP(A27,Points_MP!$AL$69:$BR$78,8,FALSE)</f>
        <v>1</v>
      </c>
      <c r="S27" s="42">
        <f>HLOOKUP($A27,Points_MP!$AL$96:$BR$105,8,FALSE)</f>
        <v>0.16666666666666666</v>
      </c>
      <c r="T27">
        <f>HLOOKUP(A27,Points_MP!$AL$69:$BR$78,9,FALSE)</f>
        <v>3</v>
      </c>
      <c r="U27" s="42">
        <f>HLOOKUP($A27,Points_MP!$AL$96:$BR$105,9,FALSE)</f>
        <v>0.75</v>
      </c>
      <c r="V27">
        <f>HLOOKUP(A27,Points_MP!$AL$69:$BR$78,10,FALSE)</f>
        <v>0</v>
      </c>
      <c r="W27" s="42">
        <f>HLOOKUP($A27,Points_MP!$AL$96:$BR$105,10,FALSE)</f>
        <v>0</v>
      </c>
      <c r="X27">
        <f>VLOOKUP($A27,Ranking_MP_2018!$A:$D,2,FALSE)</f>
        <v>21</v>
      </c>
      <c r="Y27">
        <f t="shared" si="1"/>
        <v>-5</v>
      </c>
      <c r="Z27" s="22">
        <f>VLOOKUP($A27,Ranking_MP_2018!$A:$D,4,FALSE)</f>
        <v>33.5</v>
      </c>
      <c r="AA27" s="22">
        <f t="shared" si="2"/>
        <v>-9.8999999999999986</v>
      </c>
    </row>
    <row r="28" spans="1:27" ht="15.5" x14ac:dyDescent="0.35">
      <c r="A28" s="102" t="s">
        <v>74</v>
      </c>
      <c r="B28">
        <f>HLOOKUP(A28,Points_MP!$AM$1:$BR$105,63,FALSE)</f>
        <v>27</v>
      </c>
      <c r="C28" s="22">
        <f>HLOOKUP(A28,Points_MP!$AM$1:$BR$105,60,FALSE)</f>
        <v>23.5</v>
      </c>
      <c r="D28" s="22">
        <f>HLOOKUP(A28,Points_MP!$AM$1:$BR$105,62,FALSE)</f>
        <v>23.5</v>
      </c>
      <c r="E28" t="str">
        <f t="shared" si="0"/>
        <v>E+</v>
      </c>
      <c r="F28">
        <f>HLOOKUP(A28,Points_MP!$AL$69:$BR$78,2,FALSE)</f>
        <v>5.0999999999999996</v>
      </c>
      <c r="G28" s="42">
        <f>HLOOKUP($A28,Points_MP!$AL$96:$BR$105,2,FALSE)</f>
        <v>0.31874999999999998</v>
      </c>
      <c r="H28">
        <f>HLOOKUP(A28,Points_MP!$AL$69:$BR$78,3,FALSE)</f>
        <v>8.5</v>
      </c>
      <c r="I28" s="42">
        <f>HLOOKUP($A28,Points_MP!$AL$96:$BR$105,3,FALSE)</f>
        <v>0.265625</v>
      </c>
      <c r="J28">
        <f>HLOOKUP(A28,Points_MP!$AL$69:$BR$78,4,FALSE)</f>
        <v>0.4</v>
      </c>
      <c r="K28" s="42">
        <f>HLOOKUP($A28,Points_MP!$AL$96:$BR$105,4,FALSE)</f>
        <v>3.3333333333333333E-2</v>
      </c>
      <c r="L28">
        <f>HLOOKUP(A28,Points_MP!$AL$69:$BR$78,5,FALSE)</f>
        <v>0</v>
      </c>
      <c r="M28" s="42">
        <f>HLOOKUP($A28,Points_MP!$AL$96:$BR$105,5,FALSE)</f>
        <v>0</v>
      </c>
      <c r="N28">
        <f>HLOOKUP(A28,Points_MP!$AL$69:$BR$78,6,FALSE)</f>
        <v>7</v>
      </c>
      <c r="O28" s="42">
        <f>HLOOKUP($A28,Points_MP!$AL$96:$BR$105,6,FALSE)</f>
        <v>0.58333333333333337</v>
      </c>
      <c r="P28">
        <f>HLOOKUP(A28,Points_MP!$AL$69:$BR$78,7,FALSE)</f>
        <v>0.5</v>
      </c>
      <c r="Q28" s="42">
        <f>HLOOKUP($A28,Points_MP!$AL$96:$BR$105,7,FALSE)</f>
        <v>0.1</v>
      </c>
      <c r="R28">
        <f>HLOOKUP(A28,Points_MP!$AL$69:$BR$78,8,FALSE)</f>
        <v>2</v>
      </c>
      <c r="S28" s="42">
        <f>HLOOKUP($A28,Points_MP!$AL$96:$BR$105,8,FALSE)</f>
        <v>0.33333333333333331</v>
      </c>
      <c r="T28">
        <f>HLOOKUP(A28,Points_MP!$AL$69:$BR$78,9,FALSE)</f>
        <v>0</v>
      </c>
      <c r="U28" s="42">
        <f>HLOOKUP($A28,Points_MP!$AL$96:$BR$105,9,FALSE)</f>
        <v>0</v>
      </c>
      <c r="V28">
        <f>HLOOKUP(A28,Points_MP!$AL$69:$BR$78,10,FALSE)</f>
        <v>0</v>
      </c>
      <c r="W28" s="42">
        <f>HLOOKUP($A28,Points_MP!$AL$96:$BR$105,10,FALSE)</f>
        <v>0</v>
      </c>
      <c r="X28">
        <f>VLOOKUP($A28,Ranking_MP_2018!$A:$D,2,FALSE)</f>
        <v>17</v>
      </c>
      <c r="Y28">
        <f t="shared" si="1"/>
        <v>-10</v>
      </c>
      <c r="Z28" s="22">
        <f>VLOOKUP($A28,Ranking_MP_2018!$A:$D,4,FALSE)</f>
        <v>37.5</v>
      </c>
      <c r="AA28" s="22">
        <f t="shared" si="2"/>
        <v>-14</v>
      </c>
    </row>
    <row r="29" spans="1:27" ht="15.5" x14ac:dyDescent="0.35">
      <c r="A29" s="102" t="s">
        <v>344</v>
      </c>
      <c r="B29">
        <f>HLOOKUP(A29,Points_MP!$AM$1:$BR$105,63,FALSE)</f>
        <v>28</v>
      </c>
      <c r="C29" s="22">
        <f>HLOOKUP(A29,Points_MP!$AM$1:$BR$105,60,FALSE)</f>
        <v>22.9</v>
      </c>
      <c r="D29" s="22">
        <f>HLOOKUP(A29,Points_MP!$AM$1:$BR$105,62,FALSE)</f>
        <v>22.9</v>
      </c>
      <c r="E29" t="str">
        <f t="shared" si="0"/>
        <v>E+</v>
      </c>
      <c r="F29">
        <f>HLOOKUP(A29,Points_MP!$AL$69:$BR$78,2,FALSE)</f>
        <v>7.5</v>
      </c>
      <c r="G29" s="42">
        <f>HLOOKUP($A29,Points_MP!$AL$96:$BR$105,2,FALSE)</f>
        <v>0.46875</v>
      </c>
      <c r="H29">
        <f>HLOOKUP(A29,Points_MP!$AL$69:$BR$78,3,FALSE)</f>
        <v>8</v>
      </c>
      <c r="I29" s="42">
        <f>HLOOKUP($A29,Points_MP!$AL$96:$BR$105,3,FALSE)</f>
        <v>0.25</v>
      </c>
      <c r="J29">
        <f>HLOOKUP(A29,Points_MP!$AL$69:$BR$78,4,FALSE)</f>
        <v>2.4</v>
      </c>
      <c r="K29" s="42">
        <f>HLOOKUP($A29,Points_MP!$AL$96:$BR$105,4,FALSE)</f>
        <v>0.19999999999999998</v>
      </c>
      <c r="L29">
        <f>HLOOKUP(A29,Points_MP!$AL$69:$BR$78,5,FALSE)</f>
        <v>2</v>
      </c>
      <c r="M29" s="42">
        <f>HLOOKUP($A29,Points_MP!$AL$96:$BR$105,5,FALSE)</f>
        <v>0.2857142857142857</v>
      </c>
      <c r="N29">
        <f>HLOOKUP(A29,Points_MP!$AL$69:$BR$78,6,FALSE)</f>
        <v>2</v>
      </c>
      <c r="O29" s="42">
        <f>HLOOKUP($A29,Points_MP!$AL$96:$BR$105,6,FALSE)</f>
        <v>0.16666666666666666</v>
      </c>
      <c r="P29">
        <f>HLOOKUP(A29,Points_MP!$AL$69:$BR$78,7,FALSE)</f>
        <v>1</v>
      </c>
      <c r="Q29" s="42">
        <f>HLOOKUP($A29,Points_MP!$AL$96:$BR$105,7,FALSE)</f>
        <v>0.2</v>
      </c>
      <c r="R29">
        <f>HLOOKUP(A29,Points_MP!$AL$69:$BR$78,8,FALSE)</f>
        <v>0</v>
      </c>
      <c r="S29" s="42">
        <f>HLOOKUP($A29,Points_MP!$AL$96:$BR$105,8,FALSE)</f>
        <v>0</v>
      </c>
      <c r="T29">
        <f>HLOOKUP(A29,Points_MP!$AL$69:$BR$78,9,FALSE)</f>
        <v>0</v>
      </c>
      <c r="U29" s="42">
        <f>HLOOKUP($A29,Points_MP!$AL$96:$BR$105,9,FALSE)</f>
        <v>0</v>
      </c>
      <c r="V29">
        <f>HLOOKUP(A29,Points_MP!$AL$69:$BR$78,10,FALSE)</f>
        <v>0</v>
      </c>
      <c r="W29" s="42">
        <f>HLOOKUP($A29,Points_MP!$AL$96:$BR$105,10,FALSE)</f>
        <v>0</v>
      </c>
      <c r="X29">
        <f>VLOOKUP($A29,Ranking_MP_2018!$A:$D,2,FALSE)</f>
        <v>12</v>
      </c>
      <c r="Y29">
        <f t="shared" si="1"/>
        <v>-16</v>
      </c>
      <c r="Z29" s="22">
        <f>VLOOKUP($A29,Ranking_MP_2018!$A:$D,4,FALSE)</f>
        <v>42</v>
      </c>
      <c r="AA29" s="22">
        <f t="shared" si="2"/>
        <v>-19.100000000000001</v>
      </c>
    </row>
    <row r="30" spans="1:27" ht="15.5" x14ac:dyDescent="0.35">
      <c r="A30" s="102" t="s">
        <v>69</v>
      </c>
      <c r="B30">
        <f>HLOOKUP(A30,Points_MP!$AM$1:$BR$105,63,FALSE)</f>
        <v>29</v>
      </c>
      <c r="C30" s="22">
        <f>HLOOKUP(A30,Points_MP!$AM$1:$BR$105,60,FALSE)</f>
        <v>15.3</v>
      </c>
      <c r="D30" s="22">
        <f>HLOOKUP(A30,Points_MP!$AM$1:$BR$105,62,FALSE)</f>
        <v>15.3</v>
      </c>
      <c r="E30" t="str">
        <f t="shared" si="0"/>
        <v>E</v>
      </c>
      <c r="F30">
        <f>HLOOKUP(A30,Points_MP!$AL$69:$BR$78,2,FALSE)</f>
        <v>6.5</v>
      </c>
      <c r="G30" s="42">
        <f>HLOOKUP($A30,Points_MP!$AL$96:$BR$105,2,FALSE)</f>
        <v>0.40625</v>
      </c>
      <c r="H30">
        <f>HLOOKUP(A30,Points_MP!$AL$69:$BR$78,3,FALSE)</f>
        <v>3.8</v>
      </c>
      <c r="I30" s="42">
        <f>HLOOKUP($A30,Points_MP!$AL$96:$BR$105,3,FALSE)</f>
        <v>0.11874999999999999</v>
      </c>
      <c r="J30">
        <f>HLOOKUP(A30,Points_MP!$AL$69:$BR$78,4,FALSE)</f>
        <v>3</v>
      </c>
      <c r="K30" s="42">
        <f>HLOOKUP($A30,Points_MP!$AL$96:$BR$105,4,FALSE)</f>
        <v>0.25</v>
      </c>
      <c r="L30">
        <f>HLOOKUP(A30,Points_MP!$AL$69:$BR$78,5,FALSE)</f>
        <v>0</v>
      </c>
      <c r="M30" s="42">
        <f>HLOOKUP($A30,Points_MP!$AL$96:$BR$105,5,FALSE)</f>
        <v>0</v>
      </c>
      <c r="N30">
        <f>HLOOKUP(A30,Points_MP!$AL$69:$BR$78,6,FALSE)</f>
        <v>2</v>
      </c>
      <c r="O30" s="42">
        <f>HLOOKUP($A30,Points_MP!$AL$96:$BR$105,6,FALSE)</f>
        <v>0.16666666666666666</v>
      </c>
      <c r="P30">
        <f>HLOOKUP(A30,Points_MP!$AL$69:$BR$78,7,FALSE)</f>
        <v>0</v>
      </c>
      <c r="Q30" s="42">
        <f>HLOOKUP($A30,Points_MP!$AL$96:$BR$105,7,FALSE)</f>
        <v>0</v>
      </c>
      <c r="R30">
        <f>HLOOKUP(A30,Points_MP!$AL$69:$BR$78,8,FALSE)</f>
        <v>0</v>
      </c>
      <c r="S30" s="42">
        <f>HLOOKUP($A30,Points_MP!$AL$96:$BR$105,8,FALSE)</f>
        <v>0</v>
      </c>
      <c r="T30">
        <f>HLOOKUP(A30,Points_MP!$AL$69:$BR$78,9,FALSE)</f>
        <v>0</v>
      </c>
      <c r="U30" s="42">
        <f>HLOOKUP($A30,Points_MP!$AL$96:$BR$105,9,FALSE)</f>
        <v>0</v>
      </c>
      <c r="V30">
        <f>HLOOKUP(A30,Points_MP!$AL$69:$BR$78,10,FALSE)</f>
        <v>0</v>
      </c>
      <c r="W30" s="42">
        <f>HLOOKUP($A30,Points_MP!$AL$96:$BR$105,10,FALSE)</f>
        <v>0</v>
      </c>
      <c r="X30">
        <f>VLOOKUP($A30,Ranking_MP_2018!$A:$D,2,FALSE)</f>
        <v>28</v>
      </c>
      <c r="Y30">
        <f t="shared" si="1"/>
        <v>-1</v>
      </c>
      <c r="Z30" s="22">
        <f>VLOOKUP($A30,Ranking_MP_2018!$A:$D,4,FALSE)</f>
        <v>20.6</v>
      </c>
      <c r="AA30" s="22">
        <f t="shared" si="2"/>
        <v>-5.3000000000000007</v>
      </c>
    </row>
    <row r="31" spans="1:27" ht="15.5" x14ac:dyDescent="0.35">
      <c r="A31" s="102" t="s">
        <v>290</v>
      </c>
      <c r="B31">
        <f>HLOOKUP(A31,Points_MP!$AM$1:$BR$105,63,FALSE)</f>
        <v>30</v>
      </c>
      <c r="C31" s="22">
        <f>HLOOKUP(A31,Points_MP!$AM$1:$BR$105,60,FALSE)</f>
        <v>13.1</v>
      </c>
      <c r="D31" s="22">
        <f>HLOOKUP(A31,Points_MP!$AM$1:$BR$105,62,FALSE)</f>
        <v>13.1</v>
      </c>
      <c r="E31" t="str">
        <f t="shared" si="0"/>
        <v>E-</v>
      </c>
      <c r="F31">
        <f>HLOOKUP(A31,Points_MP!$AL$69:$BR$78,2,FALSE)</f>
        <v>2.6</v>
      </c>
      <c r="G31" s="42">
        <f>HLOOKUP($A31,Points_MP!$AL$96:$BR$105,2,FALSE)</f>
        <v>0.16250000000000001</v>
      </c>
      <c r="H31">
        <f>HLOOKUP(A31,Points_MP!$AL$69:$BR$78,3,FALSE)</f>
        <v>6</v>
      </c>
      <c r="I31" s="42">
        <f>HLOOKUP($A31,Points_MP!$AL$96:$BR$105,3,FALSE)</f>
        <v>0.1875</v>
      </c>
      <c r="J31">
        <f>HLOOKUP(A31,Points_MP!$AL$69:$BR$78,4,FALSE)</f>
        <v>0</v>
      </c>
      <c r="K31" s="42">
        <f>HLOOKUP($A31,Points_MP!$AL$96:$BR$105,4,FALSE)</f>
        <v>0</v>
      </c>
      <c r="L31">
        <f>HLOOKUP(A31,Points_MP!$AL$69:$BR$78,5,FALSE)</f>
        <v>0</v>
      </c>
      <c r="M31" s="42">
        <f>HLOOKUP($A31,Points_MP!$AL$96:$BR$105,5,FALSE)</f>
        <v>0</v>
      </c>
      <c r="N31">
        <f>HLOOKUP(A31,Points_MP!$AL$69:$BR$78,6,FALSE)</f>
        <v>3.5</v>
      </c>
      <c r="O31" s="42">
        <f>HLOOKUP($A31,Points_MP!$AL$96:$BR$105,6,FALSE)</f>
        <v>0.29166666666666669</v>
      </c>
      <c r="P31">
        <f>HLOOKUP(A31,Points_MP!$AL$69:$BR$78,7,FALSE)</f>
        <v>0</v>
      </c>
      <c r="Q31" s="42">
        <f>HLOOKUP($A31,Points_MP!$AL$96:$BR$105,7,FALSE)</f>
        <v>0</v>
      </c>
      <c r="R31">
        <f>HLOOKUP(A31,Points_MP!$AL$69:$BR$78,8,FALSE)</f>
        <v>1</v>
      </c>
      <c r="S31" s="42">
        <f>HLOOKUP($A31,Points_MP!$AL$96:$BR$105,8,FALSE)</f>
        <v>0.16666666666666666</v>
      </c>
      <c r="T31">
        <f>HLOOKUP(A31,Points_MP!$AL$69:$BR$78,9,FALSE)</f>
        <v>0</v>
      </c>
      <c r="U31" s="42">
        <f>HLOOKUP($A31,Points_MP!$AL$96:$BR$105,9,FALSE)</f>
        <v>0</v>
      </c>
      <c r="V31">
        <f>HLOOKUP(A31,Points_MP!$AL$69:$BR$78,10,FALSE)</f>
        <v>0</v>
      </c>
      <c r="W31" s="42">
        <f>HLOOKUP($A31,Points_MP!$AL$96:$BR$105,10,FALSE)</f>
        <v>0</v>
      </c>
      <c r="X31">
        <f>VLOOKUP($A31,Ranking_MP_2018!$A:$D,2,FALSE)</f>
        <v>25</v>
      </c>
      <c r="Y31">
        <f t="shared" si="1"/>
        <v>-5</v>
      </c>
      <c r="Z31" s="22">
        <f>VLOOKUP($A31,Ranking_MP_2018!$A:$D,4,FALSE)</f>
        <v>26.2</v>
      </c>
      <c r="AA31" s="22">
        <f t="shared" si="2"/>
        <v>-13.1</v>
      </c>
    </row>
    <row r="32" spans="1:27" ht="15.5" x14ac:dyDescent="0.35">
      <c r="A32" s="102" t="s">
        <v>67</v>
      </c>
      <c r="B32">
        <f>HLOOKUP(A32,Points_MP!$AM$1:$BR$105,63,FALSE)</f>
        <v>31</v>
      </c>
      <c r="C32" s="22">
        <f>HLOOKUP(A32,Points_MP!$AM$1:$BR$105,60,FALSE)</f>
        <v>12.9</v>
      </c>
      <c r="D32" s="22">
        <f>HLOOKUP(A32,Points_MP!$AM$1:$BR$105,62,FALSE)</f>
        <v>12.9</v>
      </c>
      <c r="E32" t="str">
        <f t="shared" si="0"/>
        <v>E-</v>
      </c>
      <c r="F32">
        <f>HLOOKUP(A32,Points_MP!$AL$69:$BR$78,2,FALSE)</f>
        <v>1.9</v>
      </c>
      <c r="G32" s="42">
        <f>HLOOKUP($A32,Points_MP!$AL$96:$BR$105,2,FALSE)</f>
        <v>0.11874999999999999</v>
      </c>
      <c r="H32">
        <f>HLOOKUP(A32,Points_MP!$AL$69:$BR$78,3,FALSE)</f>
        <v>5</v>
      </c>
      <c r="I32" s="42">
        <f>HLOOKUP($A32,Points_MP!$AL$96:$BR$105,3,FALSE)</f>
        <v>0.15625</v>
      </c>
      <c r="J32">
        <f>HLOOKUP(A32,Points_MP!$AL$69:$BR$78,4,FALSE)</f>
        <v>2</v>
      </c>
      <c r="K32" s="42">
        <f>HLOOKUP($A32,Points_MP!$AL$96:$BR$105,4,FALSE)</f>
        <v>0.16666666666666666</v>
      </c>
      <c r="L32">
        <f>HLOOKUP(A32,Points_MP!$AL$69:$BR$78,5,FALSE)</f>
        <v>2</v>
      </c>
      <c r="M32" s="42">
        <f>HLOOKUP($A32,Points_MP!$AL$96:$BR$105,5,FALSE)</f>
        <v>0.2857142857142857</v>
      </c>
      <c r="N32">
        <f>HLOOKUP(A32,Points_MP!$AL$69:$BR$78,6,FALSE)</f>
        <v>1.5</v>
      </c>
      <c r="O32" s="42">
        <f>HLOOKUP($A32,Points_MP!$AL$96:$BR$105,6,FALSE)</f>
        <v>0.125</v>
      </c>
      <c r="P32">
        <f>HLOOKUP(A32,Points_MP!$AL$69:$BR$78,7,FALSE)</f>
        <v>0</v>
      </c>
      <c r="Q32" s="42">
        <f>HLOOKUP($A32,Points_MP!$AL$96:$BR$105,7,FALSE)</f>
        <v>0</v>
      </c>
      <c r="R32">
        <f>HLOOKUP(A32,Points_MP!$AL$69:$BR$78,8,FALSE)</f>
        <v>0.5</v>
      </c>
      <c r="S32" s="42">
        <f>HLOOKUP($A32,Points_MP!$AL$96:$BR$105,8,FALSE)</f>
        <v>8.3333333333333329E-2</v>
      </c>
      <c r="T32">
        <f>HLOOKUP(A32,Points_MP!$AL$69:$BR$78,9,FALSE)</f>
        <v>0</v>
      </c>
      <c r="U32" s="42">
        <f>HLOOKUP($A32,Points_MP!$AL$96:$BR$105,9,FALSE)</f>
        <v>0</v>
      </c>
      <c r="V32">
        <f>HLOOKUP(A32,Points_MP!$AL$69:$BR$78,10,FALSE)</f>
        <v>0</v>
      </c>
      <c r="W32" s="42">
        <f>HLOOKUP($A32,Points_MP!$AL$96:$BR$105,10,FALSE)</f>
        <v>0</v>
      </c>
      <c r="X32">
        <f>VLOOKUP($A32,Ranking_MP_2018!$A:$D,2,FALSE)</f>
        <v>27</v>
      </c>
      <c r="Y32">
        <f t="shared" si="1"/>
        <v>-4</v>
      </c>
      <c r="Z32" s="22">
        <f>VLOOKUP($A32,Ranking_MP_2018!$A:$D,4,FALSE)</f>
        <v>25.4</v>
      </c>
      <c r="AA32" s="22">
        <f t="shared" si="2"/>
        <v>-12.499999999999998</v>
      </c>
    </row>
    <row r="33" spans="1:27" ht="15.5" x14ac:dyDescent="0.35">
      <c r="A33" s="101" t="s">
        <v>78</v>
      </c>
      <c r="B33">
        <f>HLOOKUP(A33,Points_MP!$AM$1:$BR$105,63,FALSE)</f>
        <v>32</v>
      </c>
      <c r="C33" s="22">
        <f>HLOOKUP(A33,Points_MP!$AM$1:$BR$105,60,FALSE)</f>
        <v>12.5</v>
      </c>
      <c r="D33" s="22">
        <f>HLOOKUP(A33,Points_MP!$AM$1:$BR$105,62,FALSE)</f>
        <v>12.5</v>
      </c>
      <c r="E33" t="str">
        <f t="shared" si="0"/>
        <v>E-</v>
      </c>
      <c r="F33">
        <f>HLOOKUP(A33,Points_MP!$AL$69:$BR$78,2,FALSE)</f>
        <v>2</v>
      </c>
      <c r="G33" s="42">
        <f>HLOOKUP($A33,Points_MP!$AL$96:$BR$105,2,FALSE)</f>
        <v>0.125</v>
      </c>
      <c r="H33">
        <f>HLOOKUP(A33,Points_MP!$AL$69:$BR$78,3,FALSE)</f>
        <v>7</v>
      </c>
      <c r="I33" s="42">
        <f>HLOOKUP($A33,Points_MP!$AL$96:$BR$105,3,FALSE)</f>
        <v>0.21875</v>
      </c>
      <c r="J33">
        <f>HLOOKUP(A33,Points_MP!$AL$69:$BR$78,4,FALSE)</f>
        <v>1.5</v>
      </c>
      <c r="K33" s="42">
        <f>HLOOKUP($A33,Points_MP!$AL$96:$BR$105,4,FALSE)</f>
        <v>0.125</v>
      </c>
      <c r="L33">
        <f>HLOOKUP(A33,Points_MP!$AL$69:$BR$78,5,FALSE)</f>
        <v>2</v>
      </c>
      <c r="M33" s="42">
        <f>HLOOKUP($A33,Points_MP!$AL$96:$BR$105,5,FALSE)</f>
        <v>0.2857142857142857</v>
      </c>
      <c r="N33">
        <f>HLOOKUP(A33,Points_MP!$AL$69:$BR$78,6,FALSE)</f>
        <v>0</v>
      </c>
      <c r="O33" s="42">
        <f>HLOOKUP($A33,Points_MP!$AL$96:$BR$105,6,FALSE)</f>
        <v>0</v>
      </c>
      <c r="P33">
        <f>HLOOKUP(A33,Points_MP!$AL$69:$BR$78,7,FALSE)</f>
        <v>0</v>
      </c>
      <c r="Q33" s="42">
        <f>HLOOKUP($A33,Points_MP!$AL$96:$BR$105,7,FALSE)</f>
        <v>0</v>
      </c>
      <c r="R33">
        <f>HLOOKUP(A33,Points_MP!$AL$69:$BR$78,8,FALSE)</f>
        <v>0</v>
      </c>
      <c r="S33" s="42">
        <f>HLOOKUP($A33,Points_MP!$AL$96:$BR$105,8,FALSE)</f>
        <v>0</v>
      </c>
      <c r="T33">
        <f>HLOOKUP(A33,Points_MP!$AL$69:$BR$78,9,FALSE)</f>
        <v>0</v>
      </c>
      <c r="U33" s="42">
        <f>HLOOKUP($A33,Points_MP!$AL$96:$BR$105,9,FALSE)</f>
        <v>0</v>
      </c>
      <c r="V33">
        <f>HLOOKUP(A33,Points_MP!$AL$69:$BR$78,10,FALSE)</f>
        <v>0</v>
      </c>
      <c r="W33" s="42">
        <f>HLOOKUP($A33,Points_MP!$AL$96:$BR$105,10,FALSE)</f>
        <v>0</v>
      </c>
      <c r="X33">
        <f>VLOOKUP($A33,Ranking_MP_2018!$A:$D,2,FALSE)</f>
        <v>32</v>
      </c>
      <c r="Y33">
        <f t="shared" si="1"/>
        <v>0</v>
      </c>
      <c r="Z33" s="22">
        <f>VLOOKUP($A33,Ranking_MP_2018!$A:$D,4,FALSE)</f>
        <v>7.7</v>
      </c>
      <c r="AA33" s="22">
        <f t="shared" si="2"/>
        <v>4.8</v>
      </c>
    </row>
    <row r="35" spans="1:27" ht="18" customHeight="1" x14ac:dyDescent="0.35">
      <c r="A35" s="136" t="s">
        <v>345</v>
      </c>
      <c r="C35" s="22">
        <f>AVERAGE(C2:C34)</f>
        <v>37.34375</v>
      </c>
      <c r="D35" s="22">
        <f>AVERAGE(D2:D34)</f>
        <v>37.671455424274974</v>
      </c>
      <c r="F35" s="22">
        <f t="shared" ref="F35:W35" si="3">AVERAGE(F2:F34)</f>
        <v>9.2656250000000036</v>
      </c>
      <c r="G35" s="42">
        <f t="shared" si="3"/>
        <v>0.57910156250000022</v>
      </c>
      <c r="H35" s="22">
        <f t="shared" si="3"/>
        <v>12.046875</v>
      </c>
      <c r="I35" s="42">
        <f t="shared" si="3"/>
        <v>0.37646484375</v>
      </c>
      <c r="J35" s="22">
        <f t="shared" si="3"/>
        <v>3.5468750000000004</v>
      </c>
      <c r="K35" s="42">
        <f t="shared" si="3"/>
        <v>0.29557291666666663</v>
      </c>
      <c r="L35" s="22">
        <f t="shared" si="3"/>
        <v>1.828125</v>
      </c>
      <c r="M35" s="42">
        <f t="shared" si="3"/>
        <v>0.32812500000000017</v>
      </c>
      <c r="N35" s="22">
        <f t="shared" si="3"/>
        <v>6.234375</v>
      </c>
      <c r="O35" s="42">
        <f t="shared" si="3"/>
        <v>0.51953125000000011</v>
      </c>
      <c r="P35" s="22">
        <f t="shared" si="3"/>
        <v>1.078125</v>
      </c>
      <c r="Q35" s="42">
        <f t="shared" si="3"/>
        <v>0.21562500000000001</v>
      </c>
      <c r="R35" s="22">
        <f t="shared" si="3"/>
        <v>1.25</v>
      </c>
      <c r="S35" s="42">
        <f t="shared" si="3"/>
        <v>0.20833333333333337</v>
      </c>
      <c r="T35" s="22">
        <f t="shared" si="3"/>
        <v>1.3125</v>
      </c>
      <c r="U35" s="42">
        <f t="shared" si="3"/>
        <v>0.328125</v>
      </c>
      <c r="V35" s="22">
        <f t="shared" si="3"/>
        <v>0.78125</v>
      </c>
      <c r="W35" s="42">
        <f t="shared" si="3"/>
        <v>0.1328125</v>
      </c>
    </row>
    <row r="38" spans="1:27" x14ac:dyDescent="0.35">
      <c r="E38" t="s">
        <v>265</v>
      </c>
      <c r="F38" t="s">
        <v>1701</v>
      </c>
      <c r="G38" s="42"/>
    </row>
    <row r="39" spans="1:27" x14ac:dyDescent="0.35">
      <c r="D39">
        <v>1</v>
      </c>
      <c r="E39" s="243" t="s">
        <v>227</v>
      </c>
      <c r="F39" s="42">
        <v>0.57910156250000022</v>
      </c>
    </row>
    <row r="40" spans="1:27" x14ac:dyDescent="0.35">
      <c r="D40">
        <v>5</v>
      </c>
      <c r="E40" s="243" t="s">
        <v>231</v>
      </c>
      <c r="F40" s="42">
        <v>0.51953125000000011</v>
      </c>
    </row>
    <row r="41" spans="1:27" x14ac:dyDescent="0.35">
      <c r="D41">
        <v>2</v>
      </c>
      <c r="E41" s="243" t="s">
        <v>228</v>
      </c>
      <c r="F41" s="42">
        <v>0.37646484375</v>
      </c>
    </row>
    <row r="42" spans="1:27" x14ac:dyDescent="0.35">
      <c r="D42">
        <v>4</v>
      </c>
      <c r="E42" s="243" t="s">
        <v>230</v>
      </c>
      <c r="F42" s="42">
        <v>0.32812500000000017</v>
      </c>
    </row>
    <row r="43" spans="1:27" x14ac:dyDescent="0.35">
      <c r="D43">
        <v>8</v>
      </c>
      <c r="E43" s="243" t="s">
        <v>234</v>
      </c>
      <c r="F43" s="42">
        <v>0.328125</v>
      </c>
    </row>
    <row r="44" spans="1:27" x14ac:dyDescent="0.35">
      <c r="D44">
        <v>3</v>
      </c>
      <c r="E44" s="243" t="s">
        <v>229</v>
      </c>
      <c r="F44" s="42">
        <v>0.29557291666666663</v>
      </c>
    </row>
    <row r="45" spans="1:27" x14ac:dyDescent="0.35">
      <c r="D45">
        <v>6</v>
      </c>
      <c r="E45" s="243" t="s">
        <v>232</v>
      </c>
      <c r="F45" s="42">
        <v>0.21562500000000001</v>
      </c>
    </row>
    <row r="46" spans="1:27" x14ac:dyDescent="0.35">
      <c r="D46">
        <v>7</v>
      </c>
      <c r="E46" s="243" t="s">
        <v>233</v>
      </c>
      <c r="F46" s="42">
        <v>0.20833333333333337</v>
      </c>
    </row>
    <row r="47" spans="1:27" x14ac:dyDescent="0.35">
      <c r="D47">
        <v>9</v>
      </c>
      <c r="E47" s="243" t="s">
        <v>235</v>
      </c>
      <c r="F47" s="42">
        <v>0.1328125</v>
      </c>
    </row>
  </sheetData>
  <autoFilter ref="A1:AA1">
    <sortState ref="A2:AA33">
      <sortCondition descending="1" ref="D1"/>
    </sortState>
  </autoFilter>
  <conditionalFormatting sqref="D34 D1 D36:D38 D48:D1048576">
    <cfRule type="colorScale" priority="36">
      <colorScale>
        <cfvo type="min"/>
        <cfvo type="percentile" val="50"/>
        <cfvo type="max"/>
        <color rgb="FFF8696B"/>
        <color rgb="FFFFEB84"/>
        <color rgb="FF63BE7B"/>
      </colorScale>
    </cfRule>
  </conditionalFormatting>
  <conditionalFormatting sqref="G1:G34 I1:I34 K1:K34 M1:M34 O1:O34 Q1:Q34 S1:S34 U1:U34 W1:W34 W36:W1048576 U36:U1048576 S36:S1048576 Q36:Q1048576 O36:O1048576 M36:M1048576 K36:K1048576 I36:I1048576 G36:G37 G48:G1048576 Y1 AA1">
    <cfRule type="colorScale" priority="35">
      <colorScale>
        <cfvo type="min"/>
        <cfvo type="percentile" val="50"/>
        <cfvo type="max"/>
        <color rgb="FFF8696B"/>
        <color rgb="FFFFEB84"/>
        <color rgb="FF63BE7B"/>
      </colorScale>
    </cfRule>
  </conditionalFormatting>
  <conditionalFormatting sqref="A2">
    <cfRule type="cellIs" dxfId="41" priority="5" operator="equal">
      <formula>"ERROR"</formula>
    </cfRule>
  </conditionalFormatting>
  <conditionalFormatting sqref="A2">
    <cfRule type="cellIs" dxfId="40" priority="7" operator="equal">
      <formula>"???"</formula>
    </cfRule>
  </conditionalFormatting>
  <conditionalFormatting sqref="A2">
    <cfRule type="cellIs" dxfId="39" priority="6" operator="equal">
      <formula>"ERR"</formula>
    </cfRule>
  </conditionalFormatting>
  <conditionalFormatting sqref="E2:E33">
    <cfRule type="colorScale" priority="159">
      <colorScale>
        <cfvo type="min"/>
        <cfvo type="percentile" val="50"/>
        <cfvo type="max"/>
        <color rgb="FFF8696B"/>
        <color rgb="FFFFEB84"/>
        <color rgb="FF63BE7B"/>
      </colorScale>
    </cfRule>
  </conditionalFormatting>
  <conditionalFormatting sqref="D2:D33">
    <cfRule type="colorScale" priority="160">
      <colorScale>
        <cfvo type="min"/>
        <cfvo type="percentile" val="50"/>
        <cfvo type="max"/>
        <color rgb="FFF8696B"/>
        <color rgb="FFFFEB84"/>
        <color rgb="FF63BE7B"/>
      </colorScale>
    </cfRule>
  </conditionalFormatting>
  <conditionalFormatting sqref="G2:G33">
    <cfRule type="colorScale" priority="161">
      <colorScale>
        <cfvo type="min"/>
        <cfvo type="percentile" val="50"/>
        <cfvo type="max"/>
        <color rgb="FFF8696B"/>
        <color rgb="FFFFEB84"/>
        <color rgb="FF63BE7B"/>
      </colorScale>
    </cfRule>
  </conditionalFormatting>
  <conditionalFormatting sqref="I2:I33">
    <cfRule type="colorScale" priority="162">
      <colorScale>
        <cfvo type="min"/>
        <cfvo type="percentile" val="50"/>
        <cfvo type="max"/>
        <color rgb="FFF8696B"/>
        <color rgb="FFFFEB84"/>
        <color rgb="FF63BE7B"/>
      </colorScale>
    </cfRule>
  </conditionalFormatting>
  <conditionalFormatting sqref="K2:K33">
    <cfRule type="colorScale" priority="164">
      <colorScale>
        <cfvo type="min"/>
        <cfvo type="percentile" val="50"/>
        <cfvo type="max"/>
        <color rgb="FFF8696B"/>
        <color rgb="FFFFEB84"/>
        <color rgb="FF63BE7B"/>
      </colorScale>
    </cfRule>
  </conditionalFormatting>
  <conditionalFormatting sqref="M2:M33">
    <cfRule type="colorScale" priority="165">
      <colorScale>
        <cfvo type="min"/>
        <cfvo type="percentile" val="50"/>
        <cfvo type="max"/>
        <color rgb="FFF8696B"/>
        <color rgb="FFFFEB84"/>
        <color rgb="FF63BE7B"/>
      </colorScale>
    </cfRule>
  </conditionalFormatting>
  <conditionalFormatting sqref="O2:O33">
    <cfRule type="colorScale" priority="166">
      <colorScale>
        <cfvo type="min"/>
        <cfvo type="percentile" val="50"/>
        <cfvo type="max"/>
        <color rgb="FFF8696B"/>
        <color rgb="FFFFEB84"/>
        <color rgb="FF63BE7B"/>
      </colorScale>
    </cfRule>
  </conditionalFormatting>
  <conditionalFormatting sqref="Q2:Q33">
    <cfRule type="colorScale" priority="167">
      <colorScale>
        <cfvo type="min"/>
        <cfvo type="percentile" val="50"/>
        <cfvo type="max"/>
        <color rgb="FFF8696B"/>
        <color rgb="FFFFEB84"/>
        <color rgb="FF63BE7B"/>
      </colorScale>
    </cfRule>
  </conditionalFormatting>
  <conditionalFormatting sqref="S2:S33">
    <cfRule type="colorScale" priority="168">
      <colorScale>
        <cfvo type="min"/>
        <cfvo type="percentile" val="50"/>
        <cfvo type="max"/>
        <color rgb="FFF8696B"/>
        <color rgb="FFFFEB84"/>
        <color rgb="FF63BE7B"/>
      </colorScale>
    </cfRule>
  </conditionalFormatting>
  <conditionalFormatting sqref="U2:U33">
    <cfRule type="colorScale" priority="169">
      <colorScale>
        <cfvo type="min"/>
        <cfvo type="percentile" val="50"/>
        <cfvo type="max"/>
        <color rgb="FFF8696B"/>
        <color rgb="FFFFEB84"/>
        <color rgb="FF63BE7B"/>
      </colorScale>
    </cfRule>
  </conditionalFormatting>
  <conditionalFormatting sqref="W2:W33">
    <cfRule type="colorScale" priority="170">
      <colorScale>
        <cfvo type="min"/>
        <cfvo type="percentile" val="50"/>
        <cfvo type="max"/>
        <color rgb="FFF8696B"/>
        <color rgb="FFFFEB84"/>
        <color rgb="FF63BE7B"/>
      </colorScale>
    </cfRule>
  </conditionalFormatting>
  <conditionalFormatting sqref="E39:E47">
    <cfRule type="colorScale" priority="4">
      <colorScale>
        <cfvo type="min"/>
        <cfvo type="percentile" val="50"/>
        <cfvo type="max"/>
        <color rgb="FFF8696B"/>
        <color rgb="FFFFEB84"/>
        <color rgb="FF63BE7B"/>
      </colorScale>
    </cfRule>
  </conditionalFormatting>
  <conditionalFormatting sqref="Y2:Y33">
    <cfRule type="colorScale" priority="2">
      <colorScale>
        <cfvo type="min"/>
        <cfvo type="percentile" val="50"/>
        <cfvo type="max"/>
        <color rgb="FFF8696B"/>
        <color rgb="FFFFEB84"/>
        <color rgb="FF63BE7B"/>
      </colorScale>
    </cfRule>
  </conditionalFormatting>
  <conditionalFormatting sqref="AA2:AA33">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zoomScaleNormal="100" workbookViewId="0">
      <selection activeCell="K4" sqref="K4"/>
    </sheetView>
  </sheetViews>
  <sheetFormatPr defaultRowHeight="14.5" x14ac:dyDescent="0.35"/>
  <cols>
    <col min="1" max="1" width="5.453125" customWidth="1"/>
    <col min="2" max="2" width="6.08984375" customWidth="1"/>
    <col min="3" max="3" width="10.08984375" bestFit="1" customWidth="1"/>
    <col min="4" max="4" width="60.54296875" customWidth="1"/>
    <col min="9" max="9" width="16.36328125" customWidth="1"/>
    <col min="11" max="11" width="23.453125" customWidth="1"/>
  </cols>
  <sheetData>
    <row r="1" spans="1:11" x14ac:dyDescent="0.35">
      <c r="B1" t="s">
        <v>1088</v>
      </c>
      <c r="C1" s="23" t="s">
        <v>1192</v>
      </c>
      <c r="D1" t="s">
        <v>1089</v>
      </c>
      <c r="E1" t="s">
        <v>1204</v>
      </c>
      <c r="F1" t="s">
        <v>1087</v>
      </c>
      <c r="G1" t="s">
        <v>1084</v>
      </c>
      <c r="I1" t="s">
        <v>1085</v>
      </c>
      <c r="J1" s="23" t="s">
        <v>1193</v>
      </c>
      <c r="K1" t="s">
        <v>1086</v>
      </c>
    </row>
    <row r="2" spans="1:11" x14ac:dyDescent="0.35">
      <c r="A2">
        <v>1</v>
      </c>
      <c r="B2" t="s">
        <v>23</v>
      </c>
      <c r="C2" t="s">
        <v>1137</v>
      </c>
      <c r="D2" t="s">
        <v>302</v>
      </c>
      <c r="E2" t="str">
        <f>IF(D2=K2,"OK","CHANGE")</f>
        <v>OK</v>
      </c>
      <c r="F2">
        <v>1</v>
      </c>
      <c r="G2" t="s">
        <v>942</v>
      </c>
      <c r="H2">
        <v>1</v>
      </c>
      <c r="I2" t="s">
        <v>997</v>
      </c>
      <c r="J2" t="s">
        <v>1090</v>
      </c>
      <c r="K2" t="s">
        <v>302</v>
      </c>
    </row>
    <row r="3" spans="1:11" x14ac:dyDescent="0.35">
      <c r="A3">
        <v>2</v>
      </c>
      <c r="B3" t="s">
        <v>24</v>
      </c>
      <c r="C3" t="s">
        <v>1138</v>
      </c>
      <c r="D3" t="s">
        <v>388</v>
      </c>
      <c r="E3" t="s">
        <v>1208</v>
      </c>
      <c r="F3">
        <v>2</v>
      </c>
      <c r="G3" t="s">
        <v>943</v>
      </c>
      <c r="H3">
        <v>2</v>
      </c>
      <c r="I3" t="s">
        <v>998</v>
      </c>
      <c r="J3" t="s">
        <v>1091</v>
      </c>
      <c r="K3" t="s">
        <v>1052</v>
      </c>
    </row>
    <row r="4" spans="1:11" x14ac:dyDescent="0.35">
      <c r="A4">
        <v>3</v>
      </c>
      <c r="B4" t="s">
        <v>25</v>
      </c>
      <c r="C4" t="s">
        <v>1139</v>
      </c>
      <c r="D4" t="s">
        <v>303</v>
      </c>
      <c r="E4" t="str">
        <f t="shared" ref="E4:E57" si="0">IF(D4=K4,"OK","CHANGE")</f>
        <v>CHANGE</v>
      </c>
      <c r="F4">
        <v>3</v>
      </c>
      <c r="G4" t="s">
        <v>944</v>
      </c>
      <c r="H4">
        <v>3</v>
      </c>
      <c r="I4" t="s">
        <v>999</v>
      </c>
      <c r="J4" s="23" t="s">
        <v>1209</v>
      </c>
      <c r="K4" t="s">
        <v>1053</v>
      </c>
    </row>
    <row r="5" spans="1:11" x14ac:dyDescent="0.35">
      <c r="A5">
        <v>4</v>
      </c>
      <c r="B5" t="s">
        <v>26</v>
      </c>
      <c r="C5" t="s">
        <v>1140</v>
      </c>
      <c r="D5" t="s">
        <v>346</v>
      </c>
      <c r="E5" t="str">
        <f t="shared" si="0"/>
        <v>CHANGE</v>
      </c>
      <c r="F5">
        <v>4</v>
      </c>
      <c r="G5" t="s">
        <v>945</v>
      </c>
      <c r="H5">
        <v>4</v>
      </c>
      <c r="I5" t="s">
        <v>1000</v>
      </c>
      <c r="J5" t="s">
        <v>1092</v>
      </c>
      <c r="K5" t="s">
        <v>303</v>
      </c>
    </row>
    <row r="6" spans="1:11" x14ac:dyDescent="0.35">
      <c r="A6">
        <v>5</v>
      </c>
      <c r="B6" t="s">
        <v>27</v>
      </c>
      <c r="C6" t="s">
        <v>1141</v>
      </c>
      <c r="D6" t="s">
        <v>304</v>
      </c>
      <c r="E6" t="str">
        <f t="shared" si="0"/>
        <v>CHANGE</v>
      </c>
      <c r="F6">
        <v>5</v>
      </c>
      <c r="G6" t="s">
        <v>946</v>
      </c>
      <c r="H6">
        <v>5</v>
      </c>
      <c r="I6" t="s">
        <v>1001</v>
      </c>
      <c r="J6" s="23" t="s">
        <v>1209</v>
      </c>
      <c r="K6" t="s">
        <v>1057</v>
      </c>
    </row>
    <row r="7" spans="1:11" x14ac:dyDescent="0.35">
      <c r="A7">
        <v>6</v>
      </c>
      <c r="B7" t="s">
        <v>28</v>
      </c>
      <c r="C7" t="s">
        <v>1142</v>
      </c>
      <c r="D7" t="s">
        <v>307</v>
      </c>
      <c r="E7" t="str">
        <f t="shared" si="0"/>
        <v>CHANGE</v>
      </c>
      <c r="F7">
        <v>6</v>
      </c>
      <c r="G7" t="s">
        <v>947</v>
      </c>
      <c r="H7">
        <v>6</v>
      </c>
      <c r="I7" t="s">
        <v>1002</v>
      </c>
      <c r="J7" t="s">
        <v>1093</v>
      </c>
      <c r="K7" t="s">
        <v>1058</v>
      </c>
    </row>
    <row r="8" spans="1:11" x14ac:dyDescent="0.35">
      <c r="A8">
        <v>7</v>
      </c>
      <c r="B8" t="s">
        <v>29</v>
      </c>
      <c r="C8" t="s">
        <v>1143</v>
      </c>
      <c r="D8" t="s">
        <v>359</v>
      </c>
      <c r="E8" t="str">
        <f t="shared" si="0"/>
        <v>CHANGE</v>
      </c>
      <c r="F8">
        <v>7</v>
      </c>
      <c r="G8" t="s">
        <v>948</v>
      </c>
      <c r="H8">
        <v>7</v>
      </c>
      <c r="I8" t="s">
        <v>1003</v>
      </c>
      <c r="J8" t="s">
        <v>1094</v>
      </c>
      <c r="K8" t="s">
        <v>304</v>
      </c>
    </row>
    <row r="9" spans="1:11" x14ac:dyDescent="0.35">
      <c r="A9">
        <v>8</v>
      </c>
      <c r="B9" t="s">
        <v>30</v>
      </c>
      <c r="C9" t="s">
        <v>1144</v>
      </c>
      <c r="D9" t="s">
        <v>308</v>
      </c>
      <c r="E9" t="str">
        <f t="shared" si="0"/>
        <v>CHANGE</v>
      </c>
      <c r="F9">
        <v>8</v>
      </c>
      <c r="G9" t="s">
        <v>949</v>
      </c>
      <c r="H9">
        <v>8</v>
      </c>
      <c r="I9" t="s">
        <v>1004</v>
      </c>
      <c r="J9" t="s">
        <v>1095</v>
      </c>
      <c r="K9" t="s">
        <v>307</v>
      </c>
    </row>
    <row r="10" spans="1:11" x14ac:dyDescent="0.35">
      <c r="A10">
        <v>9</v>
      </c>
      <c r="B10" t="s">
        <v>31</v>
      </c>
      <c r="C10" t="s">
        <v>1145</v>
      </c>
      <c r="D10" s="23" t="s">
        <v>1196</v>
      </c>
      <c r="E10" t="str">
        <f t="shared" si="0"/>
        <v>CHANGE</v>
      </c>
      <c r="F10">
        <v>9</v>
      </c>
      <c r="G10" t="s">
        <v>950</v>
      </c>
      <c r="H10">
        <v>9</v>
      </c>
      <c r="I10" t="s">
        <v>1005</v>
      </c>
      <c r="J10" t="s">
        <v>1096</v>
      </c>
      <c r="K10" t="s">
        <v>1059</v>
      </c>
    </row>
    <row r="11" spans="1:11" x14ac:dyDescent="0.35">
      <c r="A11">
        <v>10</v>
      </c>
      <c r="B11" t="s">
        <v>1194</v>
      </c>
      <c r="C11" t="s">
        <v>1195</v>
      </c>
      <c r="D11" s="23" t="s">
        <v>1197</v>
      </c>
      <c r="E11" t="str">
        <f t="shared" si="0"/>
        <v>CHANGE</v>
      </c>
      <c r="F11">
        <v>10</v>
      </c>
      <c r="G11" t="s">
        <v>951</v>
      </c>
      <c r="H11">
        <v>10</v>
      </c>
      <c r="I11" t="s">
        <v>1006</v>
      </c>
      <c r="J11" t="s">
        <v>1097</v>
      </c>
      <c r="K11" t="s">
        <v>1060</v>
      </c>
    </row>
    <row r="12" spans="1:11" x14ac:dyDescent="0.35">
      <c r="A12">
        <v>11</v>
      </c>
      <c r="B12" t="s">
        <v>32</v>
      </c>
      <c r="C12" t="s">
        <v>1146</v>
      </c>
      <c r="D12" t="s">
        <v>352</v>
      </c>
      <c r="E12" t="str">
        <f t="shared" si="0"/>
        <v>CHANGE</v>
      </c>
      <c r="F12">
        <v>11</v>
      </c>
      <c r="G12" t="s">
        <v>952</v>
      </c>
      <c r="H12">
        <v>11</v>
      </c>
      <c r="I12" t="s">
        <v>1007</v>
      </c>
      <c r="J12" t="s">
        <v>1098</v>
      </c>
      <c r="K12" t="s">
        <v>311</v>
      </c>
    </row>
    <row r="13" spans="1:11" x14ac:dyDescent="0.35">
      <c r="A13">
        <v>12</v>
      </c>
      <c r="B13" t="s">
        <v>33</v>
      </c>
      <c r="C13" t="s">
        <v>1147</v>
      </c>
      <c r="D13" t="s">
        <v>311</v>
      </c>
      <c r="E13" t="str">
        <f t="shared" si="0"/>
        <v>CHANGE</v>
      </c>
      <c r="F13">
        <v>12</v>
      </c>
      <c r="G13" t="s">
        <v>953</v>
      </c>
      <c r="H13">
        <v>12</v>
      </c>
      <c r="I13" t="s">
        <v>1008</v>
      </c>
      <c r="J13" t="s">
        <v>1099</v>
      </c>
      <c r="K13" t="s">
        <v>312</v>
      </c>
    </row>
    <row r="14" spans="1:11" x14ac:dyDescent="0.35">
      <c r="A14">
        <v>13</v>
      </c>
      <c r="B14" t="s">
        <v>34</v>
      </c>
      <c r="C14" t="s">
        <v>1148</v>
      </c>
      <c r="D14" t="s">
        <v>312</v>
      </c>
      <c r="E14" t="str">
        <f t="shared" si="0"/>
        <v>CHANGE</v>
      </c>
      <c r="F14">
        <v>13</v>
      </c>
      <c r="G14" t="s">
        <v>954</v>
      </c>
      <c r="H14">
        <v>13</v>
      </c>
      <c r="I14" t="s">
        <v>1009</v>
      </c>
      <c r="J14" t="s">
        <v>1100</v>
      </c>
      <c r="K14" t="s">
        <v>313</v>
      </c>
    </row>
    <row r="15" spans="1:11" x14ac:dyDescent="0.35">
      <c r="A15">
        <v>14</v>
      </c>
      <c r="B15" t="s">
        <v>35</v>
      </c>
      <c r="C15" t="s">
        <v>1149</v>
      </c>
      <c r="D15" t="s">
        <v>313</v>
      </c>
      <c r="E15" t="str">
        <f t="shared" si="0"/>
        <v>CHANGE</v>
      </c>
      <c r="F15">
        <v>14</v>
      </c>
      <c r="G15" t="s">
        <v>955</v>
      </c>
      <c r="H15">
        <v>14</v>
      </c>
      <c r="I15" t="s">
        <v>1010</v>
      </c>
      <c r="J15" t="s">
        <v>1101</v>
      </c>
      <c r="K15" t="s">
        <v>84</v>
      </c>
    </row>
    <row r="16" spans="1:11" x14ac:dyDescent="0.35">
      <c r="A16">
        <v>15</v>
      </c>
      <c r="B16" t="s">
        <v>36</v>
      </c>
      <c r="C16" t="s">
        <v>1150</v>
      </c>
      <c r="D16" t="s">
        <v>84</v>
      </c>
      <c r="E16" t="str">
        <f t="shared" si="0"/>
        <v>CHANGE</v>
      </c>
      <c r="F16">
        <v>15</v>
      </c>
      <c r="G16" t="s">
        <v>956</v>
      </c>
      <c r="H16">
        <v>15</v>
      </c>
      <c r="I16" t="s">
        <v>1011</v>
      </c>
      <c r="J16" t="s">
        <v>1102</v>
      </c>
      <c r="K16" t="s">
        <v>1081</v>
      </c>
    </row>
    <row r="17" spans="1:11" x14ac:dyDescent="0.35">
      <c r="A17">
        <v>16</v>
      </c>
      <c r="B17" t="s">
        <v>37</v>
      </c>
      <c r="C17" t="s">
        <v>1151</v>
      </c>
      <c r="D17" t="s">
        <v>85</v>
      </c>
      <c r="E17" t="str">
        <f t="shared" si="0"/>
        <v>CHANGE</v>
      </c>
      <c r="F17">
        <v>16</v>
      </c>
      <c r="G17" t="s">
        <v>957</v>
      </c>
      <c r="H17">
        <v>16</v>
      </c>
      <c r="I17" t="s">
        <v>1012</v>
      </c>
      <c r="J17" t="s">
        <v>1103</v>
      </c>
      <c r="K17" t="s">
        <v>88</v>
      </c>
    </row>
    <row r="18" spans="1:11" x14ac:dyDescent="0.35">
      <c r="A18">
        <v>17</v>
      </c>
      <c r="B18" t="s">
        <v>38</v>
      </c>
      <c r="C18" t="s">
        <v>1152</v>
      </c>
      <c r="D18" t="s">
        <v>88</v>
      </c>
      <c r="E18" t="str">
        <f t="shared" si="0"/>
        <v>CHANGE</v>
      </c>
      <c r="F18">
        <v>17</v>
      </c>
      <c r="G18" t="s">
        <v>958</v>
      </c>
      <c r="H18">
        <v>17</v>
      </c>
      <c r="I18" t="s">
        <v>1013</v>
      </c>
      <c r="J18" t="s">
        <v>1104</v>
      </c>
      <c r="K18" t="s">
        <v>1079</v>
      </c>
    </row>
    <row r="19" spans="1:11" x14ac:dyDescent="0.35">
      <c r="A19">
        <v>18</v>
      </c>
      <c r="B19" t="s">
        <v>39</v>
      </c>
      <c r="C19" t="s">
        <v>1153</v>
      </c>
      <c r="D19" t="s">
        <v>86</v>
      </c>
      <c r="E19" t="str">
        <f t="shared" si="0"/>
        <v>CHANGE</v>
      </c>
      <c r="F19">
        <v>18</v>
      </c>
      <c r="G19" t="s">
        <v>959</v>
      </c>
      <c r="H19">
        <v>18</v>
      </c>
      <c r="I19" t="s">
        <v>1014</v>
      </c>
      <c r="J19" t="s">
        <v>1105</v>
      </c>
      <c r="K19" t="s">
        <v>1078</v>
      </c>
    </row>
    <row r="20" spans="1:11" x14ac:dyDescent="0.35">
      <c r="A20">
        <v>19</v>
      </c>
      <c r="B20" t="s">
        <v>40</v>
      </c>
      <c r="C20" t="s">
        <v>1154</v>
      </c>
      <c r="D20" t="s">
        <v>87</v>
      </c>
      <c r="E20" t="str">
        <f t="shared" si="0"/>
        <v>CHANGE</v>
      </c>
      <c r="F20">
        <v>19</v>
      </c>
      <c r="G20" t="s">
        <v>960</v>
      </c>
      <c r="H20">
        <v>19</v>
      </c>
      <c r="I20" t="s">
        <v>1015</v>
      </c>
      <c r="J20" s="23" t="s">
        <v>1210</v>
      </c>
      <c r="K20" t="s">
        <v>1061</v>
      </c>
    </row>
    <row r="21" spans="1:11" x14ac:dyDescent="0.35">
      <c r="A21">
        <v>20</v>
      </c>
      <c r="B21" t="s">
        <v>41</v>
      </c>
      <c r="C21" t="s">
        <v>1155</v>
      </c>
      <c r="D21" t="s">
        <v>314</v>
      </c>
      <c r="E21" t="str">
        <f t="shared" si="0"/>
        <v>OK</v>
      </c>
      <c r="F21">
        <v>20</v>
      </c>
      <c r="G21" t="s">
        <v>961</v>
      </c>
      <c r="H21">
        <v>20</v>
      </c>
      <c r="I21" t="s">
        <v>1016</v>
      </c>
      <c r="J21" t="s">
        <v>1106</v>
      </c>
      <c r="K21" t="s">
        <v>314</v>
      </c>
    </row>
    <row r="22" spans="1:11" x14ac:dyDescent="0.35">
      <c r="A22">
        <v>21</v>
      </c>
      <c r="B22" t="s">
        <v>42</v>
      </c>
      <c r="C22" t="s">
        <v>1156</v>
      </c>
      <c r="D22" t="s">
        <v>315</v>
      </c>
      <c r="E22" t="str">
        <f t="shared" si="0"/>
        <v>OK</v>
      </c>
      <c r="F22">
        <v>21</v>
      </c>
      <c r="G22" t="s">
        <v>962</v>
      </c>
      <c r="H22">
        <v>21</v>
      </c>
      <c r="I22" t="s">
        <v>1017</v>
      </c>
      <c r="J22" t="s">
        <v>1107</v>
      </c>
      <c r="K22" t="s">
        <v>315</v>
      </c>
    </row>
    <row r="23" spans="1:11" x14ac:dyDescent="0.35">
      <c r="A23">
        <v>22</v>
      </c>
      <c r="B23" t="s">
        <v>43</v>
      </c>
      <c r="C23" t="s">
        <v>1157</v>
      </c>
      <c r="D23" t="s">
        <v>316</v>
      </c>
      <c r="E23" t="str">
        <f t="shared" si="0"/>
        <v>CHANGE</v>
      </c>
      <c r="F23">
        <v>22</v>
      </c>
      <c r="G23" t="s">
        <v>963</v>
      </c>
      <c r="H23">
        <v>22</v>
      </c>
      <c r="I23" t="s">
        <v>1018</v>
      </c>
      <c r="J23" t="s">
        <v>1108</v>
      </c>
      <c r="K23" t="s">
        <v>1080</v>
      </c>
    </row>
    <row r="24" spans="1:11" x14ac:dyDescent="0.35">
      <c r="A24">
        <v>23</v>
      </c>
      <c r="B24" t="s">
        <v>44</v>
      </c>
      <c r="C24" t="s">
        <v>1158</v>
      </c>
      <c r="D24" t="s">
        <v>317</v>
      </c>
      <c r="E24" t="str">
        <f t="shared" si="0"/>
        <v>CHANGE</v>
      </c>
      <c r="F24">
        <v>23</v>
      </c>
      <c r="G24" t="s">
        <v>964</v>
      </c>
      <c r="H24">
        <v>23</v>
      </c>
      <c r="I24" t="s">
        <v>1019</v>
      </c>
      <c r="J24" s="23" t="s">
        <v>1211</v>
      </c>
      <c r="K24" t="s">
        <v>1083</v>
      </c>
    </row>
    <row r="25" spans="1:11" x14ac:dyDescent="0.35">
      <c r="A25">
        <v>24</v>
      </c>
      <c r="B25" t="s">
        <v>45</v>
      </c>
      <c r="C25" t="s">
        <v>1159</v>
      </c>
      <c r="D25" t="s">
        <v>318</v>
      </c>
      <c r="E25" t="str">
        <f t="shared" si="0"/>
        <v>CHANGE</v>
      </c>
      <c r="F25">
        <v>24</v>
      </c>
      <c r="G25" t="s">
        <v>965</v>
      </c>
      <c r="H25">
        <v>24</v>
      </c>
      <c r="I25" t="s">
        <v>1020</v>
      </c>
      <c r="J25" t="s">
        <v>1109</v>
      </c>
      <c r="K25" t="s">
        <v>1082</v>
      </c>
    </row>
    <row r="26" spans="1:11" x14ac:dyDescent="0.35">
      <c r="A26">
        <v>25</v>
      </c>
      <c r="B26" t="s">
        <v>46</v>
      </c>
      <c r="C26" t="s">
        <v>1160</v>
      </c>
      <c r="D26" t="s">
        <v>266</v>
      </c>
      <c r="E26" t="str">
        <f t="shared" si="0"/>
        <v>CHANGE</v>
      </c>
      <c r="F26">
        <v>25</v>
      </c>
      <c r="G26" t="s">
        <v>966</v>
      </c>
      <c r="H26">
        <v>25</v>
      </c>
      <c r="I26" t="s">
        <v>1021</v>
      </c>
      <c r="J26" t="s">
        <v>1110</v>
      </c>
      <c r="K26" t="s">
        <v>242</v>
      </c>
    </row>
    <row r="27" spans="1:11" x14ac:dyDescent="0.35">
      <c r="A27">
        <v>26</v>
      </c>
      <c r="B27" t="s">
        <v>47</v>
      </c>
      <c r="C27" t="s">
        <v>1161</v>
      </c>
      <c r="D27" t="s">
        <v>242</v>
      </c>
      <c r="E27" t="str">
        <f t="shared" si="0"/>
        <v>CHANGE</v>
      </c>
      <c r="F27">
        <v>26</v>
      </c>
      <c r="G27" t="s">
        <v>967</v>
      </c>
      <c r="H27">
        <v>26</v>
      </c>
      <c r="I27" t="s">
        <v>1022</v>
      </c>
      <c r="J27" s="23" t="s">
        <v>1211</v>
      </c>
      <c r="K27" t="s">
        <v>1077</v>
      </c>
    </row>
    <row r="28" spans="1:11" x14ac:dyDescent="0.35">
      <c r="A28">
        <v>27</v>
      </c>
      <c r="B28" t="s">
        <v>48</v>
      </c>
      <c r="C28" t="s">
        <v>1162</v>
      </c>
      <c r="D28" t="s">
        <v>243</v>
      </c>
      <c r="E28" t="str">
        <f t="shared" si="0"/>
        <v>OK</v>
      </c>
      <c r="F28">
        <v>27</v>
      </c>
      <c r="G28" t="s">
        <v>968</v>
      </c>
      <c r="H28">
        <v>27</v>
      </c>
      <c r="I28" t="s">
        <v>1023</v>
      </c>
      <c r="J28" t="s">
        <v>1111</v>
      </c>
      <c r="K28" t="s">
        <v>243</v>
      </c>
    </row>
    <row r="29" spans="1:11" x14ac:dyDescent="0.35">
      <c r="A29">
        <v>28</v>
      </c>
      <c r="B29" t="s">
        <v>49</v>
      </c>
      <c r="C29" t="s">
        <v>1163</v>
      </c>
      <c r="D29" t="s">
        <v>244</v>
      </c>
      <c r="E29" t="str">
        <f t="shared" si="0"/>
        <v>CHANGE</v>
      </c>
      <c r="F29">
        <v>28</v>
      </c>
      <c r="G29" t="s">
        <v>969</v>
      </c>
      <c r="H29">
        <v>28</v>
      </c>
      <c r="I29" t="s">
        <v>1024</v>
      </c>
      <c r="J29" t="s">
        <v>1112</v>
      </c>
      <c r="K29" t="s">
        <v>1076</v>
      </c>
    </row>
    <row r="30" spans="1:11" x14ac:dyDescent="0.35">
      <c r="A30">
        <v>29</v>
      </c>
      <c r="B30" t="s">
        <v>50</v>
      </c>
      <c r="C30" t="s">
        <v>1164</v>
      </c>
      <c r="D30" t="s">
        <v>347</v>
      </c>
      <c r="E30" t="str">
        <f t="shared" si="0"/>
        <v>CHANGE</v>
      </c>
      <c r="F30">
        <v>29</v>
      </c>
      <c r="G30" t="s">
        <v>970</v>
      </c>
      <c r="H30">
        <v>29</v>
      </c>
      <c r="I30" t="s">
        <v>1025</v>
      </c>
      <c r="J30" s="23" t="s">
        <v>1211</v>
      </c>
      <c r="K30" t="s">
        <v>1075</v>
      </c>
    </row>
    <row r="31" spans="1:11" x14ac:dyDescent="0.35">
      <c r="A31">
        <v>30</v>
      </c>
      <c r="B31" t="s">
        <v>51</v>
      </c>
      <c r="C31" t="s">
        <v>1165</v>
      </c>
      <c r="D31" t="s">
        <v>348</v>
      </c>
      <c r="E31" t="str">
        <f t="shared" si="0"/>
        <v>CHANGE</v>
      </c>
      <c r="F31">
        <v>30</v>
      </c>
      <c r="G31" t="s">
        <v>971</v>
      </c>
      <c r="H31">
        <v>30</v>
      </c>
      <c r="I31" t="s">
        <v>1026</v>
      </c>
      <c r="J31" t="s">
        <v>1114</v>
      </c>
      <c r="K31" t="s">
        <v>1074</v>
      </c>
    </row>
    <row r="32" spans="1:11" x14ac:dyDescent="0.35">
      <c r="A32">
        <v>31</v>
      </c>
      <c r="B32" t="s">
        <v>52</v>
      </c>
      <c r="C32" t="s">
        <v>1166</v>
      </c>
      <c r="D32" t="s">
        <v>249</v>
      </c>
      <c r="E32" t="str">
        <f t="shared" si="0"/>
        <v>OK</v>
      </c>
      <c r="F32">
        <v>31</v>
      </c>
      <c r="G32" t="s">
        <v>972</v>
      </c>
      <c r="H32">
        <v>31</v>
      </c>
      <c r="I32" t="s">
        <v>1027</v>
      </c>
      <c r="J32" t="s">
        <v>1113</v>
      </c>
      <c r="K32" t="s">
        <v>249</v>
      </c>
    </row>
    <row r="33" spans="1:11" x14ac:dyDescent="0.35">
      <c r="A33">
        <v>32</v>
      </c>
      <c r="B33" t="s">
        <v>53</v>
      </c>
      <c r="C33" t="s">
        <v>1167</v>
      </c>
      <c r="D33" t="s">
        <v>89</v>
      </c>
      <c r="E33" t="str">
        <f t="shared" si="0"/>
        <v>CHANGE</v>
      </c>
      <c r="F33">
        <v>32</v>
      </c>
      <c r="G33" t="s">
        <v>973</v>
      </c>
      <c r="H33">
        <v>32</v>
      </c>
      <c r="I33" t="s">
        <v>1028</v>
      </c>
      <c r="J33" t="s">
        <v>1115</v>
      </c>
      <c r="K33" t="s">
        <v>319</v>
      </c>
    </row>
    <row r="34" spans="1:11" x14ac:dyDescent="0.35">
      <c r="A34">
        <v>33</v>
      </c>
      <c r="B34" t="s">
        <v>54</v>
      </c>
      <c r="C34" t="s">
        <v>1168</v>
      </c>
      <c r="D34" t="s">
        <v>319</v>
      </c>
      <c r="E34" t="str">
        <f t="shared" si="0"/>
        <v>CHANGE</v>
      </c>
      <c r="F34">
        <v>33</v>
      </c>
      <c r="G34" t="s">
        <v>974</v>
      </c>
      <c r="H34">
        <v>33</v>
      </c>
      <c r="I34" t="s">
        <v>1029</v>
      </c>
      <c r="J34" t="s">
        <v>1116</v>
      </c>
      <c r="K34" t="s">
        <v>1070</v>
      </c>
    </row>
    <row r="35" spans="1:11" x14ac:dyDescent="0.35">
      <c r="A35">
        <v>34</v>
      </c>
      <c r="B35" t="s">
        <v>55</v>
      </c>
      <c r="C35" t="s">
        <v>1169</v>
      </c>
      <c r="D35" t="s">
        <v>353</v>
      </c>
      <c r="E35" t="str">
        <f t="shared" si="0"/>
        <v>CHANGE</v>
      </c>
      <c r="F35">
        <v>34</v>
      </c>
      <c r="G35" t="s">
        <v>975</v>
      </c>
      <c r="H35">
        <v>34</v>
      </c>
      <c r="I35" t="s">
        <v>1030</v>
      </c>
      <c r="J35" t="s">
        <v>1117</v>
      </c>
      <c r="K35" t="s">
        <v>1069</v>
      </c>
    </row>
    <row r="36" spans="1:11" x14ac:dyDescent="0.35">
      <c r="A36">
        <v>35</v>
      </c>
      <c r="B36" t="s">
        <v>90</v>
      </c>
      <c r="C36" t="s">
        <v>1170</v>
      </c>
      <c r="D36" t="s">
        <v>381</v>
      </c>
      <c r="E36" t="str">
        <f t="shared" si="0"/>
        <v>CHANGE</v>
      </c>
      <c r="F36">
        <v>35</v>
      </c>
      <c r="G36" t="s">
        <v>976</v>
      </c>
      <c r="H36">
        <v>35</v>
      </c>
      <c r="I36" t="s">
        <v>1031</v>
      </c>
      <c r="J36" s="23" t="s">
        <v>1212</v>
      </c>
      <c r="K36" t="s">
        <v>1068</v>
      </c>
    </row>
    <row r="37" spans="1:11" x14ac:dyDescent="0.35">
      <c r="A37">
        <v>36</v>
      </c>
      <c r="B37" t="s">
        <v>91</v>
      </c>
      <c r="C37" t="s">
        <v>1171</v>
      </c>
      <c r="D37" t="s">
        <v>349</v>
      </c>
      <c r="E37" t="str">
        <f t="shared" si="0"/>
        <v>CHANGE</v>
      </c>
      <c r="F37">
        <v>36</v>
      </c>
      <c r="G37" t="s">
        <v>977</v>
      </c>
      <c r="H37">
        <v>36</v>
      </c>
      <c r="I37" t="s">
        <v>1032</v>
      </c>
      <c r="J37" t="s">
        <v>1118</v>
      </c>
      <c r="K37" t="s">
        <v>320</v>
      </c>
    </row>
    <row r="38" spans="1:11" x14ac:dyDescent="0.35">
      <c r="A38">
        <v>37</v>
      </c>
      <c r="B38" t="s">
        <v>92</v>
      </c>
      <c r="C38" t="s">
        <v>1172</v>
      </c>
      <c r="D38" t="s">
        <v>320</v>
      </c>
      <c r="E38" t="str">
        <f t="shared" si="0"/>
        <v>CHANGE</v>
      </c>
      <c r="F38">
        <v>37</v>
      </c>
      <c r="G38" t="s">
        <v>978</v>
      </c>
      <c r="H38">
        <v>37</v>
      </c>
      <c r="I38" t="s">
        <v>1033</v>
      </c>
      <c r="J38" t="s">
        <v>1119</v>
      </c>
      <c r="K38" t="s">
        <v>1067</v>
      </c>
    </row>
    <row r="39" spans="1:11" x14ac:dyDescent="0.35">
      <c r="A39">
        <v>38</v>
      </c>
      <c r="B39" t="s">
        <v>93</v>
      </c>
      <c r="C39" t="s">
        <v>1173</v>
      </c>
      <c r="D39" t="s">
        <v>354</v>
      </c>
      <c r="E39" t="str">
        <f t="shared" si="0"/>
        <v>CHANGE</v>
      </c>
      <c r="F39">
        <v>38</v>
      </c>
      <c r="G39" t="s">
        <v>979</v>
      </c>
      <c r="H39">
        <v>38</v>
      </c>
      <c r="I39" t="s">
        <v>1034</v>
      </c>
      <c r="J39" t="s">
        <v>1120</v>
      </c>
      <c r="K39" t="s">
        <v>1066</v>
      </c>
    </row>
    <row r="40" spans="1:11" x14ac:dyDescent="0.35">
      <c r="A40">
        <v>39</v>
      </c>
      <c r="B40" t="s">
        <v>94</v>
      </c>
      <c r="C40" t="s">
        <v>1174</v>
      </c>
      <c r="D40" t="s">
        <v>355</v>
      </c>
      <c r="E40" t="str">
        <f t="shared" si="0"/>
        <v>CHANGE</v>
      </c>
      <c r="F40">
        <v>39</v>
      </c>
      <c r="G40" t="s">
        <v>980</v>
      </c>
      <c r="H40">
        <v>39</v>
      </c>
      <c r="I40" t="s">
        <v>1035</v>
      </c>
      <c r="J40" t="s">
        <v>1121</v>
      </c>
      <c r="K40" t="s">
        <v>1065</v>
      </c>
    </row>
    <row r="41" spans="1:11" x14ac:dyDescent="0.35">
      <c r="A41">
        <v>40</v>
      </c>
      <c r="B41" t="s">
        <v>95</v>
      </c>
      <c r="C41" t="s">
        <v>1175</v>
      </c>
      <c r="D41" t="s">
        <v>321</v>
      </c>
      <c r="E41" t="str">
        <f t="shared" si="0"/>
        <v>CHANGE</v>
      </c>
      <c r="F41">
        <v>40</v>
      </c>
      <c r="G41" t="s">
        <v>981</v>
      </c>
      <c r="H41">
        <v>40</v>
      </c>
      <c r="I41" t="s">
        <v>1036</v>
      </c>
      <c r="J41" t="s">
        <v>1122</v>
      </c>
      <c r="K41" t="s">
        <v>1064</v>
      </c>
    </row>
    <row r="42" spans="1:11" x14ac:dyDescent="0.35">
      <c r="A42">
        <v>41</v>
      </c>
      <c r="B42" t="s">
        <v>96</v>
      </c>
      <c r="C42" t="s">
        <v>1176</v>
      </c>
      <c r="D42" t="s">
        <v>356</v>
      </c>
      <c r="E42" t="str">
        <f t="shared" si="0"/>
        <v>CHANGE</v>
      </c>
      <c r="F42">
        <v>41</v>
      </c>
      <c r="G42" t="s">
        <v>982</v>
      </c>
      <c r="H42">
        <v>41</v>
      </c>
      <c r="I42" t="s">
        <v>1037</v>
      </c>
      <c r="J42" t="s">
        <v>1123</v>
      </c>
      <c r="K42" t="s">
        <v>99</v>
      </c>
    </row>
    <row r="43" spans="1:11" x14ac:dyDescent="0.35">
      <c r="A43">
        <v>42</v>
      </c>
      <c r="B43" t="s">
        <v>97</v>
      </c>
      <c r="C43" t="s">
        <v>1177</v>
      </c>
      <c r="D43" t="s">
        <v>99</v>
      </c>
      <c r="E43" t="str">
        <f t="shared" si="0"/>
        <v>CHANGE</v>
      </c>
      <c r="F43">
        <v>42</v>
      </c>
      <c r="G43" t="s">
        <v>983</v>
      </c>
      <c r="H43">
        <v>42</v>
      </c>
      <c r="I43" t="s">
        <v>1038</v>
      </c>
      <c r="J43" t="s">
        <v>1124</v>
      </c>
      <c r="K43" t="s">
        <v>357</v>
      </c>
    </row>
    <row r="44" spans="1:11" x14ac:dyDescent="0.35">
      <c r="A44">
        <v>43</v>
      </c>
      <c r="B44" t="s">
        <v>98</v>
      </c>
      <c r="C44" t="s">
        <v>1178</v>
      </c>
      <c r="D44" t="s">
        <v>357</v>
      </c>
      <c r="E44" t="str">
        <f t="shared" si="0"/>
        <v>CHANGE</v>
      </c>
      <c r="F44">
        <v>43</v>
      </c>
      <c r="G44" t="s">
        <v>984</v>
      </c>
      <c r="H44">
        <v>43</v>
      </c>
      <c r="I44" t="s">
        <v>1039</v>
      </c>
      <c r="J44" t="s">
        <v>1125</v>
      </c>
      <c r="K44" t="s">
        <v>323</v>
      </c>
    </row>
    <row r="45" spans="1:11" x14ac:dyDescent="0.35">
      <c r="A45">
        <v>44</v>
      </c>
      <c r="B45" t="s">
        <v>100</v>
      </c>
      <c r="C45" t="s">
        <v>1179</v>
      </c>
      <c r="D45" t="s">
        <v>323</v>
      </c>
      <c r="E45" t="str">
        <f t="shared" si="0"/>
        <v>CHANGE</v>
      </c>
      <c r="F45">
        <v>44</v>
      </c>
      <c r="G45" t="s">
        <v>985</v>
      </c>
      <c r="H45">
        <v>44</v>
      </c>
      <c r="I45" t="s">
        <v>1040</v>
      </c>
      <c r="J45" t="s">
        <v>1126</v>
      </c>
      <c r="K45" t="s">
        <v>1063</v>
      </c>
    </row>
    <row r="46" spans="1:11" x14ac:dyDescent="0.35">
      <c r="A46">
        <v>45</v>
      </c>
      <c r="B46" t="s">
        <v>101</v>
      </c>
      <c r="C46" t="s">
        <v>1180</v>
      </c>
      <c r="D46" t="s">
        <v>358</v>
      </c>
      <c r="E46" t="str">
        <f t="shared" si="0"/>
        <v>CHANGE</v>
      </c>
      <c r="F46">
        <v>45</v>
      </c>
      <c r="G46" t="s">
        <v>986</v>
      </c>
      <c r="H46">
        <v>45</v>
      </c>
      <c r="I46" t="s">
        <v>1041</v>
      </c>
      <c r="J46" t="s">
        <v>1127</v>
      </c>
      <c r="K46" t="s">
        <v>328</v>
      </c>
    </row>
    <row r="47" spans="1:11" x14ac:dyDescent="0.35">
      <c r="A47">
        <v>46</v>
      </c>
      <c r="B47" t="s">
        <v>102</v>
      </c>
      <c r="C47" t="s">
        <v>1181</v>
      </c>
      <c r="D47" t="s">
        <v>328</v>
      </c>
      <c r="E47" t="str">
        <f t="shared" si="0"/>
        <v>CHANGE</v>
      </c>
      <c r="F47">
        <v>46</v>
      </c>
      <c r="G47" t="s">
        <v>987</v>
      </c>
      <c r="H47">
        <v>46</v>
      </c>
      <c r="I47" t="s">
        <v>1042</v>
      </c>
      <c r="J47" t="s">
        <v>1128</v>
      </c>
      <c r="K47" t="s">
        <v>329</v>
      </c>
    </row>
    <row r="48" spans="1:11" x14ac:dyDescent="0.35">
      <c r="A48">
        <v>47</v>
      </c>
      <c r="B48" t="s">
        <v>103</v>
      </c>
      <c r="C48" t="s">
        <v>1182</v>
      </c>
      <c r="D48" t="s">
        <v>329</v>
      </c>
      <c r="E48" t="str">
        <f t="shared" si="0"/>
        <v>CHANGE</v>
      </c>
      <c r="F48">
        <v>47</v>
      </c>
      <c r="G48" t="s">
        <v>988</v>
      </c>
      <c r="H48">
        <v>47</v>
      </c>
      <c r="I48" t="s">
        <v>1043</v>
      </c>
      <c r="J48" s="23" t="s">
        <v>1213</v>
      </c>
      <c r="K48" t="s">
        <v>1062</v>
      </c>
    </row>
    <row r="49" spans="1:11" x14ac:dyDescent="0.35">
      <c r="A49">
        <v>48</v>
      </c>
      <c r="B49" t="s">
        <v>104</v>
      </c>
      <c r="C49" t="s">
        <v>1183</v>
      </c>
      <c r="D49" t="s">
        <v>351</v>
      </c>
      <c r="E49" t="str">
        <f t="shared" si="0"/>
        <v>CHANGE</v>
      </c>
      <c r="F49">
        <v>48</v>
      </c>
      <c r="G49" t="s">
        <v>989</v>
      </c>
      <c r="H49">
        <v>48</v>
      </c>
      <c r="I49" t="s">
        <v>1044</v>
      </c>
      <c r="J49" t="s">
        <v>1129</v>
      </c>
      <c r="K49" t="s">
        <v>1056</v>
      </c>
    </row>
    <row r="50" spans="1:11" x14ac:dyDescent="0.35">
      <c r="A50">
        <v>49</v>
      </c>
      <c r="B50" t="s">
        <v>105</v>
      </c>
      <c r="C50" t="s">
        <v>1184</v>
      </c>
      <c r="D50" t="s">
        <v>350</v>
      </c>
      <c r="E50" t="str">
        <f t="shared" si="0"/>
        <v>CHANGE</v>
      </c>
      <c r="F50">
        <v>49</v>
      </c>
      <c r="G50" t="s">
        <v>990</v>
      </c>
      <c r="H50">
        <v>49</v>
      </c>
      <c r="I50" t="s">
        <v>1045</v>
      </c>
      <c r="J50" t="s">
        <v>1130</v>
      </c>
      <c r="K50" t="s">
        <v>108</v>
      </c>
    </row>
    <row r="51" spans="1:11" x14ac:dyDescent="0.35">
      <c r="A51">
        <v>50</v>
      </c>
      <c r="B51" t="s">
        <v>106</v>
      </c>
      <c r="C51" t="s">
        <v>1185</v>
      </c>
      <c r="D51" t="s">
        <v>108</v>
      </c>
      <c r="E51" t="str">
        <f t="shared" si="0"/>
        <v>CHANGE</v>
      </c>
      <c r="F51">
        <v>50</v>
      </c>
      <c r="G51" t="s">
        <v>991</v>
      </c>
      <c r="H51">
        <v>50</v>
      </c>
      <c r="I51" t="s">
        <v>1046</v>
      </c>
      <c r="J51" t="s">
        <v>1131</v>
      </c>
      <c r="K51" t="s">
        <v>1055</v>
      </c>
    </row>
    <row r="52" spans="1:11" x14ac:dyDescent="0.35">
      <c r="A52">
        <v>51</v>
      </c>
      <c r="B52" t="s">
        <v>107</v>
      </c>
      <c r="C52" t="s">
        <v>1186</v>
      </c>
      <c r="D52" t="s">
        <v>330</v>
      </c>
      <c r="E52" t="str">
        <f t="shared" si="0"/>
        <v>CHANGE</v>
      </c>
      <c r="F52">
        <v>51</v>
      </c>
      <c r="G52" t="s">
        <v>992</v>
      </c>
      <c r="H52">
        <v>51</v>
      </c>
      <c r="I52" t="s">
        <v>1047</v>
      </c>
      <c r="J52" t="s">
        <v>1132</v>
      </c>
      <c r="K52" t="s">
        <v>1054</v>
      </c>
    </row>
    <row r="53" spans="1:11" x14ac:dyDescent="0.35">
      <c r="A53">
        <v>52</v>
      </c>
      <c r="B53" t="s">
        <v>109</v>
      </c>
      <c r="C53" t="s">
        <v>1187</v>
      </c>
      <c r="D53" t="s">
        <v>505</v>
      </c>
      <c r="E53" t="str">
        <f t="shared" si="0"/>
        <v>CHANGE</v>
      </c>
      <c r="F53">
        <v>52</v>
      </c>
      <c r="G53" t="s">
        <v>993</v>
      </c>
      <c r="H53">
        <v>52</v>
      </c>
      <c r="I53" t="s">
        <v>1048</v>
      </c>
      <c r="J53" t="s">
        <v>1133</v>
      </c>
      <c r="K53" t="s">
        <v>1073</v>
      </c>
    </row>
    <row r="54" spans="1:11" x14ac:dyDescent="0.35">
      <c r="A54">
        <v>53</v>
      </c>
      <c r="B54" t="s">
        <v>110</v>
      </c>
      <c r="C54" t="s">
        <v>1188</v>
      </c>
      <c r="D54" t="s">
        <v>112</v>
      </c>
      <c r="E54" t="str">
        <f t="shared" si="0"/>
        <v>CHANGE</v>
      </c>
      <c r="F54">
        <v>53</v>
      </c>
      <c r="G54" t="s">
        <v>994</v>
      </c>
      <c r="H54">
        <v>53</v>
      </c>
      <c r="I54" t="s">
        <v>1049</v>
      </c>
      <c r="J54" t="s">
        <v>1134</v>
      </c>
      <c r="K54" t="s">
        <v>1072</v>
      </c>
    </row>
    <row r="55" spans="1:11" x14ac:dyDescent="0.35">
      <c r="A55">
        <v>54</v>
      </c>
      <c r="B55" t="s">
        <v>111</v>
      </c>
      <c r="C55" t="s">
        <v>1189</v>
      </c>
      <c r="D55" t="s">
        <v>335</v>
      </c>
      <c r="E55" t="str">
        <f t="shared" si="0"/>
        <v>CHANGE</v>
      </c>
      <c r="F55">
        <v>54</v>
      </c>
      <c r="G55" t="s">
        <v>995</v>
      </c>
      <c r="H55">
        <v>54</v>
      </c>
      <c r="I55" t="s">
        <v>1050</v>
      </c>
      <c r="J55" t="s">
        <v>1135</v>
      </c>
      <c r="K55" t="s">
        <v>338</v>
      </c>
    </row>
    <row r="56" spans="1:11" x14ac:dyDescent="0.35">
      <c r="A56">
        <v>55</v>
      </c>
      <c r="B56" t="s">
        <v>337</v>
      </c>
      <c r="C56" t="s">
        <v>1190</v>
      </c>
      <c r="D56" t="s">
        <v>338</v>
      </c>
      <c r="E56" t="str">
        <f t="shared" si="0"/>
        <v>CHANGE</v>
      </c>
      <c r="F56">
        <v>55</v>
      </c>
      <c r="G56" t="s">
        <v>996</v>
      </c>
      <c r="H56">
        <v>55</v>
      </c>
      <c r="I56" t="s">
        <v>1051</v>
      </c>
      <c r="J56" t="s">
        <v>1136</v>
      </c>
      <c r="K56" t="s">
        <v>1071</v>
      </c>
    </row>
    <row r="57" spans="1:11" x14ac:dyDescent="0.35">
      <c r="A57">
        <v>56</v>
      </c>
      <c r="B57" t="s">
        <v>340</v>
      </c>
      <c r="C57" t="s">
        <v>1191</v>
      </c>
      <c r="D57" t="s">
        <v>341</v>
      </c>
      <c r="E57" t="str">
        <f t="shared" si="0"/>
        <v>CHANGE</v>
      </c>
    </row>
  </sheetData>
  <autoFilter ref="A1:D1">
    <sortState ref="A2:C56">
      <sortCondition ref="A1"/>
    </sortState>
  </autoFilter>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8"/>
  <sheetViews>
    <sheetView zoomScale="80" zoomScaleNormal="80" workbookViewId="0">
      <pane xSplit="3" ySplit="1" topLeftCell="D47" activePane="bottomRight" state="frozen"/>
      <selection pane="topRight" activeCell="D1" sqref="D1"/>
      <selection pane="bottomLeft" activeCell="A2" sqref="A2"/>
      <selection pane="bottomRight" activeCell="C63" sqref="C63"/>
    </sheetView>
  </sheetViews>
  <sheetFormatPr defaultColWidth="9.08984375" defaultRowHeight="14.5" x14ac:dyDescent="0.35"/>
  <cols>
    <col min="1" max="2" width="9.08984375" style="28"/>
    <col min="3" max="3" width="30.6328125" style="28" customWidth="1"/>
    <col min="4" max="6" width="9.08984375" style="28"/>
    <col min="7" max="7" width="30.6328125" style="28" customWidth="1"/>
    <col min="8" max="10" width="9.08984375" style="28" customWidth="1"/>
    <col min="11" max="11" width="30.6328125" style="28" customWidth="1"/>
    <col min="12" max="16384" width="9.08984375" style="28"/>
  </cols>
  <sheetData>
    <row r="1" spans="1:12" x14ac:dyDescent="0.35">
      <c r="A1" s="254" t="s">
        <v>1192</v>
      </c>
      <c r="B1" s="256" t="s">
        <v>1192</v>
      </c>
      <c r="C1" s="254" t="s">
        <v>1214</v>
      </c>
      <c r="D1" s="254" t="s">
        <v>1215</v>
      </c>
      <c r="E1" s="254" t="s">
        <v>1193</v>
      </c>
      <c r="F1" s="256" t="s">
        <v>1193</v>
      </c>
      <c r="G1" s="254" t="s">
        <v>1216</v>
      </c>
      <c r="H1" s="254" t="s">
        <v>1217</v>
      </c>
      <c r="I1" s="255" t="s">
        <v>1218</v>
      </c>
      <c r="J1" s="256" t="s">
        <v>1218</v>
      </c>
      <c r="K1" s="255" t="s">
        <v>1219</v>
      </c>
      <c r="L1" s="255" t="s">
        <v>1220</v>
      </c>
    </row>
    <row r="2" spans="1:12" x14ac:dyDescent="0.35">
      <c r="A2" s="32" t="s">
        <v>23</v>
      </c>
      <c r="B2" s="32" t="s">
        <v>1137</v>
      </c>
      <c r="C2" s="32" t="s">
        <v>302</v>
      </c>
      <c r="D2" s="32" t="s">
        <v>256</v>
      </c>
      <c r="E2" s="32" t="s">
        <v>23</v>
      </c>
      <c r="F2" s="32" t="s">
        <v>1090</v>
      </c>
      <c r="G2" s="32" t="s">
        <v>302</v>
      </c>
      <c r="H2" s="32" t="s">
        <v>256</v>
      </c>
      <c r="I2" s="28" t="s">
        <v>23</v>
      </c>
      <c r="J2" s="28" t="s">
        <v>1221</v>
      </c>
      <c r="K2" s="28" t="s">
        <v>302</v>
      </c>
      <c r="L2" s="28" t="s">
        <v>256</v>
      </c>
    </row>
    <row r="3" spans="1:12" x14ac:dyDescent="0.35">
      <c r="A3" s="32" t="s">
        <v>24</v>
      </c>
      <c r="B3" s="32" t="s">
        <v>1138</v>
      </c>
      <c r="C3" s="32" t="s">
        <v>388</v>
      </c>
      <c r="D3" s="32" t="s">
        <v>256</v>
      </c>
      <c r="E3" s="32" t="s">
        <v>24</v>
      </c>
      <c r="F3" s="32" t="s">
        <v>1091</v>
      </c>
      <c r="G3" s="32" t="s">
        <v>1052</v>
      </c>
      <c r="H3" s="32" t="s">
        <v>256</v>
      </c>
      <c r="I3" s="28" t="s">
        <v>24</v>
      </c>
      <c r="J3" s="28" t="s">
        <v>1222</v>
      </c>
      <c r="K3" s="28" t="s">
        <v>1052</v>
      </c>
      <c r="L3" s="28" t="s">
        <v>256</v>
      </c>
    </row>
    <row r="4" spans="1:12" x14ac:dyDescent="0.35">
      <c r="A4" s="32" t="s">
        <v>267</v>
      </c>
      <c r="B4" s="32" t="s">
        <v>267</v>
      </c>
      <c r="C4" s="32" t="s">
        <v>267</v>
      </c>
      <c r="D4" s="32" t="s">
        <v>267</v>
      </c>
      <c r="E4" s="32" t="s">
        <v>267</v>
      </c>
      <c r="F4" s="32" t="s">
        <v>267</v>
      </c>
      <c r="G4" s="32" t="s">
        <v>267</v>
      </c>
      <c r="H4" s="32" t="s">
        <v>267</v>
      </c>
      <c r="I4" s="28" t="s">
        <v>267</v>
      </c>
      <c r="J4" s="28" t="s">
        <v>267</v>
      </c>
      <c r="K4" s="28" t="s">
        <v>267</v>
      </c>
      <c r="L4" s="28" t="s">
        <v>267</v>
      </c>
    </row>
    <row r="5" spans="1:12" x14ac:dyDescent="0.35">
      <c r="A5" s="32" t="s">
        <v>25</v>
      </c>
      <c r="B5" s="32" t="s">
        <v>1139</v>
      </c>
      <c r="C5" s="32" t="s">
        <v>303</v>
      </c>
      <c r="D5" s="32" t="s">
        <v>256</v>
      </c>
      <c r="E5" s="32" t="s">
        <v>25</v>
      </c>
      <c r="F5" s="32" t="s">
        <v>1092</v>
      </c>
      <c r="G5" s="32" t="s">
        <v>303</v>
      </c>
      <c r="H5" s="32" t="s">
        <v>256</v>
      </c>
      <c r="I5" s="28" t="s">
        <v>25</v>
      </c>
      <c r="J5" s="28" t="s">
        <v>1223</v>
      </c>
      <c r="K5" s="28" t="s">
        <v>303</v>
      </c>
      <c r="L5" s="28" t="s">
        <v>256</v>
      </c>
    </row>
    <row r="6" spans="1:12" x14ac:dyDescent="0.35">
      <c r="A6" s="32" t="s">
        <v>267</v>
      </c>
      <c r="B6" s="32" t="s">
        <v>267</v>
      </c>
      <c r="C6" s="32" t="s">
        <v>267</v>
      </c>
      <c r="D6" s="32" t="s">
        <v>267</v>
      </c>
      <c r="E6" s="32" t="s">
        <v>267</v>
      </c>
      <c r="F6" s="32" t="s">
        <v>267</v>
      </c>
      <c r="G6" s="32" t="s">
        <v>267</v>
      </c>
      <c r="H6" s="32" t="s">
        <v>267</v>
      </c>
      <c r="I6" s="28" t="s">
        <v>267</v>
      </c>
      <c r="J6" s="28" t="s">
        <v>267</v>
      </c>
      <c r="K6" s="28" t="s">
        <v>267</v>
      </c>
      <c r="L6" s="28" t="s">
        <v>267</v>
      </c>
    </row>
    <row r="7" spans="1:12" x14ac:dyDescent="0.35">
      <c r="A7" s="32" t="s">
        <v>26</v>
      </c>
      <c r="B7" s="32" t="s">
        <v>1140</v>
      </c>
      <c r="C7" s="32" t="s">
        <v>346</v>
      </c>
      <c r="D7" s="32" t="s">
        <v>256</v>
      </c>
      <c r="E7" s="32" t="s">
        <v>26</v>
      </c>
      <c r="F7" s="32" t="s">
        <v>1093</v>
      </c>
      <c r="G7" s="32" t="s">
        <v>346</v>
      </c>
      <c r="H7" s="32" t="s">
        <v>256</v>
      </c>
      <c r="I7" s="28" t="s">
        <v>26</v>
      </c>
      <c r="J7" s="28" t="s">
        <v>1224</v>
      </c>
      <c r="K7" s="28" t="s">
        <v>1225</v>
      </c>
      <c r="L7" s="28" t="s">
        <v>256</v>
      </c>
    </row>
    <row r="8" spans="1:12" x14ac:dyDescent="0.35">
      <c r="A8" s="32" t="s">
        <v>27</v>
      </c>
      <c r="B8" s="32" t="s">
        <v>1141</v>
      </c>
      <c r="C8" s="32" t="s">
        <v>304</v>
      </c>
      <c r="D8" s="32" t="s">
        <v>256</v>
      </c>
      <c r="E8" s="32" t="s">
        <v>27</v>
      </c>
      <c r="F8" s="32" t="s">
        <v>1094</v>
      </c>
      <c r="G8" s="32" t="s">
        <v>304</v>
      </c>
      <c r="H8" s="32" t="s">
        <v>256</v>
      </c>
      <c r="I8" s="28" t="s">
        <v>27</v>
      </c>
      <c r="J8" s="28" t="s">
        <v>1226</v>
      </c>
      <c r="K8" s="28" t="s">
        <v>304</v>
      </c>
      <c r="L8" s="28" t="s">
        <v>256</v>
      </c>
    </row>
    <row r="9" spans="1:12" x14ac:dyDescent="0.35">
      <c r="A9" s="32" t="s">
        <v>28</v>
      </c>
      <c r="B9" s="32" t="s">
        <v>1142</v>
      </c>
      <c r="C9" s="32" t="s">
        <v>307</v>
      </c>
      <c r="D9" s="32" t="s">
        <v>256</v>
      </c>
      <c r="E9" s="32" t="s">
        <v>28</v>
      </c>
      <c r="F9" s="32" t="s">
        <v>1095</v>
      </c>
      <c r="G9" s="32" t="s">
        <v>307</v>
      </c>
      <c r="H9" s="32" t="s">
        <v>256</v>
      </c>
      <c r="I9" s="28" t="s">
        <v>28</v>
      </c>
      <c r="J9" s="28" t="s">
        <v>1227</v>
      </c>
      <c r="K9" s="28" t="s">
        <v>307</v>
      </c>
      <c r="L9" s="28" t="s">
        <v>256</v>
      </c>
    </row>
    <row r="10" spans="1:12" x14ac:dyDescent="0.35">
      <c r="A10" s="32" t="s">
        <v>29</v>
      </c>
      <c r="B10" s="32" t="s">
        <v>1143</v>
      </c>
      <c r="C10" s="32" t="s">
        <v>359</v>
      </c>
      <c r="D10" s="32" t="s">
        <v>256</v>
      </c>
      <c r="E10" s="32" t="s">
        <v>29</v>
      </c>
      <c r="F10" s="32" t="s">
        <v>1096</v>
      </c>
      <c r="G10" s="32" t="s">
        <v>1228</v>
      </c>
      <c r="H10" s="32" t="s">
        <v>256</v>
      </c>
      <c r="I10" s="28" t="s">
        <v>29</v>
      </c>
      <c r="J10" s="28" t="s">
        <v>1229</v>
      </c>
      <c r="K10" s="28" t="s">
        <v>1059</v>
      </c>
      <c r="L10" s="28" t="s">
        <v>256</v>
      </c>
    </row>
    <row r="11" spans="1:12" x14ac:dyDescent="0.35">
      <c r="A11" s="32" t="s">
        <v>30</v>
      </c>
      <c r="B11" s="32" t="s">
        <v>1144</v>
      </c>
      <c r="C11" s="32" t="s">
        <v>308</v>
      </c>
      <c r="D11" s="32" t="s">
        <v>256</v>
      </c>
      <c r="E11" s="32" t="s">
        <v>30</v>
      </c>
      <c r="F11" s="32" t="s">
        <v>1230</v>
      </c>
      <c r="G11" s="32" t="s">
        <v>308</v>
      </c>
      <c r="H11" s="32" t="s">
        <v>256</v>
      </c>
      <c r="I11" s="28" t="s">
        <v>30</v>
      </c>
      <c r="J11" s="28" t="s">
        <v>1231</v>
      </c>
      <c r="K11" s="28" t="s">
        <v>308</v>
      </c>
      <c r="L11" s="28" t="s">
        <v>256</v>
      </c>
    </row>
    <row r="12" spans="1:12" x14ac:dyDescent="0.35">
      <c r="A12" s="32" t="s">
        <v>31</v>
      </c>
      <c r="B12" s="32" t="s">
        <v>1145</v>
      </c>
      <c r="C12" s="32" t="s">
        <v>1206</v>
      </c>
      <c r="D12" s="32" t="s">
        <v>256</v>
      </c>
      <c r="E12" s="32" t="s">
        <v>31</v>
      </c>
      <c r="F12" s="257" t="s">
        <v>1232</v>
      </c>
      <c r="G12" s="257" t="s">
        <v>1233</v>
      </c>
      <c r="H12" s="257" t="s">
        <v>256</v>
      </c>
      <c r="I12" s="257" t="s">
        <v>31</v>
      </c>
      <c r="J12" s="257" t="s">
        <v>1234</v>
      </c>
      <c r="K12" s="257" t="s">
        <v>1233</v>
      </c>
      <c r="L12" s="28" t="s">
        <v>256</v>
      </c>
    </row>
    <row r="13" spans="1:12" x14ac:dyDescent="0.35">
      <c r="A13" s="32" t="s">
        <v>1194</v>
      </c>
      <c r="B13" s="32" t="s">
        <v>1195</v>
      </c>
      <c r="C13" s="32" t="s">
        <v>1205</v>
      </c>
      <c r="D13" s="32" t="s">
        <v>256</v>
      </c>
      <c r="E13" s="32" t="s">
        <v>267</v>
      </c>
      <c r="F13" s="32" t="s">
        <v>267</v>
      </c>
      <c r="G13" s="32" t="s">
        <v>267</v>
      </c>
      <c r="H13" s="32" t="s">
        <v>267</v>
      </c>
      <c r="I13" s="28" t="s">
        <v>267</v>
      </c>
      <c r="J13" s="28" t="s">
        <v>267</v>
      </c>
      <c r="K13" s="28" t="s">
        <v>267</v>
      </c>
      <c r="L13" s="28" t="s">
        <v>267</v>
      </c>
    </row>
    <row r="14" spans="1:12" x14ac:dyDescent="0.35">
      <c r="A14" s="32" t="s">
        <v>32</v>
      </c>
      <c r="B14" s="32" t="s">
        <v>1146</v>
      </c>
      <c r="C14" s="32" t="s">
        <v>352</v>
      </c>
      <c r="D14" s="32" t="s">
        <v>257</v>
      </c>
      <c r="E14" s="32" t="s">
        <v>32</v>
      </c>
      <c r="F14" s="32" t="s">
        <v>1097</v>
      </c>
      <c r="G14" s="32" t="s">
        <v>1235</v>
      </c>
      <c r="H14" s="32" t="s">
        <v>257</v>
      </c>
      <c r="I14" s="28" t="s">
        <v>32</v>
      </c>
      <c r="J14" s="28" t="s">
        <v>1236</v>
      </c>
      <c r="K14" s="28" t="s">
        <v>1060</v>
      </c>
      <c r="L14" s="28" t="s">
        <v>257</v>
      </c>
    </row>
    <row r="15" spans="1:12" x14ac:dyDescent="0.35">
      <c r="A15" s="32" t="s">
        <v>33</v>
      </c>
      <c r="B15" s="32" t="s">
        <v>1147</v>
      </c>
      <c r="C15" s="32" t="s">
        <v>311</v>
      </c>
      <c r="D15" s="32" t="s">
        <v>257</v>
      </c>
      <c r="E15" s="32" t="s">
        <v>33</v>
      </c>
      <c r="F15" s="32" t="s">
        <v>1098</v>
      </c>
      <c r="G15" s="32" t="s">
        <v>311</v>
      </c>
      <c r="H15" s="32" t="s">
        <v>257</v>
      </c>
      <c r="I15" s="28" t="s">
        <v>33</v>
      </c>
      <c r="J15" s="28" t="s">
        <v>1237</v>
      </c>
      <c r="K15" s="28" t="s">
        <v>311</v>
      </c>
      <c r="L15" s="28" t="s">
        <v>257</v>
      </c>
    </row>
    <row r="16" spans="1:12" x14ac:dyDescent="0.35">
      <c r="A16" s="32" t="s">
        <v>34</v>
      </c>
      <c r="B16" s="32" t="s">
        <v>1148</v>
      </c>
      <c r="C16" s="32" t="s">
        <v>312</v>
      </c>
      <c r="D16" s="32" t="s">
        <v>257</v>
      </c>
      <c r="E16" s="32" t="s">
        <v>34</v>
      </c>
      <c r="F16" s="32" t="s">
        <v>1099</v>
      </c>
      <c r="G16" s="32" t="s">
        <v>312</v>
      </c>
      <c r="H16" s="32" t="s">
        <v>257</v>
      </c>
      <c r="I16" s="28" t="s">
        <v>34</v>
      </c>
      <c r="J16" s="28" t="s">
        <v>1238</v>
      </c>
      <c r="K16" s="28" t="s">
        <v>312</v>
      </c>
      <c r="L16" s="28" t="s">
        <v>257</v>
      </c>
    </row>
    <row r="17" spans="1:12" x14ac:dyDescent="0.35">
      <c r="A17" s="32" t="s">
        <v>35</v>
      </c>
      <c r="B17" s="32" t="s">
        <v>1149</v>
      </c>
      <c r="C17" s="32" t="s">
        <v>313</v>
      </c>
      <c r="D17" s="32" t="s">
        <v>257</v>
      </c>
      <c r="E17" s="32" t="s">
        <v>35</v>
      </c>
      <c r="F17" s="32" t="s">
        <v>1100</v>
      </c>
      <c r="G17" s="32" t="s">
        <v>313</v>
      </c>
      <c r="H17" s="32" t="s">
        <v>257</v>
      </c>
      <c r="I17" s="28" t="s">
        <v>35</v>
      </c>
      <c r="J17" s="28" t="s">
        <v>1239</v>
      </c>
      <c r="K17" s="28" t="s">
        <v>313</v>
      </c>
      <c r="L17" s="28" t="s">
        <v>257</v>
      </c>
    </row>
    <row r="18" spans="1:12" x14ac:dyDescent="0.35">
      <c r="A18" s="32" t="s">
        <v>36</v>
      </c>
      <c r="B18" s="32" t="s">
        <v>1150</v>
      </c>
      <c r="C18" s="32" t="s">
        <v>84</v>
      </c>
      <c r="D18" s="32" t="s">
        <v>257</v>
      </c>
      <c r="E18" s="32" t="s">
        <v>36</v>
      </c>
      <c r="F18" s="32" t="s">
        <v>1101</v>
      </c>
      <c r="G18" s="32" t="s">
        <v>84</v>
      </c>
      <c r="H18" s="32" t="s">
        <v>257</v>
      </c>
      <c r="I18" s="28" t="s">
        <v>36</v>
      </c>
      <c r="J18" s="28" t="s">
        <v>1240</v>
      </c>
      <c r="K18" s="28" t="s">
        <v>84</v>
      </c>
      <c r="L18" s="28" t="s">
        <v>257</v>
      </c>
    </row>
    <row r="19" spans="1:12" x14ac:dyDescent="0.35">
      <c r="A19" s="32" t="s">
        <v>37</v>
      </c>
      <c r="B19" s="32" t="s">
        <v>1151</v>
      </c>
      <c r="C19" s="32" t="s">
        <v>1081</v>
      </c>
      <c r="D19" s="32" t="s">
        <v>257</v>
      </c>
      <c r="E19" s="32" t="s">
        <v>37</v>
      </c>
      <c r="F19" s="32" t="s">
        <v>1102</v>
      </c>
      <c r="G19" s="32" t="s">
        <v>1081</v>
      </c>
      <c r="H19" s="32" t="s">
        <v>257</v>
      </c>
      <c r="I19" s="28" t="s">
        <v>37</v>
      </c>
      <c r="J19" s="28" t="s">
        <v>1241</v>
      </c>
      <c r="K19" s="28" t="s">
        <v>1081</v>
      </c>
      <c r="L19" s="28" t="s">
        <v>257</v>
      </c>
    </row>
    <row r="20" spans="1:12" x14ac:dyDescent="0.35">
      <c r="A20" s="32" t="s">
        <v>38</v>
      </c>
      <c r="B20" s="32" t="s">
        <v>1152</v>
      </c>
      <c r="C20" s="32" t="s">
        <v>88</v>
      </c>
      <c r="D20" s="32" t="s">
        <v>257</v>
      </c>
      <c r="E20" s="32" t="s">
        <v>38</v>
      </c>
      <c r="F20" s="32" t="s">
        <v>1103</v>
      </c>
      <c r="G20" s="32" t="s">
        <v>88</v>
      </c>
      <c r="H20" s="32" t="s">
        <v>257</v>
      </c>
      <c r="I20" s="28" t="s">
        <v>38</v>
      </c>
      <c r="J20" s="28" t="s">
        <v>1242</v>
      </c>
      <c r="K20" s="28" t="s">
        <v>88</v>
      </c>
      <c r="L20" s="28" t="s">
        <v>257</v>
      </c>
    </row>
    <row r="21" spans="1:12" x14ac:dyDescent="0.35">
      <c r="A21" s="32" t="s">
        <v>39</v>
      </c>
      <c r="B21" s="32" t="s">
        <v>1153</v>
      </c>
      <c r="C21" s="32" t="s">
        <v>1079</v>
      </c>
      <c r="D21" s="32" t="s">
        <v>257</v>
      </c>
      <c r="E21" s="32" t="s">
        <v>39</v>
      </c>
      <c r="F21" s="32" t="s">
        <v>1104</v>
      </c>
      <c r="G21" s="32" t="s">
        <v>1079</v>
      </c>
      <c r="H21" s="32" t="s">
        <v>257</v>
      </c>
      <c r="I21" s="28" t="s">
        <v>39</v>
      </c>
      <c r="J21" s="28" t="s">
        <v>1243</v>
      </c>
      <c r="K21" s="28" t="s">
        <v>1079</v>
      </c>
      <c r="L21" s="28" t="s">
        <v>257</v>
      </c>
    </row>
    <row r="22" spans="1:12" x14ac:dyDescent="0.35">
      <c r="A22" s="32" t="s">
        <v>40</v>
      </c>
      <c r="B22" s="32" t="s">
        <v>1154</v>
      </c>
      <c r="C22" s="32" t="s">
        <v>87</v>
      </c>
      <c r="D22" s="32" t="s">
        <v>257</v>
      </c>
      <c r="E22" s="32" t="s">
        <v>40</v>
      </c>
      <c r="F22" s="32" t="s">
        <v>1105</v>
      </c>
      <c r="G22" s="32" t="s">
        <v>1078</v>
      </c>
      <c r="H22" s="32" t="s">
        <v>257</v>
      </c>
      <c r="I22" s="28" t="s">
        <v>40</v>
      </c>
      <c r="J22" s="28" t="s">
        <v>1244</v>
      </c>
      <c r="K22" s="28" t="s">
        <v>1078</v>
      </c>
      <c r="L22" s="28" t="s">
        <v>257</v>
      </c>
    </row>
    <row r="23" spans="1:12" x14ac:dyDescent="0.35">
      <c r="A23" s="32" t="s">
        <v>267</v>
      </c>
      <c r="B23" s="32" t="s">
        <v>267</v>
      </c>
      <c r="C23" s="32" t="s">
        <v>267</v>
      </c>
      <c r="D23" s="32" t="s">
        <v>267</v>
      </c>
      <c r="E23" s="32" t="s">
        <v>267</v>
      </c>
      <c r="F23" s="32" t="s">
        <v>267</v>
      </c>
      <c r="G23" s="32" t="s">
        <v>267</v>
      </c>
      <c r="H23" s="32" t="s">
        <v>267</v>
      </c>
      <c r="I23" s="28" t="s">
        <v>267</v>
      </c>
      <c r="J23" s="28" t="s">
        <v>267</v>
      </c>
      <c r="K23" s="28" t="s">
        <v>267</v>
      </c>
      <c r="L23" s="28" t="s">
        <v>267</v>
      </c>
    </row>
    <row r="24" spans="1:12" x14ac:dyDescent="0.35">
      <c r="A24" s="32" t="s">
        <v>41</v>
      </c>
      <c r="B24" s="32" t="s">
        <v>1155</v>
      </c>
      <c r="C24" s="32" t="s">
        <v>314</v>
      </c>
      <c r="D24" s="32" t="s">
        <v>257</v>
      </c>
      <c r="E24" s="32" t="s">
        <v>41</v>
      </c>
      <c r="F24" s="32" t="s">
        <v>1106</v>
      </c>
      <c r="G24" s="32" t="s">
        <v>314</v>
      </c>
      <c r="H24" s="32" t="s">
        <v>257</v>
      </c>
      <c r="I24" s="28" t="s">
        <v>41</v>
      </c>
      <c r="J24" s="28" t="s">
        <v>1245</v>
      </c>
      <c r="K24" s="28" t="s">
        <v>314</v>
      </c>
      <c r="L24" s="28" t="s">
        <v>257</v>
      </c>
    </row>
    <row r="25" spans="1:12" x14ac:dyDescent="0.35">
      <c r="A25" s="32" t="s">
        <v>42</v>
      </c>
      <c r="B25" s="32" t="s">
        <v>1156</v>
      </c>
      <c r="C25" s="32" t="s">
        <v>315</v>
      </c>
      <c r="D25" s="32" t="s">
        <v>257</v>
      </c>
      <c r="E25" s="32" t="s">
        <v>42</v>
      </c>
      <c r="F25" s="32" t="s">
        <v>1107</v>
      </c>
      <c r="G25" s="32" t="s">
        <v>315</v>
      </c>
      <c r="H25" s="32" t="s">
        <v>257</v>
      </c>
      <c r="I25" s="28" t="s">
        <v>42</v>
      </c>
      <c r="J25" s="28" t="s">
        <v>1246</v>
      </c>
      <c r="K25" s="28" t="s">
        <v>315</v>
      </c>
      <c r="L25" s="28" t="s">
        <v>257</v>
      </c>
    </row>
    <row r="26" spans="1:12" x14ac:dyDescent="0.35">
      <c r="A26" s="32" t="s">
        <v>43</v>
      </c>
      <c r="B26" s="32" t="s">
        <v>1157</v>
      </c>
      <c r="C26" s="32" t="s">
        <v>1080</v>
      </c>
      <c r="D26" s="32" t="s">
        <v>257</v>
      </c>
      <c r="E26" s="32" t="s">
        <v>43</v>
      </c>
      <c r="F26" s="32" t="s">
        <v>1108</v>
      </c>
      <c r="G26" s="32" t="s">
        <v>1080</v>
      </c>
      <c r="H26" s="32" t="s">
        <v>257</v>
      </c>
      <c r="I26" s="28" t="s">
        <v>43</v>
      </c>
      <c r="J26" s="28" t="s">
        <v>1247</v>
      </c>
      <c r="K26" s="28" t="s">
        <v>1080</v>
      </c>
      <c r="L26" s="28" t="s">
        <v>257</v>
      </c>
    </row>
    <row r="27" spans="1:12" x14ac:dyDescent="0.35">
      <c r="A27" s="32" t="s">
        <v>267</v>
      </c>
      <c r="B27" s="32" t="s">
        <v>267</v>
      </c>
      <c r="C27" s="32" t="s">
        <v>267</v>
      </c>
      <c r="D27" s="32" t="s">
        <v>267</v>
      </c>
      <c r="E27" s="32" t="s">
        <v>267</v>
      </c>
      <c r="F27" s="32" t="s">
        <v>267</v>
      </c>
      <c r="G27" s="32" t="s">
        <v>267</v>
      </c>
      <c r="H27" s="32" t="s">
        <v>267</v>
      </c>
      <c r="I27" s="28" t="s">
        <v>267</v>
      </c>
      <c r="J27" s="28" t="s">
        <v>267</v>
      </c>
      <c r="K27" s="28" t="s">
        <v>267</v>
      </c>
      <c r="L27" s="28" t="s">
        <v>267</v>
      </c>
    </row>
    <row r="28" spans="1:12" x14ac:dyDescent="0.35">
      <c r="A28" s="32" t="s">
        <v>44</v>
      </c>
      <c r="B28" s="32" t="s">
        <v>1158</v>
      </c>
      <c r="C28" s="32" t="s">
        <v>1082</v>
      </c>
      <c r="D28" s="32" t="s">
        <v>257</v>
      </c>
      <c r="E28" s="32" t="s">
        <v>44</v>
      </c>
      <c r="F28" s="32" t="s">
        <v>1109</v>
      </c>
      <c r="G28" s="32" t="s">
        <v>1082</v>
      </c>
      <c r="H28" s="32" t="s">
        <v>257</v>
      </c>
      <c r="I28" s="28" t="s">
        <v>44</v>
      </c>
      <c r="J28" s="28" t="s">
        <v>1248</v>
      </c>
      <c r="K28" s="28" t="s">
        <v>1082</v>
      </c>
      <c r="L28" s="28" t="s">
        <v>257</v>
      </c>
    </row>
    <row r="29" spans="1:12" x14ac:dyDescent="0.35">
      <c r="A29" s="32" t="s">
        <v>45</v>
      </c>
      <c r="B29" s="32" t="s">
        <v>1159</v>
      </c>
      <c r="C29" s="32" t="s">
        <v>318</v>
      </c>
      <c r="D29" s="32" t="s">
        <v>257</v>
      </c>
      <c r="E29" s="32" t="s">
        <v>45</v>
      </c>
      <c r="F29" s="32" t="s">
        <v>1249</v>
      </c>
      <c r="G29" s="32" t="s">
        <v>318</v>
      </c>
      <c r="H29" s="32" t="s">
        <v>257</v>
      </c>
      <c r="I29" s="28" t="s">
        <v>45</v>
      </c>
      <c r="J29" s="28" t="s">
        <v>1250</v>
      </c>
      <c r="K29" s="28" t="s">
        <v>318</v>
      </c>
      <c r="L29" s="28" t="s">
        <v>257</v>
      </c>
    </row>
    <row r="30" spans="1:12" x14ac:dyDescent="0.35">
      <c r="A30" s="32" t="s">
        <v>267</v>
      </c>
      <c r="B30" s="32" t="s">
        <v>267</v>
      </c>
      <c r="C30" s="32" t="s">
        <v>267</v>
      </c>
      <c r="D30" s="32" t="s">
        <v>267</v>
      </c>
      <c r="E30" s="32" t="s">
        <v>267</v>
      </c>
      <c r="F30" s="32" t="s">
        <v>267</v>
      </c>
      <c r="G30" s="32" t="s">
        <v>267</v>
      </c>
      <c r="H30" s="32" t="s">
        <v>267</v>
      </c>
      <c r="I30" s="28" t="s">
        <v>46</v>
      </c>
      <c r="J30" s="28" t="s">
        <v>1251</v>
      </c>
      <c r="K30" s="28" t="s">
        <v>1252</v>
      </c>
      <c r="L30" s="28" t="s">
        <v>257</v>
      </c>
    </row>
    <row r="31" spans="1:12" x14ac:dyDescent="0.35">
      <c r="A31" s="32" t="s">
        <v>46</v>
      </c>
      <c r="B31" s="32" t="s">
        <v>1160</v>
      </c>
      <c r="C31" s="32" t="s">
        <v>266</v>
      </c>
      <c r="D31" s="32" t="s">
        <v>257</v>
      </c>
      <c r="E31" s="32" t="s">
        <v>46</v>
      </c>
      <c r="F31" s="32" t="s">
        <v>1253</v>
      </c>
      <c r="G31" s="32" t="s">
        <v>266</v>
      </c>
      <c r="H31" s="32" t="s">
        <v>257</v>
      </c>
      <c r="I31" s="28" t="s">
        <v>267</v>
      </c>
      <c r="J31" s="28" t="s">
        <v>267</v>
      </c>
      <c r="K31" s="28" t="s">
        <v>267</v>
      </c>
      <c r="L31" s="28" t="s">
        <v>267</v>
      </c>
    </row>
    <row r="32" spans="1:12" x14ac:dyDescent="0.35">
      <c r="A32" s="32" t="s">
        <v>47</v>
      </c>
      <c r="B32" s="32" t="s">
        <v>1161</v>
      </c>
      <c r="C32" s="32" t="s">
        <v>242</v>
      </c>
      <c r="D32" s="32" t="s">
        <v>258</v>
      </c>
      <c r="E32" s="32" t="s">
        <v>47</v>
      </c>
      <c r="F32" s="32" t="s">
        <v>1110</v>
      </c>
      <c r="G32" s="32" t="s">
        <v>242</v>
      </c>
      <c r="H32" s="32" t="s">
        <v>258</v>
      </c>
      <c r="I32" s="28" t="s">
        <v>47</v>
      </c>
      <c r="J32" s="28" t="s">
        <v>1254</v>
      </c>
      <c r="K32" s="28" t="s">
        <v>242</v>
      </c>
      <c r="L32" s="28" t="s">
        <v>258</v>
      </c>
    </row>
    <row r="33" spans="1:12" x14ac:dyDescent="0.35">
      <c r="A33" s="32" t="s">
        <v>267</v>
      </c>
      <c r="B33" s="32" t="s">
        <v>267</v>
      </c>
      <c r="C33" s="32" t="s">
        <v>267</v>
      </c>
      <c r="D33" s="32" t="s">
        <v>267</v>
      </c>
      <c r="E33" s="32" t="s">
        <v>267</v>
      </c>
      <c r="F33" s="32" t="s">
        <v>267</v>
      </c>
      <c r="G33" s="32" t="s">
        <v>267</v>
      </c>
      <c r="H33" s="32" t="s">
        <v>267</v>
      </c>
      <c r="I33" s="28" t="s">
        <v>267</v>
      </c>
      <c r="J33" s="28" t="s">
        <v>267</v>
      </c>
      <c r="K33" s="28" t="s">
        <v>267</v>
      </c>
      <c r="L33" s="28" t="s">
        <v>267</v>
      </c>
    </row>
    <row r="34" spans="1:12" x14ac:dyDescent="0.35">
      <c r="A34" s="32" t="s">
        <v>48</v>
      </c>
      <c r="B34" s="32" t="s">
        <v>1162</v>
      </c>
      <c r="C34" s="32" t="s">
        <v>243</v>
      </c>
      <c r="D34" s="32" t="s">
        <v>258</v>
      </c>
      <c r="E34" s="32" t="s">
        <v>48</v>
      </c>
      <c r="F34" s="32" t="s">
        <v>1111</v>
      </c>
      <c r="G34" s="32" t="s">
        <v>243</v>
      </c>
      <c r="H34" s="32" t="s">
        <v>258</v>
      </c>
      <c r="I34" s="28" t="s">
        <v>48</v>
      </c>
      <c r="J34" s="28" t="s">
        <v>1255</v>
      </c>
      <c r="K34" s="28" t="s">
        <v>243</v>
      </c>
      <c r="L34" s="28" t="s">
        <v>258</v>
      </c>
    </row>
    <row r="35" spans="1:12" x14ac:dyDescent="0.35">
      <c r="A35" s="32" t="s">
        <v>267</v>
      </c>
      <c r="B35" s="32" t="s">
        <v>267</v>
      </c>
      <c r="C35" s="32" t="s">
        <v>267</v>
      </c>
      <c r="D35" s="32" t="s">
        <v>267</v>
      </c>
      <c r="E35" s="32" t="s">
        <v>49</v>
      </c>
      <c r="F35" s="32" t="s">
        <v>1112</v>
      </c>
      <c r="G35" s="32" t="s">
        <v>1256</v>
      </c>
      <c r="H35" s="32" t="s">
        <v>258</v>
      </c>
      <c r="I35" s="28" t="s">
        <v>49</v>
      </c>
      <c r="J35" s="28" t="s">
        <v>1257</v>
      </c>
      <c r="K35" s="28" t="s">
        <v>1256</v>
      </c>
      <c r="L35" s="28" t="s">
        <v>258</v>
      </c>
    </row>
    <row r="36" spans="1:12" x14ac:dyDescent="0.35">
      <c r="A36" s="32" t="s">
        <v>49</v>
      </c>
      <c r="B36" s="32" t="s">
        <v>1163</v>
      </c>
      <c r="C36" s="32" t="s">
        <v>1076</v>
      </c>
      <c r="D36" s="32" t="s">
        <v>258</v>
      </c>
      <c r="E36" s="32" t="s">
        <v>50</v>
      </c>
      <c r="F36" s="32" t="s">
        <v>1258</v>
      </c>
      <c r="G36" s="32" t="s">
        <v>1076</v>
      </c>
      <c r="H36" s="32" t="s">
        <v>258</v>
      </c>
      <c r="I36" s="28" t="s">
        <v>50</v>
      </c>
      <c r="J36" s="28" t="s">
        <v>1259</v>
      </c>
      <c r="K36" s="28" t="s">
        <v>1076</v>
      </c>
      <c r="L36" s="28" t="s">
        <v>258</v>
      </c>
    </row>
    <row r="37" spans="1:12" x14ac:dyDescent="0.35">
      <c r="A37" s="32" t="s">
        <v>50</v>
      </c>
      <c r="B37" s="32" t="s">
        <v>1164</v>
      </c>
      <c r="C37" s="32" t="s">
        <v>347</v>
      </c>
      <c r="D37" s="32" t="s">
        <v>258</v>
      </c>
      <c r="E37" s="32" t="s">
        <v>267</v>
      </c>
      <c r="F37" s="32" t="s">
        <v>267</v>
      </c>
      <c r="G37" s="32" t="s">
        <v>267</v>
      </c>
      <c r="H37" s="32" t="s">
        <v>267</v>
      </c>
      <c r="I37" s="32" t="s">
        <v>267</v>
      </c>
      <c r="J37" s="32" t="s">
        <v>267</v>
      </c>
      <c r="K37" s="32" t="s">
        <v>267</v>
      </c>
      <c r="L37" s="32" t="s">
        <v>267</v>
      </c>
    </row>
    <row r="38" spans="1:12" x14ac:dyDescent="0.35">
      <c r="A38" s="32" t="s">
        <v>51</v>
      </c>
      <c r="B38" s="32" t="s">
        <v>1165</v>
      </c>
      <c r="C38" s="32" t="s">
        <v>348</v>
      </c>
      <c r="D38" s="32" t="s">
        <v>258</v>
      </c>
      <c r="E38" s="32" t="s">
        <v>51</v>
      </c>
      <c r="F38" s="32" t="s">
        <v>1260</v>
      </c>
      <c r="G38" s="32" t="s">
        <v>1261</v>
      </c>
      <c r="H38" s="32" t="s">
        <v>258</v>
      </c>
      <c r="I38" s="28" t="s">
        <v>51</v>
      </c>
      <c r="J38" s="28" t="s">
        <v>1262</v>
      </c>
      <c r="K38" s="28" t="s">
        <v>1261</v>
      </c>
      <c r="L38" s="28" t="s">
        <v>258</v>
      </c>
    </row>
    <row r="39" spans="1:12" x14ac:dyDescent="0.35">
      <c r="A39" s="32" t="s">
        <v>267</v>
      </c>
      <c r="B39" s="32" t="s">
        <v>267</v>
      </c>
      <c r="C39" s="32" t="s">
        <v>267</v>
      </c>
      <c r="D39" s="32" t="s">
        <v>267</v>
      </c>
      <c r="E39" s="32" t="s">
        <v>267</v>
      </c>
      <c r="F39" s="32" t="s">
        <v>267</v>
      </c>
      <c r="G39" s="32" t="s">
        <v>267</v>
      </c>
      <c r="H39" s="32" t="s">
        <v>267</v>
      </c>
      <c r="I39" s="28" t="s">
        <v>267</v>
      </c>
      <c r="J39" s="28" t="s">
        <v>267</v>
      </c>
      <c r="K39" s="28" t="s">
        <v>267</v>
      </c>
      <c r="L39" s="28" t="s">
        <v>267</v>
      </c>
    </row>
    <row r="40" spans="1:12" x14ac:dyDescent="0.35">
      <c r="A40" s="32" t="s">
        <v>52</v>
      </c>
      <c r="B40" s="32" t="s">
        <v>1166</v>
      </c>
      <c r="C40" s="32" t="s">
        <v>249</v>
      </c>
      <c r="D40" s="32" t="s">
        <v>259</v>
      </c>
      <c r="E40" s="32" t="s">
        <v>52</v>
      </c>
      <c r="F40" s="32" t="s">
        <v>1113</v>
      </c>
      <c r="G40" s="32" t="s">
        <v>249</v>
      </c>
      <c r="H40" s="32" t="s">
        <v>259</v>
      </c>
      <c r="I40" s="28" t="s">
        <v>52</v>
      </c>
      <c r="J40" s="28" t="s">
        <v>1263</v>
      </c>
      <c r="K40" s="28" t="s">
        <v>249</v>
      </c>
      <c r="L40" s="28" t="s">
        <v>259</v>
      </c>
    </row>
    <row r="41" spans="1:12" x14ac:dyDescent="0.35">
      <c r="A41" s="32" t="s">
        <v>53</v>
      </c>
      <c r="B41" s="32" t="s">
        <v>1167</v>
      </c>
      <c r="C41" s="32" t="s">
        <v>1074</v>
      </c>
      <c r="D41" s="32" t="s">
        <v>259</v>
      </c>
      <c r="E41" s="32" t="s">
        <v>53</v>
      </c>
      <c r="F41" s="32" t="s">
        <v>1114</v>
      </c>
      <c r="G41" s="32" t="s">
        <v>1074</v>
      </c>
      <c r="H41" s="32" t="s">
        <v>259</v>
      </c>
      <c r="I41" s="28" t="s">
        <v>53</v>
      </c>
      <c r="J41" s="28" t="s">
        <v>1264</v>
      </c>
      <c r="K41" s="28" t="s">
        <v>1074</v>
      </c>
      <c r="L41" s="28" t="s">
        <v>259</v>
      </c>
    </row>
    <row r="42" spans="1:12" x14ac:dyDescent="0.35">
      <c r="A42" s="32" t="s">
        <v>54</v>
      </c>
      <c r="B42" s="32" t="s">
        <v>1168</v>
      </c>
      <c r="C42" s="32" t="s">
        <v>319</v>
      </c>
      <c r="D42" s="32" t="s">
        <v>259</v>
      </c>
      <c r="E42" s="32" t="s">
        <v>54</v>
      </c>
      <c r="F42" s="32" t="s">
        <v>1115</v>
      </c>
      <c r="G42" s="32" t="s">
        <v>319</v>
      </c>
      <c r="H42" s="32" t="s">
        <v>259</v>
      </c>
      <c r="I42" s="28" t="s">
        <v>54</v>
      </c>
      <c r="J42" s="28" t="s">
        <v>1265</v>
      </c>
      <c r="K42" s="28" t="s">
        <v>319</v>
      </c>
      <c r="L42" s="28" t="s">
        <v>259</v>
      </c>
    </row>
    <row r="43" spans="1:12" x14ac:dyDescent="0.35">
      <c r="A43" s="32" t="s">
        <v>55</v>
      </c>
      <c r="B43" s="32" t="s">
        <v>1169</v>
      </c>
      <c r="C43" s="32" t="s">
        <v>353</v>
      </c>
      <c r="D43" s="32" t="s">
        <v>260</v>
      </c>
      <c r="E43" s="32" t="s">
        <v>55</v>
      </c>
      <c r="F43" s="32" t="s">
        <v>1116</v>
      </c>
      <c r="G43" s="32" t="s">
        <v>1266</v>
      </c>
      <c r="H43" s="32" t="s">
        <v>260</v>
      </c>
      <c r="I43" s="28" t="s">
        <v>55</v>
      </c>
      <c r="J43" s="28" t="s">
        <v>1267</v>
      </c>
      <c r="K43" s="28" t="s">
        <v>1070</v>
      </c>
      <c r="L43" s="28" t="s">
        <v>260</v>
      </c>
    </row>
    <row r="44" spans="1:12" x14ac:dyDescent="0.35">
      <c r="A44" s="32" t="s">
        <v>90</v>
      </c>
      <c r="B44" s="32" t="s">
        <v>1170</v>
      </c>
      <c r="C44" s="32" t="s">
        <v>381</v>
      </c>
      <c r="D44" s="32" t="s">
        <v>260</v>
      </c>
      <c r="E44" s="32" t="s">
        <v>90</v>
      </c>
      <c r="F44" s="32" t="s">
        <v>1117</v>
      </c>
      <c r="G44" s="32" t="s">
        <v>1268</v>
      </c>
      <c r="H44" s="32" t="s">
        <v>260</v>
      </c>
      <c r="I44" s="28" t="s">
        <v>90</v>
      </c>
      <c r="J44" s="28" t="s">
        <v>1269</v>
      </c>
      <c r="K44" s="28" t="s">
        <v>1069</v>
      </c>
      <c r="L44" s="28" t="s">
        <v>260</v>
      </c>
    </row>
    <row r="45" spans="1:12" x14ac:dyDescent="0.35">
      <c r="A45" s="32" t="s">
        <v>91</v>
      </c>
      <c r="B45" s="32" t="s">
        <v>1171</v>
      </c>
      <c r="C45" s="32" t="s">
        <v>349</v>
      </c>
      <c r="D45" s="32" t="s">
        <v>260</v>
      </c>
      <c r="E45" s="32" t="s">
        <v>267</v>
      </c>
      <c r="F45" s="32" t="s">
        <v>267</v>
      </c>
      <c r="G45" s="32" t="s">
        <v>267</v>
      </c>
      <c r="H45" s="32" t="s">
        <v>267</v>
      </c>
      <c r="I45" s="28" t="s">
        <v>267</v>
      </c>
      <c r="J45" s="28" t="s">
        <v>267</v>
      </c>
      <c r="K45" s="28" t="s">
        <v>267</v>
      </c>
      <c r="L45" s="28" t="s">
        <v>267</v>
      </c>
    </row>
    <row r="46" spans="1:12" x14ac:dyDescent="0.35">
      <c r="A46" s="32" t="s">
        <v>267</v>
      </c>
      <c r="B46" s="32" t="s">
        <v>267</v>
      </c>
      <c r="C46" s="32" t="s">
        <v>267</v>
      </c>
      <c r="D46" s="32" t="s">
        <v>267</v>
      </c>
      <c r="E46" s="32" t="s">
        <v>91</v>
      </c>
      <c r="F46" s="32" t="s">
        <v>1270</v>
      </c>
      <c r="G46" s="32" t="s">
        <v>1271</v>
      </c>
      <c r="H46" s="32" t="s">
        <v>260</v>
      </c>
      <c r="I46" s="28" t="s">
        <v>91</v>
      </c>
      <c r="J46" s="28" t="s">
        <v>1272</v>
      </c>
      <c r="K46" s="28" t="s">
        <v>1068</v>
      </c>
      <c r="L46" s="28" t="s">
        <v>260</v>
      </c>
    </row>
    <row r="47" spans="1:12" x14ac:dyDescent="0.35">
      <c r="A47" s="32" t="s">
        <v>92</v>
      </c>
      <c r="B47" s="32" t="s">
        <v>1172</v>
      </c>
      <c r="C47" s="32" t="s">
        <v>320</v>
      </c>
      <c r="D47" s="32" t="s">
        <v>260</v>
      </c>
      <c r="E47" s="32" t="s">
        <v>92</v>
      </c>
      <c r="F47" s="32" t="s">
        <v>1118</v>
      </c>
      <c r="G47" s="32" t="s">
        <v>320</v>
      </c>
      <c r="H47" s="32" t="s">
        <v>260</v>
      </c>
      <c r="I47" s="28" t="s">
        <v>92</v>
      </c>
      <c r="J47" s="28" t="s">
        <v>1273</v>
      </c>
      <c r="K47" s="28" t="s">
        <v>320</v>
      </c>
      <c r="L47" s="28" t="s">
        <v>260</v>
      </c>
    </row>
    <row r="48" spans="1:12" x14ac:dyDescent="0.35">
      <c r="A48" s="32" t="s">
        <v>93</v>
      </c>
      <c r="B48" s="32" t="s">
        <v>1173</v>
      </c>
      <c r="C48" s="32" t="s">
        <v>354</v>
      </c>
      <c r="D48" s="32" t="s">
        <v>260</v>
      </c>
      <c r="E48" s="32" t="s">
        <v>93</v>
      </c>
      <c r="F48" s="32" t="s">
        <v>1119</v>
      </c>
      <c r="G48" s="32" t="s">
        <v>1274</v>
      </c>
      <c r="H48" s="32" t="s">
        <v>260</v>
      </c>
      <c r="I48" s="28" t="s">
        <v>93</v>
      </c>
      <c r="J48" s="28" t="s">
        <v>1275</v>
      </c>
      <c r="K48" s="28" t="s">
        <v>1067</v>
      </c>
      <c r="L48" s="28" t="s">
        <v>260</v>
      </c>
    </row>
    <row r="49" spans="1:12" x14ac:dyDescent="0.35">
      <c r="A49" s="32" t="s">
        <v>94</v>
      </c>
      <c r="B49" s="32" t="s">
        <v>1174</v>
      </c>
      <c r="C49" s="32" t="s">
        <v>355</v>
      </c>
      <c r="D49" s="32" t="s">
        <v>260</v>
      </c>
      <c r="E49" s="32" t="s">
        <v>94</v>
      </c>
      <c r="F49" s="32" t="s">
        <v>1120</v>
      </c>
      <c r="G49" s="32" t="s">
        <v>1276</v>
      </c>
      <c r="H49" s="32" t="s">
        <v>260</v>
      </c>
      <c r="I49" s="28" t="s">
        <v>94</v>
      </c>
      <c r="J49" s="28" t="s">
        <v>1277</v>
      </c>
      <c r="K49" s="28" t="s">
        <v>1066</v>
      </c>
      <c r="L49" s="28" t="s">
        <v>260</v>
      </c>
    </row>
    <row r="50" spans="1:12" x14ac:dyDescent="0.35">
      <c r="A50" s="32" t="s">
        <v>267</v>
      </c>
      <c r="B50" s="32" t="s">
        <v>267</v>
      </c>
      <c r="C50" s="32" t="s">
        <v>267</v>
      </c>
      <c r="D50" s="32" t="s">
        <v>267</v>
      </c>
      <c r="E50" s="32" t="s">
        <v>95</v>
      </c>
      <c r="F50" s="32" t="s">
        <v>1121</v>
      </c>
      <c r="G50" s="32" t="s">
        <v>1278</v>
      </c>
      <c r="H50" s="32" t="s">
        <v>261</v>
      </c>
      <c r="I50" s="28" t="s">
        <v>95</v>
      </c>
      <c r="J50" s="28" t="s">
        <v>1279</v>
      </c>
      <c r="K50" s="28" t="s">
        <v>1280</v>
      </c>
      <c r="L50" s="28" t="s">
        <v>261</v>
      </c>
    </row>
    <row r="51" spans="1:12" x14ac:dyDescent="0.35">
      <c r="A51" s="32" t="s">
        <v>95</v>
      </c>
      <c r="B51" s="32" t="s">
        <v>1175</v>
      </c>
      <c r="C51" s="32" t="s">
        <v>321</v>
      </c>
      <c r="D51" s="32" t="s">
        <v>261</v>
      </c>
      <c r="E51" s="32" t="s">
        <v>96</v>
      </c>
      <c r="F51" s="32" t="s">
        <v>1122</v>
      </c>
      <c r="G51" s="32" t="s">
        <v>321</v>
      </c>
      <c r="H51" s="32" t="s">
        <v>261</v>
      </c>
      <c r="I51" s="28" t="s">
        <v>96</v>
      </c>
      <c r="J51" s="28" t="s">
        <v>1281</v>
      </c>
      <c r="K51" s="28" t="s">
        <v>321</v>
      </c>
      <c r="L51" s="28" t="s">
        <v>261</v>
      </c>
    </row>
    <row r="52" spans="1:12" x14ac:dyDescent="0.35">
      <c r="A52" s="32" t="s">
        <v>96</v>
      </c>
      <c r="B52" s="32" t="s">
        <v>1176</v>
      </c>
      <c r="C52" s="32" t="s">
        <v>1282</v>
      </c>
      <c r="D52" s="32" t="s">
        <v>261</v>
      </c>
      <c r="E52" s="32" t="s">
        <v>97</v>
      </c>
      <c r="F52" s="32" t="s">
        <v>1123</v>
      </c>
      <c r="G52" s="32" t="s">
        <v>1283</v>
      </c>
      <c r="H52" s="32" t="s">
        <v>261</v>
      </c>
      <c r="I52" s="28" t="s">
        <v>97</v>
      </c>
      <c r="J52" s="28" t="s">
        <v>1284</v>
      </c>
      <c r="K52" s="28" t="s">
        <v>1064</v>
      </c>
      <c r="L52" s="28" t="s">
        <v>261</v>
      </c>
    </row>
    <row r="53" spans="1:12" x14ac:dyDescent="0.35">
      <c r="A53" s="32" t="s">
        <v>97</v>
      </c>
      <c r="B53" s="32" t="s">
        <v>1177</v>
      </c>
      <c r="C53" s="32" t="s">
        <v>1207</v>
      </c>
      <c r="D53" s="32" t="s">
        <v>261</v>
      </c>
      <c r="E53" s="32" t="s">
        <v>98</v>
      </c>
      <c r="F53" s="32" t="s">
        <v>1124</v>
      </c>
      <c r="G53" s="32" t="s">
        <v>99</v>
      </c>
      <c r="H53" s="32" t="s">
        <v>261</v>
      </c>
      <c r="I53" s="28" t="s">
        <v>98</v>
      </c>
      <c r="J53" s="28" t="s">
        <v>1285</v>
      </c>
      <c r="K53" s="28" t="s">
        <v>99</v>
      </c>
      <c r="L53" s="28" t="s">
        <v>261</v>
      </c>
    </row>
    <row r="54" spans="1:12" x14ac:dyDescent="0.35">
      <c r="A54" s="32" t="s">
        <v>98</v>
      </c>
      <c r="B54" s="32" t="s">
        <v>1178</v>
      </c>
      <c r="C54" s="32" t="s">
        <v>357</v>
      </c>
      <c r="D54" s="32" t="s">
        <v>261</v>
      </c>
      <c r="E54" s="32" t="s">
        <v>267</v>
      </c>
      <c r="F54" s="32" t="s">
        <v>267</v>
      </c>
      <c r="G54" s="32" t="s">
        <v>267</v>
      </c>
      <c r="H54" s="32" t="s">
        <v>267</v>
      </c>
      <c r="I54" s="28" t="s">
        <v>267</v>
      </c>
      <c r="J54" s="28" t="s">
        <v>267</v>
      </c>
      <c r="K54" s="28" t="s">
        <v>267</v>
      </c>
      <c r="L54" s="28" t="s">
        <v>267</v>
      </c>
    </row>
    <row r="55" spans="1:12" x14ac:dyDescent="0.35">
      <c r="A55" s="32" t="s">
        <v>100</v>
      </c>
      <c r="B55" s="32" t="s">
        <v>1179</v>
      </c>
      <c r="C55" s="32" t="s">
        <v>323</v>
      </c>
      <c r="D55" s="32" t="s">
        <v>262</v>
      </c>
      <c r="E55" s="32" t="s">
        <v>100</v>
      </c>
      <c r="F55" s="32" t="s">
        <v>1125</v>
      </c>
      <c r="G55" s="32" t="s">
        <v>323</v>
      </c>
      <c r="H55" s="32" t="s">
        <v>262</v>
      </c>
      <c r="I55" s="28" t="s">
        <v>100</v>
      </c>
      <c r="J55" s="28" t="s">
        <v>1286</v>
      </c>
      <c r="K55" s="28" t="s">
        <v>323</v>
      </c>
      <c r="L55" s="28" t="s">
        <v>262</v>
      </c>
    </row>
    <row r="56" spans="1:12" x14ac:dyDescent="0.35">
      <c r="A56" s="32" t="s">
        <v>101</v>
      </c>
      <c r="B56" s="32" t="s">
        <v>1180</v>
      </c>
      <c r="C56" s="32" t="s">
        <v>358</v>
      </c>
      <c r="D56" s="32" t="s">
        <v>262</v>
      </c>
      <c r="E56" s="32" t="s">
        <v>101</v>
      </c>
      <c r="F56" s="32" t="s">
        <v>1126</v>
      </c>
      <c r="G56" s="32" t="s">
        <v>1063</v>
      </c>
      <c r="H56" s="32" t="s">
        <v>262</v>
      </c>
      <c r="I56" s="28" t="s">
        <v>101</v>
      </c>
      <c r="J56" s="28" t="s">
        <v>1287</v>
      </c>
      <c r="K56" s="28" t="s">
        <v>1063</v>
      </c>
      <c r="L56" s="28" t="s">
        <v>262</v>
      </c>
    </row>
    <row r="57" spans="1:12" x14ac:dyDescent="0.35">
      <c r="A57" s="32" t="s">
        <v>102</v>
      </c>
      <c r="B57" s="32" t="s">
        <v>1181</v>
      </c>
      <c r="C57" s="32" t="s">
        <v>328</v>
      </c>
      <c r="D57" s="32" t="s">
        <v>262</v>
      </c>
      <c r="E57" s="32" t="s">
        <v>102</v>
      </c>
      <c r="F57" s="32" t="s">
        <v>1127</v>
      </c>
      <c r="G57" s="32" t="s">
        <v>328</v>
      </c>
      <c r="H57" s="32" t="s">
        <v>262</v>
      </c>
      <c r="I57" s="28" t="s">
        <v>102</v>
      </c>
      <c r="J57" s="28" t="s">
        <v>1288</v>
      </c>
      <c r="K57" s="28" t="s">
        <v>328</v>
      </c>
      <c r="L57" s="28" t="s">
        <v>262</v>
      </c>
    </row>
    <row r="58" spans="1:12" x14ac:dyDescent="0.35">
      <c r="A58" s="32" t="s">
        <v>103</v>
      </c>
      <c r="B58" s="32" t="s">
        <v>1182</v>
      </c>
      <c r="C58" s="32" t="s">
        <v>329</v>
      </c>
      <c r="D58" s="32" t="s">
        <v>262</v>
      </c>
      <c r="E58" s="32" t="s">
        <v>103</v>
      </c>
      <c r="F58" s="32" t="s">
        <v>1128</v>
      </c>
      <c r="G58" s="32" t="s">
        <v>329</v>
      </c>
      <c r="H58" s="32" t="s">
        <v>262</v>
      </c>
      <c r="I58" s="28" t="s">
        <v>103</v>
      </c>
      <c r="J58" s="28" t="s">
        <v>1289</v>
      </c>
      <c r="K58" s="28" t="s">
        <v>329</v>
      </c>
      <c r="L58" s="28" t="s">
        <v>262</v>
      </c>
    </row>
    <row r="59" spans="1:12" x14ac:dyDescent="0.35">
      <c r="A59" s="32" t="s">
        <v>267</v>
      </c>
      <c r="B59" s="32" t="s">
        <v>267</v>
      </c>
      <c r="C59" s="32" t="s">
        <v>267</v>
      </c>
      <c r="D59" s="32" t="s">
        <v>267</v>
      </c>
      <c r="E59" s="32" t="s">
        <v>267</v>
      </c>
      <c r="F59" s="32" t="s">
        <v>267</v>
      </c>
      <c r="G59" s="32" t="s">
        <v>267</v>
      </c>
      <c r="H59" s="32" t="s">
        <v>267</v>
      </c>
      <c r="I59" s="28" t="s">
        <v>267</v>
      </c>
      <c r="J59" s="28" t="s">
        <v>267</v>
      </c>
      <c r="K59" s="28" t="s">
        <v>267</v>
      </c>
      <c r="L59" s="28" t="s">
        <v>267</v>
      </c>
    </row>
    <row r="60" spans="1:12" x14ac:dyDescent="0.35">
      <c r="A60" s="32" t="s">
        <v>104</v>
      </c>
      <c r="B60" s="32" t="s">
        <v>1183</v>
      </c>
      <c r="C60" s="32" t="s">
        <v>1768</v>
      </c>
      <c r="D60" s="32" t="s">
        <v>262</v>
      </c>
      <c r="E60" s="32" t="s">
        <v>104</v>
      </c>
      <c r="F60" s="32" t="s">
        <v>1290</v>
      </c>
      <c r="G60" s="32" t="s">
        <v>1291</v>
      </c>
      <c r="H60" s="32" t="s">
        <v>262</v>
      </c>
      <c r="I60" s="28" t="s">
        <v>104</v>
      </c>
      <c r="J60" s="28" t="s">
        <v>1292</v>
      </c>
      <c r="K60" s="28" t="s">
        <v>1291</v>
      </c>
      <c r="L60" s="28" t="s">
        <v>262</v>
      </c>
    </row>
    <row r="61" spans="1:12" x14ac:dyDescent="0.35">
      <c r="A61" s="32" t="s">
        <v>105</v>
      </c>
      <c r="B61" s="32" t="s">
        <v>1184</v>
      </c>
      <c r="C61" s="32" t="s">
        <v>1293</v>
      </c>
      <c r="D61" s="32" t="s">
        <v>262</v>
      </c>
      <c r="E61" s="32" t="s">
        <v>105</v>
      </c>
      <c r="F61" s="32" t="s">
        <v>1129</v>
      </c>
      <c r="G61" s="32" t="s">
        <v>1056</v>
      </c>
      <c r="H61" s="32" t="s">
        <v>262</v>
      </c>
      <c r="I61" s="28" t="s">
        <v>105</v>
      </c>
      <c r="J61" s="28" t="s">
        <v>1294</v>
      </c>
      <c r="K61" s="28" t="s">
        <v>1056</v>
      </c>
      <c r="L61" s="28" t="s">
        <v>262</v>
      </c>
    </row>
    <row r="62" spans="1:12" x14ac:dyDescent="0.35">
      <c r="A62" s="32" t="s">
        <v>106</v>
      </c>
      <c r="B62" s="32" t="s">
        <v>1185</v>
      </c>
      <c r="C62" s="32" t="s">
        <v>108</v>
      </c>
      <c r="D62" s="32" t="s">
        <v>263</v>
      </c>
      <c r="E62" s="32" t="s">
        <v>106</v>
      </c>
      <c r="F62" s="32" t="s">
        <v>1130</v>
      </c>
      <c r="G62" s="32" t="s">
        <v>108</v>
      </c>
      <c r="H62" s="32" t="s">
        <v>263</v>
      </c>
      <c r="I62" s="28" t="s">
        <v>106</v>
      </c>
      <c r="J62" s="28" t="s">
        <v>1295</v>
      </c>
      <c r="K62" s="28" t="s">
        <v>108</v>
      </c>
      <c r="L62" s="28" t="s">
        <v>263</v>
      </c>
    </row>
    <row r="63" spans="1:12" x14ac:dyDescent="0.35">
      <c r="A63" s="32" t="s">
        <v>107</v>
      </c>
      <c r="B63" s="32" t="s">
        <v>1186</v>
      </c>
      <c r="C63" s="32" t="s">
        <v>1055</v>
      </c>
      <c r="D63" s="32" t="s">
        <v>263</v>
      </c>
      <c r="E63" s="32" t="s">
        <v>107</v>
      </c>
      <c r="F63" s="32" t="s">
        <v>1131</v>
      </c>
      <c r="G63" s="32" t="s">
        <v>1055</v>
      </c>
      <c r="H63" s="32" t="s">
        <v>263</v>
      </c>
      <c r="I63" s="28" t="s">
        <v>107</v>
      </c>
      <c r="J63" s="28" t="s">
        <v>1296</v>
      </c>
      <c r="K63" s="28" t="s">
        <v>1055</v>
      </c>
      <c r="L63" s="28" t="s">
        <v>263</v>
      </c>
    </row>
    <row r="64" spans="1:12" x14ac:dyDescent="0.35">
      <c r="A64" s="32" t="s">
        <v>109</v>
      </c>
      <c r="B64" s="32" t="s">
        <v>1187</v>
      </c>
      <c r="C64" s="32" t="s">
        <v>505</v>
      </c>
      <c r="D64" s="32" t="s">
        <v>263</v>
      </c>
      <c r="E64" s="32" t="s">
        <v>109</v>
      </c>
      <c r="F64" s="32" t="s">
        <v>1132</v>
      </c>
      <c r="G64" s="32" t="s">
        <v>1054</v>
      </c>
      <c r="H64" s="32" t="s">
        <v>263</v>
      </c>
      <c r="I64" s="28" t="s">
        <v>109</v>
      </c>
      <c r="J64" s="28" t="s">
        <v>1297</v>
      </c>
      <c r="K64" s="28" t="s">
        <v>1054</v>
      </c>
      <c r="L64" s="28" t="s">
        <v>263</v>
      </c>
    </row>
    <row r="65" spans="1:12" x14ac:dyDescent="0.35">
      <c r="A65" s="32" t="s">
        <v>110</v>
      </c>
      <c r="B65" s="32" t="s">
        <v>1188</v>
      </c>
      <c r="C65" s="32" t="s">
        <v>1073</v>
      </c>
      <c r="D65" s="32" t="s">
        <v>264</v>
      </c>
      <c r="E65" s="32" t="s">
        <v>110</v>
      </c>
      <c r="F65" s="32" t="s">
        <v>1133</v>
      </c>
      <c r="G65" s="32" t="s">
        <v>1073</v>
      </c>
      <c r="H65" s="32" t="s">
        <v>264</v>
      </c>
      <c r="I65" s="28" t="s">
        <v>110</v>
      </c>
      <c r="J65" s="28" t="s">
        <v>1298</v>
      </c>
      <c r="K65" s="28" t="s">
        <v>1073</v>
      </c>
      <c r="L65" s="28" t="s">
        <v>264</v>
      </c>
    </row>
    <row r="66" spans="1:12" x14ac:dyDescent="0.35">
      <c r="A66" s="32" t="s">
        <v>111</v>
      </c>
      <c r="B66" s="32" t="s">
        <v>1189</v>
      </c>
      <c r="C66" s="32" t="s">
        <v>1072</v>
      </c>
      <c r="D66" s="32" t="s">
        <v>264</v>
      </c>
      <c r="E66" s="32" t="s">
        <v>111</v>
      </c>
      <c r="F66" s="32" t="s">
        <v>1134</v>
      </c>
      <c r="G66" s="32" t="s">
        <v>1072</v>
      </c>
      <c r="H66" s="32" t="s">
        <v>264</v>
      </c>
      <c r="I66" s="28" t="s">
        <v>111</v>
      </c>
      <c r="J66" s="28" t="s">
        <v>1299</v>
      </c>
      <c r="K66" s="28" t="s">
        <v>1072</v>
      </c>
      <c r="L66" s="28" t="s">
        <v>264</v>
      </c>
    </row>
    <row r="67" spans="1:12" x14ac:dyDescent="0.35">
      <c r="A67" s="32" t="s">
        <v>337</v>
      </c>
      <c r="B67" s="32" t="s">
        <v>1190</v>
      </c>
      <c r="C67" s="32" t="s">
        <v>338</v>
      </c>
      <c r="D67" s="32" t="s">
        <v>264</v>
      </c>
      <c r="E67" s="32" t="s">
        <v>337</v>
      </c>
      <c r="F67" s="32" t="s">
        <v>1135</v>
      </c>
      <c r="G67" s="32" t="s">
        <v>338</v>
      </c>
      <c r="H67" s="32" t="s">
        <v>264</v>
      </c>
      <c r="I67" s="28" t="s">
        <v>337</v>
      </c>
      <c r="J67" s="28" t="s">
        <v>1300</v>
      </c>
      <c r="K67" s="28" t="s">
        <v>338</v>
      </c>
      <c r="L67" s="28" t="s">
        <v>264</v>
      </c>
    </row>
    <row r="68" spans="1:12" x14ac:dyDescent="0.35">
      <c r="A68" s="32" t="s">
        <v>340</v>
      </c>
      <c r="B68" s="32" t="s">
        <v>1191</v>
      </c>
      <c r="C68" s="32" t="s">
        <v>1301</v>
      </c>
      <c r="D68" s="32" t="s">
        <v>264</v>
      </c>
      <c r="E68" s="32" t="s">
        <v>340</v>
      </c>
      <c r="F68" s="32" t="s">
        <v>1136</v>
      </c>
      <c r="G68" s="32" t="s">
        <v>1301</v>
      </c>
      <c r="H68" s="32" t="s">
        <v>264</v>
      </c>
      <c r="I68" s="28" t="s">
        <v>340</v>
      </c>
      <c r="J68" s="28" t="s">
        <v>1302</v>
      </c>
      <c r="K68" s="28" t="s">
        <v>1301</v>
      </c>
      <c r="L68" s="28" t="s">
        <v>264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57"/>
  <sheetViews>
    <sheetView workbookViewId="0">
      <pane xSplit="2" ySplit="1" topLeftCell="DR2" activePane="bottomRight" state="frozen"/>
      <selection pane="topRight" activeCell="C1" sqref="C1"/>
      <selection pane="bottomLeft" activeCell="A2" sqref="A2"/>
      <selection pane="bottomRight" activeCell="DV1" sqref="DV1:DV1048576"/>
    </sheetView>
  </sheetViews>
  <sheetFormatPr defaultColWidth="8.90625" defaultRowHeight="15" customHeight="1" x14ac:dyDescent="0.35"/>
  <cols>
    <col min="1" max="2" width="8.90625" style="311"/>
    <col min="3" max="3" width="9" style="311" bestFit="1" customWidth="1"/>
    <col min="4" max="8" width="8.90625" style="311"/>
    <col min="9" max="9" width="9" style="311" bestFit="1" customWidth="1"/>
    <col min="10" max="25" width="8.90625" style="311"/>
    <col min="26" max="102" width="8.90625" style="311" customWidth="1"/>
    <col min="103" max="103" width="8.90625" style="311"/>
    <col min="104" max="104" width="9" style="311" bestFit="1" customWidth="1"/>
    <col min="105" max="105" width="8.90625" style="311"/>
    <col min="106" max="106" width="9" style="311" bestFit="1" customWidth="1"/>
    <col min="107" max="107" width="8.90625" style="311"/>
    <col min="108" max="108" width="9" style="311" bestFit="1" customWidth="1"/>
    <col min="109" max="109" width="8.90625" style="311"/>
    <col min="110" max="110" width="9" style="311" bestFit="1" customWidth="1"/>
    <col min="111" max="111" width="8.90625" style="311"/>
    <col min="112" max="112" width="9" style="311" bestFit="1" customWidth="1"/>
    <col min="113" max="113" width="8.90625" style="311"/>
    <col min="114" max="114" width="9" style="311" bestFit="1" customWidth="1"/>
    <col min="115" max="115" width="8.90625" style="311"/>
    <col min="116" max="116" width="9" style="311" bestFit="1" customWidth="1"/>
    <col min="117" max="117" width="8.90625" style="311"/>
    <col min="118" max="119" width="9" style="311" bestFit="1" customWidth="1"/>
    <col min="120" max="121" width="8.90625" style="311"/>
    <col min="122" max="124" width="9" style="311" bestFit="1" customWidth="1"/>
    <col min="125" max="125" width="8.90625" style="311"/>
    <col min="126" max="127" width="9" style="311" bestFit="1" customWidth="1"/>
    <col min="128" max="130" width="8.90625" style="311"/>
    <col min="131" max="134" width="13.54296875" style="311" bestFit="1" customWidth="1"/>
    <col min="135" max="135" width="9" style="311" bestFit="1" customWidth="1"/>
    <col min="136" max="16384" width="8.90625" style="311"/>
  </cols>
  <sheetData>
    <row r="1" spans="1:135" ht="15" customHeight="1" x14ac:dyDescent="0.35">
      <c r="A1" s="298" t="str">
        <f>IF(ISBLANK(Monitoring_MP!A1),"",Monitoring_MP!A1)</f>
        <v>questionID</v>
      </c>
      <c r="B1" s="298" t="str">
        <f>IF(ISBLANK(Monitoring_MP!B1),"",Monitoring_MP!B1)</f>
        <v>ID_2020</v>
      </c>
      <c r="C1" s="298" t="str">
        <f>IF(ISBLANK(Monitoring_MP!C1),"",Monitoring_MP!C1)</f>
        <v>Row</v>
      </c>
      <c r="D1" s="299" t="str">
        <f>IF(ISBLANK(Monitoring_MP!D1),"",Monitoring_MP!D1)</f>
        <v>question</v>
      </c>
      <c r="E1" s="299" t="str">
        <f>IF(ISBLANK(Monitoring_MP!E1),"",Monitoring_MP!E1)</f>
        <v>question_en</v>
      </c>
      <c r="F1" s="299" t="str">
        <f>IF(ISBLANK(Monitoring_MP!F1),"",Monitoring_MP!F1)</f>
        <v/>
      </c>
      <c r="G1" s="300" t="str">
        <f>IF(ISBLANK(Monitoring_MP!G1),"",Monitoring_MP!G1)</f>
        <v>Code issues</v>
      </c>
      <c r="H1" s="300" t="str">
        <f>IF(ISBLANK(Monitoring_MP!H1),"",Monitoring_MP!H1)</f>
        <v>Code comment</v>
      </c>
      <c r="I1" s="300" t="str">
        <f>IF(ISBLANK(Monitoring_MP!I1),"",Monitoring_MP!I1)</f>
        <v>max points</v>
      </c>
      <c r="J1" s="301" t="str">
        <f>IF(ISBLANK(Monitoring_MP!J1),"",Monitoring_MP!J1)</f>
        <v>ans1</v>
      </c>
      <c r="K1" s="301" t="str">
        <f>IF(ISBLANK(Monitoring_MP!K1),"",Monitoring_MP!K1)</f>
        <v>ans1en</v>
      </c>
      <c r="L1" s="301" t="str">
        <f>IF(ISBLANK(Monitoring_MP!L1),"",Monitoring_MP!L1)</f>
        <v>ans2</v>
      </c>
      <c r="M1" s="301" t="str">
        <f>IF(ISBLANK(Monitoring_MP!M1),"",Monitoring_MP!M1)</f>
        <v>ans2en</v>
      </c>
      <c r="N1" s="301" t="str">
        <f>IF(ISBLANK(Monitoring_MP!N1),"",Monitoring_MP!N1)</f>
        <v>ans3</v>
      </c>
      <c r="O1" s="301" t="str">
        <f>IF(ISBLANK(Monitoring_MP!O1),"",Monitoring_MP!O1)</f>
        <v>ans3en</v>
      </c>
      <c r="P1" s="301" t="str">
        <f>IF(ISBLANK(Monitoring_MP!P1),"",Monitoring_MP!P1)</f>
        <v>ans4</v>
      </c>
      <c r="Q1" s="301" t="str">
        <f>IF(ISBLANK(Monitoring_MP!Q1),"",Monitoring_MP!Q1)</f>
        <v>ans4en</v>
      </c>
      <c r="R1" s="301" t="str">
        <f>IF(ISBLANK(Monitoring_MP!R1),"",Monitoring_MP!R1)</f>
        <v>ans5</v>
      </c>
      <c r="S1" s="301" t="str">
        <f>IF(ISBLANK(Monitoring_MP!S1),"",Monitoring_MP!S1)</f>
        <v>ans5en</v>
      </c>
      <c r="T1" s="301" t="str">
        <f>IF(ISBLANK(Monitoring_MP!T1),"",Monitoring_MP!T1)</f>
        <v>ans6</v>
      </c>
      <c r="U1" s="301" t="str">
        <f>IF(ISBLANK(Monitoring_MP!U1),"",Monitoring_MP!U1)</f>
        <v>ans6en</v>
      </c>
      <c r="V1" s="301" t="str">
        <f>IF(ISBLANK(Monitoring_MP!V1),"",Monitoring_MP!V1)</f>
        <v>ans7</v>
      </c>
      <c r="W1" s="301" t="str">
        <f>IF(ISBLANK(Monitoring_MP!W1),"",Monitoring_MP!W1)</f>
        <v>ans7en</v>
      </c>
      <c r="X1" s="301" t="str">
        <f>IF(ISBLANK(Monitoring_MP!X1),"",Monitoring_MP!X1)</f>
        <v>ans8</v>
      </c>
      <c r="Y1" s="301" t="str">
        <f>IF(ISBLANK(Monitoring_MP!Y1),"",Monitoring_MP!Y1)</f>
        <v>ans8en</v>
      </c>
      <c r="Z1" s="301" t="str">
        <f>IF(ISBLANK(Monitoring_MP!Z1),"",Monitoring_MP!Z1)</f>
        <v>ans9</v>
      </c>
      <c r="AA1" s="301" t="str">
        <f>IF(ISBLANK(Monitoring_MP!AA1),"",Monitoring_MP!AA1)</f>
        <v>ans9en</v>
      </c>
      <c r="AB1" s="301" t="str">
        <f>IF(ISBLANK(Monitoring_MP!AB1),"",Monitoring_MP!AB1)</f>
        <v>Best</v>
      </c>
      <c r="AC1" s="301" t="str">
        <f>IF(ISBLANK(Monitoring_MP!AC1),"",Monitoring_MP!AC1)</f>
        <v>Worst</v>
      </c>
      <c r="AD1" s="302" t="str">
        <f>IF(ISBLANK(Monitoring_MP!AD1),"",Monitoring_MP!AD1)</f>
        <v>pts1</v>
      </c>
      <c r="AE1" s="302" t="str">
        <f>IF(ISBLANK(Monitoring_MP!AE1),"",Monitoring_MP!AE1)</f>
        <v>pts2</v>
      </c>
      <c r="AF1" s="302" t="str">
        <f>IF(ISBLANK(Monitoring_MP!AF1),"",Monitoring_MP!AF1)</f>
        <v>pts3</v>
      </c>
      <c r="AG1" s="302" t="str">
        <f>IF(ISBLANK(Monitoring_MP!AG1),"",Monitoring_MP!AG1)</f>
        <v>pts4</v>
      </c>
      <c r="AH1" s="302" t="str">
        <f>IF(ISBLANK(Monitoring_MP!AH1),"",Monitoring_MP!AH1)</f>
        <v>pts5</v>
      </c>
      <c r="AI1" s="302" t="str">
        <f>IF(ISBLANK(Monitoring_MP!AI1),"",Monitoring_MP!AI1)</f>
        <v>pts6</v>
      </c>
      <c r="AJ1" s="303" t="str">
        <f>IF(ISBLANK(Monitoring_MP!AJ1),"",Monitoring_MP!AJ1)</f>
        <v>pts7</v>
      </c>
      <c r="AK1" s="303" t="str">
        <f>IF(ISBLANK(Monitoring_MP!AK1),"",Monitoring_MP!AK1)</f>
        <v>pts8</v>
      </c>
      <c r="AL1" s="303" t="str">
        <f>IF(ISBLANK(Monitoring_MP!AL1),"",Monitoring_MP!AL1)</f>
        <v>pts9</v>
      </c>
      <c r="AM1" s="304" t="str">
        <f>IF(ISBLANK(Monitoring_MP!AM1),"",Monitoring_MP!AM1)</f>
        <v>Anenii Noi</v>
      </c>
      <c r="AN1" s="304" t="str">
        <f>IF(ISBLANK(Monitoring_MP!AN1),"",Monitoring_MP!AN1)</f>
        <v>Anenii Noi_comentariu</v>
      </c>
      <c r="AO1" s="304" t="str">
        <f>IF(ISBLANK(Monitoring_MP!AO1),"",Monitoring_MP!AO1)</f>
        <v>Basarabeasca</v>
      </c>
      <c r="AP1" s="304" t="str">
        <f>IF(ISBLANK(Monitoring_MP!AP1),"",Monitoring_MP!AP1)</f>
        <v>Basarabeasca_comentariu</v>
      </c>
      <c r="AQ1" s="305" t="str">
        <f>IF(ISBLANK(Monitoring_MP!AQ1),"",Monitoring_MP!AQ1)</f>
        <v>Briceni</v>
      </c>
      <c r="AR1" s="289" t="str">
        <f>IF(ISBLANK(Monitoring_MP!AR1),"",Monitoring_MP!AR1)</f>
        <v>Briceni_comentariu</v>
      </c>
      <c r="AS1" s="289" t="str">
        <f>IF(ISBLANK(Monitoring_MP!AS1),"",Monitoring_MP!AS1)</f>
        <v>Cahul</v>
      </c>
      <c r="AT1" s="289" t="str">
        <f>IF(ISBLANK(Monitoring_MP!AT1),"",Monitoring_MP!AT1)</f>
        <v>Cahul_comentariu</v>
      </c>
      <c r="AU1" s="290" t="str">
        <f>IF(ISBLANK(Monitoring_MP!AU1),"",Monitoring_MP!AU1)</f>
        <v>Călărași</v>
      </c>
      <c r="AV1" s="289" t="str">
        <f>IF(ISBLANK(Monitoring_MP!AV1),"",Monitoring_MP!AV1)</f>
        <v>Călărași_comentariu</v>
      </c>
      <c r="AW1" s="289" t="str">
        <f>IF(ISBLANK(Monitoring_MP!AW1),"",Monitoring_MP!AW1)</f>
        <v>Cantemir</v>
      </c>
      <c r="AX1" s="289" t="str">
        <f>IF(ISBLANK(Monitoring_MP!AX1),"",Monitoring_MP!AX1)</f>
        <v>Cantemir_comentariu</v>
      </c>
      <c r="AY1" s="289" t="str">
        <f>IF(ISBLANK(Monitoring_MP!AY1),"",Monitoring_MP!AY1)</f>
        <v>Caușeni</v>
      </c>
      <c r="AZ1" s="289" t="str">
        <f>IF(ISBLANK(Monitoring_MP!AZ1),"",Monitoring_MP!AZ1)</f>
        <v>Caușeni_comentariu</v>
      </c>
      <c r="BA1" s="289" t="str">
        <f>IF(ISBLANK(Monitoring_MP!BA1),"",Monitoring_MP!BA1)</f>
        <v>Cimișlia</v>
      </c>
      <c r="BB1" s="289" t="str">
        <f>IF(ISBLANK(Monitoring_MP!BB1),"",Monitoring_MP!BB1)</f>
        <v>Cimișlia_comentariu</v>
      </c>
      <c r="BC1" s="289" t="str">
        <f>IF(ISBLANK(Monitoring_MP!BC1),"",Monitoring_MP!BC1)</f>
        <v>Criuleni</v>
      </c>
      <c r="BD1" s="289" t="str">
        <f>IF(ISBLANK(Monitoring_MP!BD1),"",Monitoring_MP!BD1)</f>
        <v>Criuleni_comentariu</v>
      </c>
      <c r="BE1" s="289" t="str">
        <f>IF(ISBLANK(Monitoring_MP!BE1),"",Monitoring_MP!BE1)</f>
        <v>Dondușeni</v>
      </c>
      <c r="BF1" s="289" t="str">
        <f>IF(ISBLANK(Monitoring_MP!BF1),"",Monitoring_MP!BF1)</f>
        <v>Dondușeni_comentariu</v>
      </c>
      <c r="BG1" s="289" t="str">
        <f>IF(ISBLANK(Monitoring_MP!BG1),"",Monitoring_MP!BG1)</f>
        <v>Drochia</v>
      </c>
      <c r="BH1" s="289" t="str">
        <f>IF(ISBLANK(Monitoring_MP!BH1),"",Monitoring_MP!BH1)</f>
        <v>Drochia_comentariu</v>
      </c>
      <c r="BI1" s="289" t="str">
        <f>IF(ISBLANK(Monitoring_MP!BI1),"",Monitoring_MP!BI1)</f>
        <v>Dubăsari</v>
      </c>
      <c r="BJ1" s="289" t="str">
        <f>IF(ISBLANK(Monitoring_MP!BJ1),"",Monitoring_MP!BJ1)</f>
        <v>Dubăsari_comentariu</v>
      </c>
      <c r="BK1" s="289" t="str">
        <f>IF(ISBLANK(Monitoring_MP!BK1),"",Monitoring_MP!BK1)</f>
        <v>Edineț</v>
      </c>
      <c r="BL1" s="289" t="str">
        <f>IF(ISBLANK(Monitoring_MP!BL1),"",Monitoring_MP!BL1)</f>
        <v>Edineț_comentariu</v>
      </c>
      <c r="BM1" s="289" t="str">
        <f>IF(ISBLANK(Monitoring_MP!BM1),"",Monitoring_MP!BM1)</f>
        <v>Fălești</v>
      </c>
      <c r="BN1" s="289" t="str">
        <f>IF(ISBLANK(Monitoring_MP!BN1),"",Monitoring_MP!BN1)</f>
        <v>Fălești_comentariu</v>
      </c>
      <c r="BO1" s="291" t="str">
        <f>IF(ISBLANK(Monitoring_MP!BO1),"",Monitoring_MP!BO1)</f>
        <v>Florești</v>
      </c>
      <c r="BP1" s="289" t="str">
        <f>IF(ISBLANK(Monitoring_MP!BP1),"",Monitoring_MP!BP1)</f>
        <v>Florești_comentariu</v>
      </c>
      <c r="BQ1" s="289" t="str">
        <f>IF(ISBLANK(Monitoring_MP!BQ1),"",Monitoring_MP!BQ1)</f>
        <v>Glodeni</v>
      </c>
      <c r="BR1" s="289" t="str">
        <f>IF(ISBLANK(Monitoring_MP!BR1),"",Monitoring_MP!BR1)</f>
        <v>Glodeni_comentariu</v>
      </c>
      <c r="BS1" s="289" t="str">
        <f>IF(ISBLANK(Monitoring_MP!BS1),"",Monitoring_MP!BS1)</f>
        <v>Hîncești</v>
      </c>
      <c r="BT1" s="289" t="str">
        <f>IF(ISBLANK(Monitoring_MP!BT1),"",Monitoring_MP!BT1)</f>
        <v>Hîncești_comentariu</v>
      </c>
      <c r="BU1" s="289" t="str">
        <f>IF(ISBLANK(Monitoring_MP!BU1),"",Monitoring_MP!BU1)</f>
        <v>Ialoveni</v>
      </c>
      <c r="BV1" s="289" t="str">
        <f>IF(ISBLANK(Monitoring_MP!BV1),"",Monitoring_MP!BV1)</f>
        <v>Ialoveni_comentariu</v>
      </c>
      <c r="BW1" s="289" t="str">
        <f>IF(ISBLANK(Monitoring_MP!BW1),"",Monitoring_MP!BW1)</f>
        <v>Leova</v>
      </c>
      <c r="BX1" s="289" t="str">
        <f>IF(ISBLANK(Monitoring_MP!BX1),"",Monitoring_MP!BX1)</f>
        <v>Leova_comentariu</v>
      </c>
      <c r="BY1" s="289" t="str">
        <f>IF(ISBLANK(Monitoring_MP!BY1),"",Monitoring_MP!BY1)</f>
        <v>Nisporeni</v>
      </c>
      <c r="BZ1" s="289" t="str">
        <f>IF(ISBLANK(Monitoring_MP!BZ1),"",Monitoring_MP!BZ1)</f>
        <v>Nisporeni_comentariu</v>
      </c>
      <c r="CA1" s="289" t="str">
        <f>IF(ISBLANK(Monitoring_MP!CA1),"",Monitoring_MP!CA1)</f>
        <v>Ocnița</v>
      </c>
      <c r="CB1" s="289" t="str">
        <f>IF(ISBLANK(Monitoring_MP!CB1),"",Monitoring_MP!CB1)</f>
        <v>Ocnița_comentariu</v>
      </c>
      <c r="CC1" s="289" t="str">
        <f>IF(ISBLANK(Monitoring_MP!CC1),"",Monitoring_MP!CC1)</f>
        <v>Orhei</v>
      </c>
      <c r="CD1" s="289" t="str">
        <f>IF(ISBLANK(Monitoring_MP!CD1),"",Monitoring_MP!CD1)</f>
        <v>Orhei_comentariu</v>
      </c>
      <c r="CE1" s="289" t="str">
        <f>IF(ISBLANK(Monitoring_MP!CE1),"",Monitoring_MP!CE1)</f>
        <v>Rezina</v>
      </c>
      <c r="CF1" s="289" t="str">
        <f>IF(ISBLANK(Monitoring_MP!CF1),"",Monitoring_MP!CF1)</f>
        <v>Rezina_comentariu</v>
      </c>
      <c r="CG1" s="289" t="str">
        <f>IF(ISBLANK(Monitoring_MP!CG1),"",Monitoring_MP!CG1)</f>
        <v>Rîșcani</v>
      </c>
      <c r="CH1" s="289" t="str">
        <f>IF(ISBLANK(Monitoring_MP!CH1),"",Monitoring_MP!CH1)</f>
        <v>Rîșcani_comentariu</v>
      </c>
      <c r="CI1" s="289" t="str">
        <f>IF(ISBLANK(Monitoring_MP!CI1),"",Monitoring_MP!CI1)</f>
        <v>Sîngerei</v>
      </c>
      <c r="CJ1" s="289" t="str">
        <f>IF(ISBLANK(Monitoring_MP!CJ1),"",Monitoring_MP!CJ1)</f>
        <v>Sîngerei_comentariu</v>
      </c>
      <c r="CK1" s="289" t="str">
        <f>IF(ISBLANK(Monitoring_MP!CK1),"",Monitoring_MP!CK1)</f>
        <v>Șoldănești</v>
      </c>
      <c r="CL1" s="289" t="str">
        <f>IF(ISBLANK(Monitoring_MP!CL1),"",Monitoring_MP!CL1)</f>
        <v>Șoldănești_comentariu</v>
      </c>
      <c r="CM1" s="289" t="str">
        <f>IF(ISBLANK(Monitoring_MP!CM1),"",Monitoring_MP!CM1)</f>
        <v>Soroca</v>
      </c>
      <c r="CN1" s="289" t="str">
        <f>IF(ISBLANK(Monitoring_MP!CN1),"",Monitoring_MP!CN1)</f>
        <v>Soroca_comentariu</v>
      </c>
      <c r="CO1" s="289" t="str">
        <f>IF(ISBLANK(Monitoring_MP!CO1),"",Monitoring_MP!CO1)</f>
        <v>Ștefan Vodă</v>
      </c>
      <c r="CP1" s="289" t="str">
        <f>IF(ISBLANK(Monitoring_MP!CP1),"",Monitoring_MP!CP1)</f>
        <v>Ștefan Vodă_comentariu</v>
      </c>
      <c r="CQ1" s="289" t="str">
        <f>IF(ISBLANK(Monitoring_MP!CQ1),"",Monitoring_MP!CQ1)</f>
        <v>Strășeni</v>
      </c>
      <c r="CR1" s="289" t="str">
        <f>IF(ISBLANK(Monitoring_MP!CR1),"",Monitoring_MP!CR1)</f>
        <v>Strășeni_comentariu</v>
      </c>
      <c r="CS1" s="289" t="str">
        <f>IF(ISBLANK(Monitoring_MP!CS1),"",Monitoring_MP!CS1)</f>
        <v>Taraclia</v>
      </c>
      <c r="CT1" s="289" t="str">
        <f>IF(ISBLANK(Monitoring_MP!CT1),"",Monitoring_MP!CT1)</f>
        <v>Taraclia_comentariu</v>
      </c>
      <c r="CU1" s="289" t="str">
        <f>IF(ISBLANK(Monitoring_MP!CU1),"",Monitoring_MP!CU1)</f>
        <v>Telenești</v>
      </c>
      <c r="CV1" s="289" t="str">
        <f>IF(ISBLANK(Monitoring_MP!CV1),"",Monitoring_MP!CV1)</f>
        <v>Telenești_comentariu</v>
      </c>
      <c r="CW1" s="289" t="str">
        <f>IF(ISBLANK(Monitoring_MP!CW1),"",Monitoring_MP!CW1)</f>
        <v>Ungheni</v>
      </c>
      <c r="CX1" s="289" t="str">
        <f>IF(ISBLANK(Monitoring_MP!CX1),"",Monitoring_MP!CX1)</f>
        <v>Ungheni_comentariu</v>
      </c>
      <c r="CY1" s="306" t="str">
        <f t="shared" ref="CY1:CY32" si="0">J1</f>
        <v>ans1</v>
      </c>
      <c r="CZ1" s="306" t="s">
        <v>1685</v>
      </c>
      <c r="DA1" s="306" t="str">
        <f t="shared" ref="DA1:DA32" si="1">L1</f>
        <v>ans2</v>
      </c>
      <c r="DB1" s="306" t="s">
        <v>1685</v>
      </c>
      <c r="DC1" s="306" t="str">
        <f t="shared" ref="DC1:DC32" si="2">N1</f>
        <v>ans3</v>
      </c>
      <c r="DD1" s="306" t="s">
        <v>1685</v>
      </c>
      <c r="DE1" s="306" t="str">
        <f t="shared" ref="DE1:DE32" si="3">P1</f>
        <v>ans4</v>
      </c>
      <c r="DF1" s="306" t="s">
        <v>1685</v>
      </c>
      <c r="DG1" s="306" t="str">
        <f t="shared" ref="DG1:DG32" si="4">R1</f>
        <v>ans5</v>
      </c>
      <c r="DH1" s="306" t="s">
        <v>1685</v>
      </c>
      <c r="DI1" s="306" t="str">
        <f t="shared" ref="DI1:DI32" si="5">T1</f>
        <v>ans6</v>
      </c>
      <c r="DJ1" s="306" t="s">
        <v>1685</v>
      </c>
      <c r="DK1" s="306" t="str">
        <f t="shared" ref="DK1:DK32" si="6">V1</f>
        <v>ans7</v>
      </c>
      <c r="DL1" s="306" t="s">
        <v>1685</v>
      </c>
      <c r="DM1" s="306" t="str">
        <f t="shared" ref="DM1:DM32" si="7">X1</f>
        <v>ans8</v>
      </c>
      <c r="DN1" s="306" t="s">
        <v>1685</v>
      </c>
      <c r="DO1" s="306" t="s">
        <v>1686</v>
      </c>
      <c r="DP1" s="307" t="s">
        <v>1687</v>
      </c>
      <c r="DQ1" s="307" t="s">
        <v>1688</v>
      </c>
      <c r="DR1" s="307" t="s">
        <v>1687</v>
      </c>
      <c r="DS1" s="307" t="s">
        <v>1688</v>
      </c>
      <c r="DT1" s="307" t="s">
        <v>1689</v>
      </c>
      <c r="DU1" s="308" t="s">
        <v>1690</v>
      </c>
      <c r="DV1" s="309" t="s">
        <v>1691</v>
      </c>
      <c r="DW1" s="309" t="s">
        <v>1692</v>
      </c>
      <c r="DX1" s="310" t="s">
        <v>1693</v>
      </c>
      <c r="DY1" s="310" t="s">
        <v>1694</v>
      </c>
      <c r="DZ1" s="310" t="s">
        <v>1695</v>
      </c>
      <c r="EA1" s="309" t="s">
        <v>1696</v>
      </c>
      <c r="EB1" s="309" t="s">
        <v>1697</v>
      </c>
      <c r="EC1" s="309" t="s">
        <v>1698</v>
      </c>
      <c r="ED1" s="309" t="s">
        <v>1699</v>
      </c>
      <c r="EE1" s="307" t="s">
        <v>1700</v>
      </c>
    </row>
    <row r="2" spans="1:135" ht="15" customHeight="1" x14ac:dyDescent="0.35">
      <c r="A2" s="333" t="str">
        <f>IF(ISBLANK(Monitoring_MP!A26),"",Monitoring_MP!A26)</f>
        <v>Q24</v>
      </c>
      <c r="B2" s="330" t="str">
        <f>IF(ISBLANK(Monitoring_MP!B26),"",Monitoring_MP!B26)</f>
        <v>R20024</v>
      </c>
      <c r="C2" s="331">
        <f>IF(ISBLANK(Monitoring_MP!C26),"",Monitoring_MP!C26)</f>
        <v>26</v>
      </c>
      <c r="D2" s="331" t="str">
        <f>IF(ISBLANK(Monitoring_MP!D26),"",Monitoring_MP!D26)</f>
        <v>Sînt utilizate de autoritățile publice locale rețelele sociale pentru implicarea cetățenilor și diseminarea informațiilor publice ?</v>
      </c>
      <c r="E2" s="331" t="str">
        <f>IF(ISBLANK(Monitoring_MP!E26),"",Monitoring_MP!E26)</f>
        <v>Are social networks used by local public authorities to involve citizens and disseminate public information?</v>
      </c>
      <c r="F2" s="127" t="str">
        <f>IF(ISBLANK(Monitoring_MP!F26),"",Monitoring_MP!F26)</f>
        <v>par</v>
      </c>
      <c r="G2" s="127" t="str">
        <f>IF(ISBLANK(Monitoring_MP!G26),"",Monitoring_MP!G26)</f>
        <v>par15</v>
      </c>
      <c r="H2" s="127" t="str">
        <f>IF(ISBLANK(Monitoring_MP!H26),"",Monitoring_MP!H26)</f>
        <v>par15k</v>
      </c>
      <c r="I2" s="332">
        <f>IF(ISBLANK(Monitoring_MP!I26),"",Monitoring_MP!I26)</f>
        <v>2</v>
      </c>
      <c r="J2" s="127" t="str">
        <f>IF(ISBLANK(Monitoring_MP!J26),"",Monitoring_MP!J26)</f>
        <v>da</v>
      </c>
      <c r="K2" s="127" t="str">
        <f>IF(ISBLANK(Monitoring_MP!K26),"",Monitoring_MP!K26)</f>
        <v>yes</v>
      </c>
      <c r="L2" s="127" t="str">
        <f>IF(ISBLANK(Monitoring_MP!L26),"",Monitoring_MP!L26)</f>
        <v>nu</v>
      </c>
      <c r="M2" s="127" t="str">
        <f>IF(ISBLANK(Monitoring_MP!M26),"",Monitoring_MP!M26)</f>
        <v>no</v>
      </c>
      <c r="N2" s="127" t="str">
        <f>IF(ISBLANK(Monitoring_MP!N26),"",Monitoring_MP!N26)</f>
        <v>partial</v>
      </c>
      <c r="O2" s="127" t="str">
        <f>IF(ISBLANK(Monitoring_MP!O26),"",Monitoring_MP!O26)</f>
        <v>partially</v>
      </c>
      <c r="P2" s="202" t="str">
        <f>IF(ISBLANK(Monitoring_MP!P26),"",Monitoring_MP!P26)</f>
        <v>---</v>
      </c>
      <c r="Q2" s="202" t="str">
        <f>IF(ISBLANK(Monitoring_MP!Q26),"",Monitoring_MP!Q26)</f>
        <v>---</v>
      </c>
      <c r="R2" s="202" t="str">
        <f>IF(ISBLANK(Monitoring_MP!R26),"",Monitoring_MP!R26)</f>
        <v>---</v>
      </c>
      <c r="S2" s="202" t="str">
        <f>IF(ISBLANK(Monitoring_MP!S26),"",Monitoring_MP!S26)</f>
        <v>---</v>
      </c>
      <c r="T2" s="202" t="str">
        <f>IF(ISBLANK(Monitoring_MP!T26),"",Monitoring_MP!T26)</f>
        <v>---</v>
      </c>
      <c r="U2" s="202" t="str">
        <f>IF(ISBLANK(Monitoring_MP!U26),"",Monitoring_MP!U26)</f>
        <v>---</v>
      </c>
      <c r="V2" s="202" t="str">
        <f>IF(ISBLANK(Monitoring_MP!V26),"",Monitoring_MP!V26)</f>
        <v>---</v>
      </c>
      <c r="W2" s="202" t="str">
        <f>IF(ISBLANK(Monitoring_MP!W26),"",Monitoring_MP!W26)</f>
        <v>---</v>
      </c>
      <c r="X2" s="127" t="str">
        <f>IF(ISBLANK(Monitoring_MP!X26),"",Monitoring_MP!X26)</f>
        <v>N/A</v>
      </c>
      <c r="Y2" s="127" t="str">
        <f>IF(ISBLANK(Monitoring_MP!Y26),"",Monitoring_MP!Y26)</f>
        <v>N/A</v>
      </c>
      <c r="Z2" s="333" t="str">
        <f>IF(ISBLANK(Monitoring_MP!Z26),"",Monitoring_MP!Z26)</f>
        <v>---</v>
      </c>
      <c r="AA2" s="333" t="str">
        <f>IF(ISBLANK(Monitoring_MP!AA26),"",Monitoring_MP!AA26)</f>
        <v>---</v>
      </c>
      <c r="AB2" s="127" t="str">
        <f>IF(ISBLANK(Monitoring_MP!AB26),"",Monitoring_MP!AB26)</f>
        <v>da</v>
      </c>
      <c r="AC2" s="127" t="str">
        <f>IF(ISBLANK(Monitoring_MP!AC26),"",Monitoring_MP!AC26)</f>
        <v>nu</v>
      </c>
      <c r="AD2" s="127">
        <f>IF(ISBLANK(Monitoring_MP!AD26),"",Monitoring_MP!AD26)</f>
        <v>2</v>
      </c>
      <c r="AE2" s="127">
        <f>IF(ISBLANK(Monitoring_MP!AE26),"",Monitoring_MP!AE26)</f>
        <v>0</v>
      </c>
      <c r="AF2" s="127">
        <f>IF(ISBLANK(Monitoring_MP!AF26),"",Monitoring_MP!AF26)</f>
        <v>1</v>
      </c>
      <c r="AG2" s="202" t="str">
        <f>IF(ISBLANK(Monitoring_MP!AG26),"",Monitoring_MP!AG26)</f>
        <v>---</v>
      </c>
      <c r="AH2" s="202" t="str">
        <f>IF(ISBLANK(Monitoring_MP!AH26),"",Monitoring_MP!AH26)</f>
        <v>---</v>
      </c>
      <c r="AI2" s="202" t="str">
        <f>IF(ISBLANK(Monitoring_MP!AI26),"",Monitoring_MP!AI26)</f>
        <v>---</v>
      </c>
      <c r="AJ2" s="202" t="str">
        <f>IF(ISBLANK(Monitoring_MP!AJ26),"",Monitoring_MP!AJ26)</f>
        <v>---</v>
      </c>
      <c r="AK2" s="212" t="str">
        <f>IF(ISBLANK(Monitoring_MP!AK26),"",Monitoring_MP!AK26)</f>
        <v>N/A</v>
      </c>
      <c r="AL2" s="202" t="str">
        <f>IF(ISBLANK(Monitoring_MP!AL26),"",Monitoring_MP!AL26)</f>
        <v>---</v>
      </c>
      <c r="AM2" s="295" t="str">
        <f>IF(ISBLANK(Monitoring_MP!AM26),"",Monitoring_MP!AM26)</f>
        <v>da</v>
      </c>
      <c r="AN2" s="294" t="str">
        <f>IF(ISBLANK(Monitoring_MP!AN26),"",Monitoring_MP!AN26)</f>
        <v>https://www.facebook.com/craneniinoi/</v>
      </c>
      <c r="AO2" s="295" t="str">
        <f>IF(ISBLANK(Monitoring_MP!AO26),"",Monitoring_MP!AO26)</f>
        <v>nu</v>
      </c>
      <c r="AP2" s="294" t="str">
        <f>IF(ISBLANK(Monitoring_MP!AP26),"",Monitoring_MP!AP26)</f>
        <v>Nu sînt informații pe web</v>
      </c>
      <c r="AQ2" s="295" t="str">
        <f>IF(ISBLANK(Monitoring_MP!AQ26),"",Monitoring_MP!AQ26)</f>
        <v>da</v>
      </c>
      <c r="AR2" s="293" t="str">
        <f>IF(ISBLANK(Monitoring_MP!AR26),"",Monitoring_MP!AR26)</f>
        <v>https://www.facebook.com/groups/230548220629212/</v>
      </c>
      <c r="AS2" s="295" t="str">
        <f>IF(ISBLANK(Monitoring_MP!AS26),"",Monitoring_MP!AS26)</f>
        <v>da</v>
      </c>
      <c r="AT2" s="293" t="str">
        <f>IF(ISBLANK(Monitoring_MP!AT26),"",Monitoring_MP!AT26)</f>
        <v>https://www.facebook.com/cahul.md/</v>
      </c>
      <c r="AU2" s="295" t="str">
        <f>IF(ISBLANK(Monitoring_MP!AU26),"",Monitoring_MP!AU26)</f>
        <v>da</v>
      </c>
      <c r="AV2" s="293" t="str">
        <f>IF(ISBLANK(Monitoring_MP!AV26),"",Monitoring_MP!AV26)</f>
        <v>https://www.facebook.com/ConsiliulraionalCalarasi/</v>
      </c>
      <c r="AW2" s="295" t="str">
        <f>IF(ISBLANK(Monitoring_MP!AW26),"",Monitoring_MP!AW26)</f>
        <v>partial</v>
      </c>
      <c r="AX2" s="293" t="str">
        <f>IF(ISBLANK(Monitoring_MP!AX26),"",Monitoring_MP!AX26)</f>
        <v>https://www.facebook.com/Consiliul-Raional-Cantemir-564856450532660/</v>
      </c>
      <c r="AY2" s="295" t="str">
        <f>IF(ISBLANK(Monitoring_MP!AY26),"",Monitoring_MP!AY26)</f>
        <v>da</v>
      </c>
      <c r="AZ2" s="293" t="str">
        <f>IF(ISBLANK(Monitoring_MP!AZ26),"",Monitoring_MP!AZ26)</f>
        <v>https://www.facebook.com/CRCauseni/</v>
      </c>
      <c r="BA2" s="295" t="str">
        <f>IF(ISBLANK(Monitoring_MP!BA26),"",Monitoring_MP!BA26)</f>
        <v>da</v>
      </c>
      <c r="BB2" s="293" t="str">
        <f>IF(ISBLANK(Monitoring_MP!BB26),"",Monitoring_MP!BB26)</f>
        <v>https://www.facebook.com/consiliulraionalcimislia/</v>
      </c>
      <c r="BC2" s="295" t="str">
        <f>IF(ISBLANK(Monitoring_MP!BC26),"",Monitoring_MP!BC26)</f>
        <v>da</v>
      </c>
      <c r="BD2" s="293" t="str">
        <f>IF(ISBLANK(Monitoring_MP!BD26),"",Monitoring_MP!BD26)</f>
        <v>https://www.facebook.com/consiliulraional.criuleni?fref=search&amp;__tn__=%2Cd%2CP-R&amp;eid=ARDbJpP55A-tplGz9nQO5CHsjOvH9v5iALcRydr4knn5N5M5F1NsPMDoa4cFiDZrw_0KG8VPijm0XcX6</v>
      </c>
      <c r="BE2" s="295" t="str">
        <f>IF(ISBLANK(Monitoring_MP!BE26),"",Monitoring_MP!BE26)</f>
        <v>da</v>
      </c>
      <c r="BF2" s="293" t="str">
        <f>IF(ISBLANK(Monitoring_MP!BF26),"",Monitoring_MP!BF26)</f>
        <v>https://www.facebook.com/Consiliul-Raional-Dondu%C8%99eni-159898804636178/</v>
      </c>
      <c r="BG2" s="295" t="str">
        <f>IF(ISBLANK(Monitoring_MP!BG26),"",Monitoring_MP!BG26)</f>
        <v>da</v>
      </c>
      <c r="BH2" s="293" t="str">
        <f>IF(ISBLANK(Monitoring_MP!BH26),"",Monitoring_MP!BH26)</f>
        <v>https://www.facebook.com/CRDrochia?fref=search&amp;__tn__=%2Cd%2CP-R&amp;eid=ARC2YKra2r_xif2BatNYqLmxsVY3SGXVqTVRxGGNj6wdRr2Q7cflJ7HCTe1N1laMBMIMSZoktgQQRwDf</v>
      </c>
      <c r="BI2" s="295" t="str">
        <f>IF(ISBLANK(Monitoring_MP!BI26),"",Monitoring_MP!BI26)</f>
        <v>da</v>
      </c>
      <c r="BJ2" s="293" t="str">
        <f>IF(ISBLANK(Monitoring_MP!BJ26),"",Monitoring_MP!BJ26)</f>
        <v>https://www.facebook.com/raionul.dubasari/</v>
      </c>
      <c r="BK2" s="295" t="str">
        <f>IF(ISBLANK(Monitoring_MP!BK26),"",Monitoring_MP!BK26)</f>
        <v>partial</v>
      </c>
      <c r="BL2" s="293" t="str">
        <f>IF(ISBLANK(Monitoring_MP!BL26),"",Monitoring_MP!BL26)</f>
        <v>Pagina facebook neactualizată și cu puține informații 
https://www.facebook.com/Consiliul-raional-Edinet-1581921342035535/</v>
      </c>
      <c r="BM2" s="295" t="str">
        <f>IF(ISBLANK(Monitoring_MP!BM26),"",Monitoring_MP!BM26)</f>
        <v>da</v>
      </c>
      <c r="BN2" s="293" t="str">
        <f>IF(ISBLANK(Monitoring_MP!BN26),"",Monitoring_MP!BN26)</f>
        <v>https://www.facebook.com/pg/ConsiliulRaionalFalesti/posts/</v>
      </c>
      <c r="BO2" s="295" t="str">
        <f>IF(ISBLANK(Monitoring_MP!BO26),"",Monitoring_MP!BO26)</f>
        <v>da</v>
      </c>
      <c r="BP2" s="293" t="str">
        <f>IF(ISBLANK(Monitoring_MP!BP26),"",Monitoring_MP!BP26)</f>
        <v>https://www.facebook.com/raionul.floresti/</v>
      </c>
      <c r="BQ2" s="295" t="str">
        <f>IF(ISBLANK(Monitoring_MP!BQ26),"",Monitoring_MP!BQ26)</f>
        <v>da</v>
      </c>
      <c r="BR2" s="293" t="str">
        <f>IF(ISBLANK(Monitoring_MP!BR26),"",Monitoring_MP!BR26)</f>
        <v>https://www.facebook.com/Consiliul-Raional-Glodeni-874321976274215/?ref=br_rs</v>
      </c>
      <c r="BS2" s="295" t="str">
        <f>IF(ISBLANK(Monitoring_MP!BS26),"",Monitoring_MP!BS26)</f>
        <v>da</v>
      </c>
      <c r="BT2" s="293" t="str">
        <f>IF(ISBLANK(Monitoring_MP!BT26),"",Monitoring_MP!BT26)</f>
        <v>https://www.facebook.com/Consiliul-Raional-Hincesti-542153075827385/</v>
      </c>
      <c r="BU2" s="295" t="str">
        <f>IF(ISBLANK(Monitoring_MP!BU26),"",Monitoring_MP!BU26)</f>
        <v>da</v>
      </c>
      <c r="BV2" s="293" t="str">
        <f>IF(ISBLANK(Monitoring_MP!BV26),"",Monitoring_MP!BV26)</f>
        <v>https://www.facebook.com/raionulialoveni/</v>
      </c>
      <c r="BW2" s="295" t="str">
        <f>IF(ISBLANK(Monitoring_MP!BW26),"",Monitoring_MP!BW26)</f>
        <v>da</v>
      </c>
      <c r="BX2" s="293" t="str">
        <f>IF(ISBLANK(Monitoring_MP!BX26),"",Monitoring_MP!BX26)</f>
        <v>https://www.facebook.com/consiliulraional.leova.1?fref=search&amp;__tn__=%2Cd%2CP-R&amp;eid=ARAMA_CdWrR3OiFGnqKlGQ61T1T43P9nhHbhLvGMCYqDCrAFFrmriP1_HstI_vi6AFIr8inmfgiC49Hb</v>
      </c>
      <c r="BY2" s="295" t="str">
        <f>IF(ISBLANK(Monitoring_MP!BY26),"",Monitoring_MP!BY26)</f>
        <v>da</v>
      </c>
      <c r="BZ2" s="293" t="str">
        <f>IF(ISBLANK(Monitoring_MP!BZ26),"",Monitoring_MP!BZ26)</f>
        <v>https://www.facebook.com/crnisporeni/?ref=br_rs</v>
      </c>
      <c r="CA2" s="295" t="str">
        <f>IF(ISBLANK(Monitoring_MP!CA26),"",Monitoring_MP!CA26)</f>
        <v>da</v>
      </c>
      <c r="CB2" s="293" t="str">
        <f>IF(ISBLANK(Monitoring_MP!CB26),"",Monitoring_MP!CB26)</f>
        <v>https://www.facebook.com/Consiliul-Raional-Ocni%C8%9Ba-104006141108351/</v>
      </c>
      <c r="CC2" s="295" t="str">
        <f>IF(ISBLANK(Monitoring_MP!CC26),"",Monitoring_MP!CC26)</f>
        <v>da</v>
      </c>
      <c r="CD2" s="293" t="str">
        <f>IF(ISBLANK(Monitoring_MP!CD26),"",Monitoring_MP!CD26)</f>
        <v>https://www.facebook.com/raionorhei/?ref=br_rs</v>
      </c>
      <c r="CE2" s="295" t="str">
        <f>IF(ISBLANK(Monitoring_MP!CE26),"",Monitoring_MP!CE26)</f>
        <v>da</v>
      </c>
      <c r="CF2" s="293" t="str">
        <f>IF(ISBLANK(Monitoring_MP!CF26),"",Monitoring_MP!CF26)</f>
        <v>https://www.facebook.com/ConsiliulRaionalRezina/?ref=br_rs</v>
      </c>
      <c r="CG2" s="295" t="str">
        <f>IF(ISBLANK(Monitoring_MP!CG26),"",Monitoring_MP!CG26)</f>
        <v>nu</v>
      </c>
      <c r="CH2" s="293" t="str">
        <f>IF(ISBLANK(Monitoring_MP!CH26),"",Monitoring_MP!CH26)</f>
        <v>Nu sînt informații pe web</v>
      </c>
      <c r="CI2" s="295" t="str">
        <f>IF(ISBLANK(Monitoring_MP!CI26),"",Monitoring_MP!CI26)</f>
        <v>da</v>
      </c>
      <c r="CJ2" s="293" t="str">
        <f>IF(ISBLANK(Monitoring_MP!CJ26),"",Monitoring_MP!CJ26)</f>
        <v>https://www.facebook.com/CRSINGEREI/</v>
      </c>
      <c r="CK2" s="295" t="str">
        <f>IF(ISBLANK(Monitoring_MP!CK26),"",Monitoring_MP!CK26)</f>
        <v>nu</v>
      </c>
      <c r="CL2" s="293" t="str">
        <f>IF(ISBLANK(Monitoring_MP!CL26),"",Monitoring_MP!CL26)</f>
        <v>Nu sînt informații pe web</v>
      </c>
      <c r="CM2" s="295" t="str">
        <f>IF(ISBLANK(Monitoring_MP!CM26),"",Monitoring_MP!CM26)</f>
        <v>da</v>
      </c>
      <c r="CN2" s="293" t="str">
        <f>IF(ISBLANK(Monitoring_MP!CN26),"",Monitoring_MP!CN26)</f>
        <v>https://www.facebook.com/SorocaCR/</v>
      </c>
      <c r="CO2" s="295" t="str">
        <f>IF(ISBLANK(Monitoring_MP!CO26),"",Monitoring_MP!CO26)</f>
        <v>da</v>
      </c>
      <c r="CP2" s="293" t="str">
        <f>IF(ISBLANK(Monitoring_MP!CP26),"",Monitoring_MP!CP26)</f>
        <v>https://www.facebook.com/Consiliul-Raional-%C8%98tefan-Vod%C4%83-106255137473174/</v>
      </c>
      <c r="CQ2" s="295" t="str">
        <f>IF(ISBLANK(Monitoring_MP!CQ26),"",Monitoring_MP!CQ26)</f>
        <v>da</v>
      </c>
      <c r="CR2" s="293" t="str">
        <f>IF(ISBLANK(Monitoring_MP!CR26),"",Monitoring_MP!CR26)</f>
        <v>https://www.facebook.com/profile.php?id=100010033241032</v>
      </c>
      <c r="CS2" s="295" t="str">
        <f>IF(ISBLANK(Monitoring_MP!CS26),"",Monitoring_MP!CS26)</f>
        <v>da</v>
      </c>
      <c r="CT2" s="293" t="str">
        <f>IF(ISBLANK(Monitoring_MP!CT26),"",Monitoring_MP!CT26)</f>
        <v>https://www.facebook.com/raiontaraclia</v>
      </c>
      <c r="CU2" s="295" t="str">
        <f>IF(ISBLANK(Monitoring_MP!CU26),"",Monitoring_MP!CU26)</f>
        <v>da</v>
      </c>
      <c r="CV2" s="293" t="str">
        <f>IF(ISBLANK(Monitoring_MP!CV26),"",Monitoring_MP!CV26)</f>
        <v>https://www.facebook.com/CRTelenesti/?ref=br_rs</v>
      </c>
      <c r="CW2" s="295" t="str">
        <f>IF(ISBLANK(Monitoring_MP!CW26),"",Monitoring_MP!CW26)</f>
        <v>da</v>
      </c>
      <c r="CX2" s="293" t="str">
        <f>IF(ISBLANK(Monitoring_MP!CX26),"",Monitoring_MP!CX26)</f>
        <v>https://www.facebook.com/ConsiliulraionalUngheni/</v>
      </c>
      <c r="CY2" s="318" t="str">
        <f t="shared" si="0"/>
        <v>da</v>
      </c>
      <c r="CZ2" s="318">
        <f t="shared" ref="CZ2:CZ33" si="8">COUNTIF($AM2:$CX2,CY2)</f>
        <v>27</v>
      </c>
      <c r="DA2" s="318" t="str">
        <f t="shared" si="1"/>
        <v>nu</v>
      </c>
      <c r="DB2" s="318">
        <f t="shared" ref="DB2:DB33" si="9">COUNTIF($AM2:$CX2,DA2)</f>
        <v>3</v>
      </c>
      <c r="DC2" s="318" t="str">
        <f t="shared" si="2"/>
        <v>partial</v>
      </c>
      <c r="DD2" s="318">
        <f t="shared" ref="DD2:DD33" si="10">COUNTIF($AM2:$CX2,DC2)</f>
        <v>2</v>
      </c>
      <c r="DE2" s="318" t="str">
        <f t="shared" si="3"/>
        <v>---</v>
      </c>
      <c r="DF2" s="318">
        <f t="shared" ref="DF2:DF33" si="11">COUNTIF($AM2:$CX2,DE2)</f>
        <v>0</v>
      </c>
      <c r="DG2" s="318" t="str">
        <f t="shared" si="4"/>
        <v>---</v>
      </c>
      <c r="DH2" s="318">
        <f t="shared" ref="DH2:DH33" si="12">COUNTIF($AM2:$CX2,DG2)</f>
        <v>0</v>
      </c>
      <c r="DI2" s="318" t="str">
        <f t="shared" si="5"/>
        <v>---</v>
      </c>
      <c r="DJ2" s="318">
        <f t="shared" ref="DJ2:DJ33" si="13">COUNTIF($AM2:$CX2,DI2)</f>
        <v>0</v>
      </c>
      <c r="DK2" s="318" t="str">
        <f t="shared" si="6"/>
        <v>---</v>
      </c>
      <c r="DL2" s="318">
        <f t="shared" ref="DL2:DL33" si="14">COUNTIF($AM2:$CX2,DK2)</f>
        <v>0</v>
      </c>
      <c r="DM2" s="318" t="str">
        <f t="shared" si="7"/>
        <v>N/A</v>
      </c>
      <c r="DN2" s="318">
        <f t="shared" ref="DN2:DN33" si="15">COUNTIF($AM2:$CX2,DM2)</f>
        <v>0</v>
      </c>
      <c r="DO2" s="318">
        <f t="shared" ref="DO2:DO33" si="16">CZ2+DB2+DD2+DF2+DH2+DJ2+DL2+DN2</f>
        <v>32</v>
      </c>
      <c r="DP2" s="318" t="str">
        <f t="shared" ref="DP2:DP33" si="17">CY2</f>
        <v>da</v>
      </c>
      <c r="DQ2" s="318" t="str">
        <f t="shared" ref="DQ2:DQ33" si="18">DA2</f>
        <v>nu</v>
      </c>
      <c r="DR2" s="318">
        <f t="shared" ref="DR2:DR33" si="19">CZ2</f>
        <v>27</v>
      </c>
      <c r="DS2" s="318">
        <f t="shared" ref="DS2:DS33" si="20">DB2</f>
        <v>3</v>
      </c>
      <c r="DT2" s="318">
        <f t="shared" ref="DT2:DT33" si="21">32-(COUNTIF(AM2:CX2,"N/A"))</f>
        <v>32</v>
      </c>
      <c r="DU2" s="331" t="s">
        <v>266</v>
      </c>
      <c r="DV2" s="319">
        <f t="shared" ref="DV2:DV33" si="22">DR2/DT2</f>
        <v>0.84375</v>
      </c>
      <c r="DW2" s="319">
        <f t="shared" ref="DW2:DW33" si="23">DS2/DT2</f>
        <v>9.375E-2</v>
      </c>
      <c r="DX2" s="318" t="str">
        <f>VLOOKUP($B2,Matching_final!$B:$G,5,FALSE)</f>
        <v>R18024</v>
      </c>
      <c r="DY2" s="318" t="str">
        <f>VLOOKUP($B2,Matching_final!$B:$H,6,FALSE)</f>
        <v>Sînt utilizate de autoritățile publice locale rețelele sociale pentru implicarea cetățenilor și diseminarea informațiilor publice ?</v>
      </c>
      <c r="DZ2" s="318" t="str">
        <f>VLOOKUP($B2,Matching_final!$B:$H,7,FALSE)</f>
        <v>par</v>
      </c>
      <c r="EA2" s="319">
        <f>VLOOKUP($DX2,Monitoring_MP_2018!$B:$CZ,102,FALSE)</f>
        <v>0.59375</v>
      </c>
      <c r="EB2" s="319">
        <f>VLOOKUP($DX2,Monitoring_MP_2018!$B:$CZ,103,FALSE)</f>
        <v>9.375E-2</v>
      </c>
      <c r="EC2" s="320">
        <f t="shared" ref="EC2:EC33" si="24">DV2-EA2</f>
        <v>0.25</v>
      </c>
      <c r="ED2" s="320">
        <f t="shared" ref="ED2:ED33" si="25">DW2-EB2</f>
        <v>0</v>
      </c>
      <c r="EE2" s="318">
        <v>25</v>
      </c>
    </row>
    <row r="3" spans="1:135" ht="15" customHeight="1" x14ac:dyDescent="0.35">
      <c r="A3" s="312" t="str">
        <f>IF(ISBLANK(Monitoring_MP!A7),"",Monitoring_MP!A7)</f>
        <v>Q6</v>
      </c>
      <c r="B3" s="313" t="str">
        <f>IF(ISBLANK(Monitoring_MP!B7),"",Monitoring_MP!B7)</f>
        <v>R20006</v>
      </c>
      <c r="C3" s="314">
        <f>IF(ISBLANK(Monitoring_MP!C7),"",Monitoring_MP!C7)</f>
        <v>7</v>
      </c>
      <c r="D3" s="314" t="str">
        <f>IF(ISBLANK(Monitoring_MP!D7),"",Monitoring_MP!D7)</f>
        <v>Cuprinde anunțul referitor la desfăşurarea şedinţei publice data, ora, locul desfăşurării şedinţei şi ordinea de zi a acesteia?</v>
      </c>
      <c r="E3" s="314" t="str">
        <f>IF(ISBLANK(Monitoring_MP!E7),"",Monitoring_MP!E7)</f>
        <v>Does the public session announcement include the date, time and place of the meeting and its agenda?</v>
      </c>
      <c r="F3" s="126" t="str">
        <f>IF(ISBLANK(Monitoring_MP!F7),"",Monitoring_MP!F7)</f>
        <v>acc</v>
      </c>
      <c r="G3" s="126" t="str">
        <f>IF(ISBLANK(Monitoring_MP!G7),"",Monitoring_MP!G7)</f>
        <v>acc6</v>
      </c>
      <c r="H3" s="126" t="str">
        <f>IF(ISBLANK(Monitoring_MP!H7),"",Monitoring_MP!H7)</f>
        <v>acc6k</v>
      </c>
      <c r="I3" s="315">
        <f>IF(ISBLANK(Monitoring_MP!I7),"",Monitoring_MP!I7)</f>
        <v>1</v>
      </c>
      <c r="J3" s="126" t="str">
        <f>IF(ISBLANK(Monitoring_MP!J7),"",Monitoring_MP!J7)</f>
        <v>da</v>
      </c>
      <c r="K3" s="126" t="str">
        <f>IF(ISBLANK(Monitoring_MP!K7),"",Monitoring_MP!K7)</f>
        <v>yes</v>
      </c>
      <c r="L3" s="126" t="str">
        <f>IF(ISBLANK(Monitoring_MP!L7),"",Monitoring_MP!L7)</f>
        <v>nu</v>
      </c>
      <c r="M3" s="126" t="str">
        <f>IF(ISBLANK(Monitoring_MP!M7),"",Monitoring_MP!M7)</f>
        <v>no</v>
      </c>
      <c r="N3" s="126" t="str">
        <f>IF(ISBLANK(Monitoring_MP!N7),"",Monitoring_MP!N7)</f>
        <v>partial</v>
      </c>
      <c r="O3" s="126" t="str">
        <f>IF(ISBLANK(Monitoring_MP!O7),"",Monitoring_MP!O7)</f>
        <v>partially</v>
      </c>
      <c r="P3" s="201" t="str">
        <f>IF(ISBLANK(Monitoring_MP!P7),"",Monitoring_MP!P7)</f>
        <v>---</v>
      </c>
      <c r="Q3" s="201" t="str">
        <f>IF(ISBLANK(Monitoring_MP!Q7),"",Monitoring_MP!Q7)</f>
        <v>---</v>
      </c>
      <c r="R3" s="201" t="str">
        <f>IF(ISBLANK(Monitoring_MP!R7),"",Monitoring_MP!R7)</f>
        <v>---</v>
      </c>
      <c r="S3" s="201" t="str">
        <f>IF(ISBLANK(Monitoring_MP!S7),"",Monitoring_MP!S7)</f>
        <v>---</v>
      </c>
      <c r="T3" s="201" t="str">
        <f>IF(ISBLANK(Monitoring_MP!T7),"",Monitoring_MP!T7)</f>
        <v>---</v>
      </c>
      <c r="U3" s="201" t="str">
        <f>IF(ISBLANK(Monitoring_MP!U7),"",Monitoring_MP!U7)</f>
        <v>---</v>
      </c>
      <c r="V3" s="201" t="str">
        <f>IF(ISBLANK(Monitoring_MP!V7),"",Monitoring_MP!V7)</f>
        <v>---</v>
      </c>
      <c r="W3" s="201" t="str">
        <f>IF(ISBLANK(Monitoring_MP!W7),"",Monitoring_MP!W7)</f>
        <v>---</v>
      </c>
      <c r="X3" s="126" t="str">
        <f>IF(ISBLANK(Monitoring_MP!X7),"",Monitoring_MP!X7)</f>
        <v>N/A</v>
      </c>
      <c r="Y3" s="126" t="str">
        <f>IF(ISBLANK(Monitoring_MP!Y7),"",Monitoring_MP!Y7)</f>
        <v>N/A</v>
      </c>
      <c r="Z3" s="316" t="str">
        <f>IF(ISBLANK(Monitoring_MP!Z7),"",Monitoring_MP!Z7)</f>
        <v>---</v>
      </c>
      <c r="AA3" s="316" t="str">
        <f>IF(ISBLANK(Monitoring_MP!AA7),"",Monitoring_MP!AA7)</f>
        <v>---</v>
      </c>
      <c r="AB3" s="126" t="str">
        <f>IF(ISBLANK(Monitoring_MP!AB7),"",Monitoring_MP!AB7)</f>
        <v>da</v>
      </c>
      <c r="AC3" s="126" t="str">
        <f>IF(ISBLANK(Monitoring_MP!AC7),"",Monitoring_MP!AC7)</f>
        <v>nu</v>
      </c>
      <c r="AD3" s="126">
        <f>IF(ISBLANK(Monitoring_MP!AD7),"",Monitoring_MP!AD7)</f>
        <v>1</v>
      </c>
      <c r="AE3" s="126">
        <f>IF(ISBLANK(Monitoring_MP!AE7),"",Monitoring_MP!AE7)</f>
        <v>0</v>
      </c>
      <c r="AF3" s="126">
        <f>IF(ISBLANK(Monitoring_MP!AF7),"",Monitoring_MP!AF7)</f>
        <v>0.5</v>
      </c>
      <c r="AG3" s="201" t="str">
        <f>IF(ISBLANK(Monitoring_MP!AG7),"",Monitoring_MP!AG7)</f>
        <v>---</v>
      </c>
      <c r="AH3" s="201" t="str">
        <f>IF(ISBLANK(Monitoring_MP!AH7),"",Monitoring_MP!AH7)</f>
        <v>---</v>
      </c>
      <c r="AI3" s="201" t="str">
        <f>IF(ISBLANK(Monitoring_MP!AI7),"",Monitoring_MP!AI7)</f>
        <v>---</v>
      </c>
      <c r="AJ3" s="201" t="str">
        <f>IF(ISBLANK(Monitoring_MP!AJ7),"",Monitoring_MP!AJ7)</f>
        <v>---</v>
      </c>
      <c r="AK3" s="210" t="str">
        <f>IF(ISBLANK(Monitoring_MP!AK7),"",Monitoring_MP!AK7)</f>
        <v>N/A</v>
      </c>
      <c r="AL3" s="201" t="str">
        <f>IF(ISBLANK(Monitoring_MP!AL7),"",Monitoring_MP!AL7)</f>
        <v>---</v>
      </c>
      <c r="AM3" s="295" t="str">
        <f>IF(ISBLANK(Monitoring_MP!AM7),"",Monitoring_MP!AM7)</f>
        <v>nu</v>
      </c>
      <c r="AN3" s="292" t="str">
        <f>IF(ISBLANK(Monitoring_MP!AN7),"",Monitoring_MP!AN7)</f>
        <v>Nu sînt informații pe web</v>
      </c>
      <c r="AO3" s="295" t="str">
        <f>IF(ISBLANK(Monitoring_MP!AO7),"",Monitoring_MP!AO7)</f>
        <v>da</v>
      </c>
      <c r="AP3" s="292" t="str">
        <f>IF(ISBLANK(Monitoring_MP!AP7),"",Monitoring_MP!AP7)</f>
        <v>http://basarabeasca.md/ro/dispozitii-ale-presedintelui/</v>
      </c>
      <c r="AQ3" s="295" t="str">
        <f>IF(ISBLANK(Monitoring_MP!AQ7),"",Monitoring_MP!AQ7)</f>
        <v>nu</v>
      </c>
      <c r="AR3" s="292" t="str">
        <f>IF(ISBLANK(Monitoring_MP!AR7),"",Monitoring_MP!AR7)</f>
        <v>Nu sînt informații pe web</v>
      </c>
      <c r="AS3" s="295" t="str">
        <f>IF(ISBLANK(Monitoring_MP!AS7),"",Monitoring_MP!AS7)</f>
        <v>partial</v>
      </c>
      <c r="AT3" s="292" t="str">
        <f>IF(ISBLANK(Monitoring_MP!AT7),"",Monitoring_MP!AT7)</f>
        <v>Pe web doar un anunț
http://cahul.md/consiliul-raional-cahul-se-convoaca-in-sedinta-extraordinara-la-27-decembrie-2019/</v>
      </c>
      <c r="AU3" s="295" t="str">
        <f>IF(ISBLANK(Monitoring_MP!AU7),"",Monitoring_MP!AU7)</f>
        <v>da</v>
      </c>
      <c r="AV3" s="292" t="str">
        <f>IF(ISBLANK(Monitoring_MP!AV7),"",Monitoring_MP!AV7)</f>
        <v>http://www.calarasi.md/index.php/anunturi?start=16
http://www.calarasi.md/index.php/anunturi/1404-hghjhyre4334567890
http://www.calarasi.md/index.php/anunturi/1378-eertyy
http://www.calarasi.md/index.php/anunturi/1342-gfjhjkhkhk
http://www.calarasi.md/index.php/anunturi/1221-p78</v>
      </c>
      <c r="AW3" s="295" t="str">
        <f>IF(ISBLANK(Monitoring_MP!AW7),"",Monitoring_MP!AW7)</f>
        <v>nu</v>
      </c>
      <c r="AX3" s="293" t="str">
        <f>IF(ISBLANK(Monitoring_MP!AX7),"",Monitoring_MP!AX7)</f>
        <v>Nu sînt informații pe web</v>
      </c>
      <c r="AY3" s="295" t="str">
        <f>IF(ISBLANK(Monitoring_MP!AY7),"",Monitoring_MP!AY7)</f>
        <v>da</v>
      </c>
      <c r="AZ3" s="292" t="str">
        <f>IF(ISBLANK(Monitoring_MP!AZ7),"",Monitoring_MP!AZ7)</f>
        <v>http://www.causeni.md/documents/item/index/1786</v>
      </c>
      <c r="BA3" s="295" t="str">
        <f>IF(ISBLANK(Monitoring_MP!BA7),"",Monitoring_MP!BA7)</f>
        <v>da</v>
      </c>
      <c r="BB3" s="292" t="str">
        <f>IF(ISBLANK(Monitoring_MP!BB7),"",Monitoring_MP!BB7)</f>
        <v>http://raioncimislia.md/dispozitiile-presedintelui/</v>
      </c>
      <c r="BC3" s="295" t="str">
        <f>IF(ISBLANK(Monitoring_MP!BC7),"",Monitoring_MP!BC7)</f>
        <v>da</v>
      </c>
      <c r="BD3" s="292" t="str">
        <f>IF(ISBLANK(Monitoring_MP!BD7),"",Monitoring_MP!BD7)</f>
        <v>http://criuleni.md/index.php?pag=news&amp;id=517&amp;l=ro
http://criuleni.md/index.php?pag=news&amp;id=434&amp;rid=3335&amp;l=ro
http://criuleni.md/index.php?pag=news&amp;id=434&amp;l=ro&amp;start=20</v>
      </c>
      <c r="BE3" s="295" t="str">
        <f>IF(ISBLANK(Monitoring_MP!BE7),"",Monitoring_MP!BE7)</f>
        <v>da</v>
      </c>
      <c r="BF3" s="292" t="str">
        <f>IF(ISBLANK(Monitoring_MP!BF7),"",Monitoring_MP!BF7)</f>
        <v>http://donduseni.md/dispozitiile-presedintelui/</v>
      </c>
      <c r="BG3" s="295" t="str">
        <f>IF(ISBLANK(Monitoring_MP!BG7),"",Monitoring_MP!BG7)</f>
        <v>da</v>
      </c>
      <c r="BH3" s="292" t="str">
        <f>IF(ISBLANK(Monitoring_MP!BH7),"",Monitoring_MP!BH7)</f>
        <v>https://drochia.md/category/anunturi-transparenta/</v>
      </c>
      <c r="BI3" s="295" t="str">
        <f>IF(ISBLANK(Monitoring_MP!BI7),"",Monitoring_MP!BI7)</f>
        <v>da</v>
      </c>
      <c r="BJ3" s="292" t="str">
        <f>IF(ISBLANK(Monitoring_MP!BJ7),"",Monitoring_MP!BJ7)</f>
        <v>Anunțurile sînt plasate la rubrica noutăți de pe web
http://dubasari.md/news/consilierii-raionali-se-convoaca-in-sedinta-ordinara-de-lucru-425676</v>
      </c>
      <c r="BK3" s="295" t="str">
        <f>IF(ISBLANK(Monitoring_MP!BK7),"",Monitoring_MP!BK7)</f>
        <v>da</v>
      </c>
      <c r="BL3" s="321" t="str">
        <f>IF(ISBLANK(Monitoring_MP!BL7),"",Monitoring_MP!BL7)</f>
        <v>http://edinet.md/convocare-consiliu-raional/</v>
      </c>
      <c r="BM3" s="295" t="str">
        <f>IF(ISBLANK(Monitoring_MP!BM7),"",Monitoring_MP!BM7)</f>
        <v>da</v>
      </c>
      <c r="BN3" s="292" t="str">
        <f>IF(ISBLANK(Monitoring_MP!BN7),"",Monitoring_MP!BN7)</f>
        <v>http://www.cr-falesti.md/index.php/dispozitii</v>
      </c>
      <c r="BO3" s="295" t="str">
        <f>IF(ISBLANK(Monitoring_MP!BO7),"",Monitoring_MP!BO7)</f>
        <v>da</v>
      </c>
      <c r="BP3" s="292" t="str">
        <f>IF(ISBLANK(Monitoring_MP!BP7),"",Monitoring_MP!BP7)</f>
        <v>http://floresti.md/anunturile-de-convocare-a-sedintelor-consiliului/
http://floresti.md/sedintele-si-deciziile-comisiilor/</v>
      </c>
      <c r="BQ3" s="295" t="str">
        <f>IF(ISBLANK(Monitoring_MP!BQ7),"",Monitoring_MP!BQ7)</f>
        <v>partial</v>
      </c>
      <c r="BR3" s="292" t="str">
        <f>IF(ISBLANK(Monitoring_MP!BR7),"",Monitoring_MP!BR7)</f>
        <v>http://www.glodeni.md/ro/anun%C8%9B/anunt</v>
      </c>
      <c r="BS3" s="295" t="str">
        <f>IF(ISBLANK(Monitoring_MP!BS7),"",Monitoring_MP!BS7)</f>
        <v>da</v>
      </c>
      <c r="BT3" s="292" t="str">
        <f>IF(ISBLANK(Monitoring_MP!BT7),"",Monitoring_MP!BT7)</f>
        <v>https://hincesti.md/category/procesul-decizional/proiectele-de-decizii/</v>
      </c>
      <c r="BU3" s="295" t="str">
        <f>IF(ISBLANK(Monitoring_MP!BU7),"",Monitoring_MP!BU7)</f>
        <v>da</v>
      </c>
      <c r="BV3" s="292" t="str">
        <f>IF(ISBLANK(Monitoring_MP!BV7),"",Monitoring_MP!BV7)</f>
        <v>https://il.md/page/7/</v>
      </c>
      <c r="BW3" s="295" t="str">
        <f>IF(ISBLANK(Monitoring_MP!BW7),"",Monitoring_MP!BW7)</f>
        <v>da</v>
      </c>
      <c r="BX3" s="292" t="str">
        <f>IF(ISBLANK(Monitoring_MP!BX7),"",Monitoring_MP!BX7)</f>
        <v>http://www.leova.md/index.php?pag=news&amp;id=769&amp;rid=1584&amp;l=ro
http://www.leova.md/index.php?pag=news&amp;id=769&amp;rid=1706&amp;l=ro
http://www.leova.md/index.php?pag=news&amp;id=769&amp;rid=1745&amp;l=ro
http://www.leova.md/index.php?pag=news&amp;id=769&amp;rid=1799&amp;l=ro
http://www.leova.md/index.php?pag=news&amp;id=769&amp;rid=1833&amp;l=ro
http://www.leova.md/index.php?pag=news&amp;id=788&amp;rid=1630&amp;l=ro</v>
      </c>
      <c r="BY3" s="295" t="str">
        <f>IF(ISBLANK(Monitoring_MP!BY7),"",Monitoring_MP!BY7)</f>
        <v>nu</v>
      </c>
      <c r="BZ3" s="293" t="str">
        <f>IF(ISBLANK(Monitoring_MP!BZ7),"",Monitoring_MP!BZ7)</f>
        <v>Nu sînt informații pe web</v>
      </c>
      <c r="CA3" s="295" t="str">
        <f>IF(ISBLANK(Monitoring_MP!CA7),"",Monitoring_MP!CA7)</f>
        <v>partial</v>
      </c>
      <c r="CB3" s="292" t="str">
        <f>IF(ISBLANK(Monitoring_MP!CB7),"",Monitoring_MP!CB7)</f>
        <v>https://ocnita.md/category/decizii-2019/</v>
      </c>
      <c r="CC3" s="295" t="str">
        <f>IF(ISBLANK(Monitoring_MP!CC7),"",Monitoring_MP!CC7)</f>
        <v>da</v>
      </c>
      <c r="CD3" s="292" t="str">
        <f>IF(ISBLANK(Monitoring_MP!CD7),"",Monitoring_MP!CD7)</f>
        <v>http://or.md/index.php/page/11/
http://or.md/index.php/2019/12/24/convocarea-consiliului-raional-orhei-in-sedinta-extraordinara-4/
http://or.md/index.php/2019/12/03/convocarea-consiliului-raional-orhei-in-sedinta-ordinara-6/</v>
      </c>
      <c r="CE3" s="295" t="str">
        <f>IF(ISBLANK(Monitoring_MP!CE7),"",Monitoring_MP!CE7)</f>
        <v>da</v>
      </c>
      <c r="CF3" s="292" t="str">
        <f>IF(ISBLANK(Monitoring_MP!CF7),"",Monitoring_MP!CF7)</f>
        <v>http://consiliu.rezina.md/index.php?page=4&amp;category=13</v>
      </c>
      <c r="CG3" s="295" t="str">
        <f>IF(ISBLANK(Monitoring_MP!CG7),"",Monitoring_MP!CG7)</f>
        <v>da</v>
      </c>
      <c r="CH3" s="292" t="str">
        <f>IF(ISBLANK(Monitoring_MP!CH7),"",Monitoring_MP!CH7)</f>
        <v>http://www.riscani.md/index.php?pag=news&amp;opa=view&amp;id=914&amp;tip=anunturi&amp;start=20&amp;di=</v>
      </c>
      <c r="CI3" s="295" t="str">
        <f>IF(ISBLANK(Monitoring_MP!CI7),"",Monitoring_MP!CI7)</f>
        <v>da</v>
      </c>
      <c r="CJ3" s="292" t="str">
        <f>IF(ISBLANK(Monitoring_MP!CJ7),"",Monitoring_MP!CJ7)</f>
        <v>http://www.singerei.md/proiecte-de-decizii.html</v>
      </c>
      <c r="CK3" s="295" t="str">
        <f>IF(ISBLANK(Monitoring_MP!CK7),"",Monitoring_MP!CK7)</f>
        <v>da</v>
      </c>
      <c r="CL3" s="292" t="str">
        <f>IF(ISBLANK(Monitoring_MP!CL7),"",Monitoring_MP!CL7)</f>
        <v>https://soldanesti.md/page/10/</v>
      </c>
      <c r="CM3" s="295" t="str">
        <f>IF(ISBLANK(Monitoring_MP!CM7),"",Monitoring_MP!CM7)</f>
        <v>da</v>
      </c>
      <c r="CN3" s="292" t="str">
        <f>IF(ISBLANK(Monitoring_MP!CN7),"",Monitoring_MP!CN7)</f>
        <v>http://www.soroca.org.md/index.php/acte-normative/dispozitiile-presedintelui-raionului/610-dispozitii-de-baza-2019
http://www.soroca.org.md/index.php/procesul-decizional/anunt-de-initiere-a-proiectelor-de-decizie
http://www.soroca.org.md/index.php/procesul-decizional/anunt-de-initiere-a-proiectelor-de-decizie?start=3</v>
      </c>
      <c r="CO3" s="295" t="str">
        <f>IF(ISBLANK(Monitoring_MP!CO7),"",Monitoring_MP!CO7)</f>
        <v>da</v>
      </c>
      <c r="CP3" s="292" t="str">
        <f>IF(ISBLANK(Monitoring_MP!CP7),"",Monitoring_MP!CP7)</f>
        <v>https://stefan-voda.md/category/dispozitiile-presedintelui/page/2/</v>
      </c>
      <c r="CQ3" s="295" t="str">
        <f>IF(ISBLANK(Monitoring_MP!CQ7),"",Monitoring_MP!CQ7)</f>
        <v>da</v>
      </c>
      <c r="CR3" s="292" t="str">
        <f>IF(ISBLANK(Monitoring_MP!CR7),"",Monitoring_MP!CR7)</f>
        <v>http://crstraseni.md/index.php?pag=news&amp;id=769&amp;rid=2882&amp;l=ro
http://crstraseni.md/index.php?pag=news&amp;id=769&amp;rid=2938&amp;l=ro
http://crstraseni.md/index.php?pag=news&amp;id=769&amp;rid=3029&amp;l=ro
http://crstraseni.md/index.php?pag=news&amp;id=769&amp;rid=3179&amp;l=ro
http://crstraseni.md/index.php?pag=news&amp;id=769&amp;rid=3233&amp;l=ro
http://crstraseni.md/index.php?pag=news&amp;id=769&amp;rid=3352&amp;l=ro
http://crstraseni.md/index.php?pag=news&amp;id=769&amp;rid=3362&amp;l=ro
http://crstraseni.md/index.php?pag=news&amp;id=769&amp;rid=3403&amp;l=ro</v>
      </c>
      <c r="CS3" s="295" t="str">
        <f>IF(ISBLANK(Monitoring_MP!CS7),"",Monitoring_MP!CS7)</f>
        <v>da</v>
      </c>
      <c r="CT3" s="292" t="str">
        <f>IF(ISBLANK(Monitoring_MP!CT7),"",Monitoring_MP!CT7)</f>
        <v>Din 11 anunțuri pe web doar unul a fost publicat în termenul prevăzut de lege
http://raiontaraclia.md/2019/12/10/%d0%b2%d0%bd%d0%b5%d0%be%d1%87%d0%b5%d1%80%d0%b5%d0%b4%d0%bd%d0%be%d0%b5-%d0%b7%d0%b0%d1%81%d0%b5%d0%b4%d0%b0%d0%bd%d0%b8%d0%b5-%d1%80%d0%b0%d0%b9%d0%be%d0%bd%d0%bd%d0%be%d0%b3%d0%be-%d1%81%d0%be-11/</v>
      </c>
      <c r="CU3" s="295" t="str">
        <f>IF(ISBLANK(Monitoring_MP!CU7),"",Monitoring_MP!CU7)</f>
        <v>da</v>
      </c>
      <c r="CV3" s="292" t="str">
        <f>IF(ISBLANK(Monitoring_MP!CV7),"",Monitoring_MP!CV7)</f>
        <v>https://telenesti.md/2019/03/13/cu-privire-la-convocarea-consiliului-raional-in-sedinta-ordinara/
https://telenesti.md/2019/09/09/anunt-cu-privire-la-convocarea-consiliului-raional-telenesti-in-sedinta-ordinara/
https://telenesti.md/2019/11/15/anunt-cu-privire-la-convocarea-consiliului-raional-telenesti-in-sedinta-extraordinara/
https://telenesti.md/2019/12/08/anunt-cu-privire-la-convocarea-consiliului-raional-telenesti-in-sedinta-ordinara-2/</v>
      </c>
      <c r="CW3" s="295" t="str">
        <f>IF(ISBLANK(Monitoring_MP!CW7),"",Monitoring_MP!CW7)</f>
        <v>da</v>
      </c>
      <c r="CX3" s="292" t="str">
        <f>IF(ISBLANK(Monitoring_MP!CX7),"",Monitoring_MP!CX7)</f>
        <v>http://www.crungheni.md/anunturi/page/3/</v>
      </c>
      <c r="CY3" s="318" t="str">
        <f t="shared" si="0"/>
        <v>da</v>
      </c>
      <c r="CZ3" s="318">
        <f t="shared" si="8"/>
        <v>25</v>
      </c>
      <c r="DA3" s="318" t="str">
        <f t="shared" si="1"/>
        <v>nu</v>
      </c>
      <c r="DB3" s="318">
        <f t="shared" si="9"/>
        <v>4</v>
      </c>
      <c r="DC3" s="318" t="str">
        <f t="shared" si="2"/>
        <v>partial</v>
      </c>
      <c r="DD3" s="318">
        <f t="shared" si="10"/>
        <v>3</v>
      </c>
      <c r="DE3" s="318" t="str">
        <f t="shared" si="3"/>
        <v>---</v>
      </c>
      <c r="DF3" s="318">
        <f t="shared" si="11"/>
        <v>0</v>
      </c>
      <c r="DG3" s="318" t="str">
        <f t="shared" si="4"/>
        <v>---</v>
      </c>
      <c r="DH3" s="318">
        <f t="shared" si="12"/>
        <v>0</v>
      </c>
      <c r="DI3" s="318" t="str">
        <f t="shared" si="5"/>
        <v>---</v>
      </c>
      <c r="DJ3" s="318">
        <f t="shared" si="13"/>
        <v>0</v>
      </c>
      <c r="DK3" s="318" t="str">
        <f t="shared" si="6"/>
        <v>---</v>
      </c>
      <c r="DL3" s="318">
        <f t="shared" si="14"/>
        <v>0</v>
      </c>
      <c r="DM3" s="318" t="str">
        <f t="shared" si="7"/>
        <v>N/A</v>
      </c>
      <c r="DN3" s="318">
        <f t="shared" si="15"/>
        <v>0</v>
      </c>
      <c r="DO3" s="318">
        <f t="shared" si="16"/>
        <v>32</v>
      </c>
      <c r="DP3" s="318" t="str">
        <f t="shared" si="17"/>
        <v>da</v>
      </c>
      <c r="DQ3" s="318" t="str">
        <f t="shared" si="18"/>
        <v>nu</v>
      </c>
      <c r="DR3" s="318">
        <f t="shared" si="19"/>
        <v>25</v>
      </c>
      <c r="DS3" s="318">
        <f t="shared" si="20"/>
        <v>4</v>
      </c>
      <c r="DT3" s="318">
        <f t="shared" si="21"/>
        <v>32</v>
      </c>
      <c r="DU3" s="314" t="s">
        <v>307</v>
      </c>
      <c r="DV3" s="319">
        <f t="shared" si="22"/>
        <v>0.78125</v>
      </c>
      <c r="DW3" s="319">
        <f t="shared" si="23"/>
        <v>0.125</v>
      </c>
      <c r="DX3" s="318" t="str">
        <f>VLOOKUP($B3,Matching_final!$B:$G,5,FALSE)</f>
        <v>R18006</v>
      </c>
      <c r="DY3" s="318" t="str">
        <f>VLOOKUP($B3,Matching_final!$B:$H,6,FALSE)</f>
        <v>Cuprinde anunțul referitor la desfăşurarea şedinţei publice data, ora, locul desfăşurării şedinţei şi ordinea de zi a acesteia?</v>
      </c>
      <c r="DZ3" s="318" t="str">
        <f>VLOOKUP($B3,Matching_final!$B:$H,7,FALSE)</f>
        <v>acc</v>
      </c>
      <c r="EA3" s="319">
        <f>VLOOKUP($DX3,Monitoring_MP_2018!$B:$CZ,102,FALSE)</f>
        <v>0.53125</v>
      </c>
      <c r="EB3" s="319">
        <f>VLOOKUP($DX3,Monitoring_MP_2018!$B:$CZ,103,FALSE)</f>
        <v>0.25</v>
      </c>
      <c r="EC3" s="320">
        <f t="shared" si="24"/>
        <v>0.25</v>
      </c>
      <c r="ED3" s="320">
        <f t="shared" si="25"/>
        <v>-0.125</v>
      </c>
      <c r="EE3" s="318">
        <v>6</v>
      </c>
    </row>
    <row r="4" spans="1:135" ht="15" customHeight="1" x14ac:dyDescent="0.35">
      <c r="A4" s="344" t="str">
        <f>IF(ISBLANK(Monitoring_MP!A38),"",Monitoring_MP!A38)</f>
        <v>Q36</v>
      </c>
      <c r="B4" s="345" t="str">
        <f>IF(ISBLANK(Monitoring_MP!B38),"",Monitoring_MP!B38)</f>
        <v>R20036</v>
      </c>
      <c r="C4" s="346">
        <f>IF(ISBLANK(Monitoring_MP!C38),"",Monitoring_MP!C38)</f>
        <v>38</v>
      </c>
      <c r="D4" s="346" t="str">
        <f>IF(ISBLANK(Monitoring_MP!D38),"",Monitoring_MP!D38)</f>
        <v>Bugetul actual al unității administrativ-teritoriale este disponibil pe pagina web?</v>
      </c>
      <c r="E4" s="346" t="str">
        <f>IF(ISBLANK(Monitoring_MP!E38),"",Monitoring_MP!E38)</f>
        <v>Is available the current budget of the territorial-administrative unit on the website?</v>
      </c>
      <c r="F4" s="130" t="str">
        <f>IF(ISBLANK(Monitoring_MP!F38),"",Monitoring_MP!F38)</f>
        <v>bug</v>
      </c>
      <c r="G4" s="130" t="str">
        <f>IF(ISBLANK(Monitoring_MP!G38),"",Monitoring_MP!G38)</f>
        <v>bug4</v>
      </c>
      <c r="H4" s="130" t="str">
        <f>IF(ISBLANK(Monitoring_MP!H38),"",Monitoring_MP!H38)</f>
        <v>bug4k</v>
      </c>
      <c r="I4" s="347">
        <f>IF(ISBLANK(Monitoring_MP!I38),"",Monitoring_MP!I38)</f>
        <v>2</v>
      </c>
      <c r="J4" s="130" t="str">
        <f>IF(ISBLANK(Monitoring_MP!J38),"",Monitoring_MP!J38)</f>
        <v>da</v>
      </c>
      <c r="K4" s="130" t="str">
        <f>IF(ISBLANK(Monitoring_MP!K38),"",Monitoring_MP!K38)</f>
        <v>yes</v>
      </c>
      <c r="L4" s="130" t="str">
        <f>IF(ISBLANK(Monitoring_MP!L38),"",Monitoring_MP!L38)</f>
        <v>nu</v>
      </c>
      <c r="M4" s="130" t="str">
        <f>IF(ISBLANK(Monitoring_MP!M38),"",Monitoring_MP!M38)</f>
        <v>no</v>
      </c>
      <c r="N4" s="130" t="str">
        <f>IF(ISBLANK(Monitoring_MP!N38),"",Monitoring_MP!N38)</f>
        <v>partial</v>
      </c>
      <c r="O4" s="130" t="str">
        <f>IF(ISBLANK(Monitoring_MP!O38),"",Monitoring_MP!O38)</f>
        <v>partially</v>
      </c>
      <c r="P4" s="205" t="str">
        <f>IF(ISBLANK(Monitoring_MP!P38),"",Monitoring_MP!P38)</f>
        <v>---</v>
      </c>
      <c r="Q4" s="205" t="str">
        <f>IF(ISBLANK(Monitoring_MP!Q38),"",Monitoring_MP!Q38)</f>
        <v>---</v>
      </c>
      <c r="R4" s="205" t="str">
        <f>IF(ISBLANK(Monitoring_MP!R38),"",Monitoring_MP!R38)</f>
        <v>---</v>
      </c>
      <c r="S4" s="205" t="str">
        <f>IF(ISBLANK(Monitoring_MP!S38),"",Monitoring_MP!S38)</f>
        <v>---</v>
      </c>
      <c r="T4" s="205" t="str">
        <f>IF(ISBLANK(Monitoring_MP!T38),"",Monitoring_MP!T38)</f>
        <v>---</v>
      </c>
      <c r="U4" s="205" t="str">
        <f>IF(ISBLANK(Monitoring_MP!U38),"",Monitoring_MP!U38)</f>
        <v>---</v>
      </c>
      <c r="V4" s="205" t="str">
        <f>IF(ISBLANK(Monitoring_MP!V38),"",Monitoring_MP!V38)</f>
        <v>---</v>
      </c>
      <c r="W4" s="205" t="str">
        <f>IF(ISBLANK(Monitoring_MP!W38),"",Monitoring_MP!W38)</f>
        <v>---</v>
      </c>
      <c r="X4" s="130" t="str">
        <f>IF(ISBLANK(Monitoring_MP!X38),"",Monitoring_MP!X38)</f>
        <v>N/A</v>
      </c>
      <c r="Y4" s="130" t="str">
        <f>IF(ISBLANK(Monitoring_MP!Y38),"",Monitoring_MP!Y38)</f>
        <v>N/A</v>
      </c>
      <c r="Z4" s="344" t="str">
        <f>IF(ISBLANK(Monitoring_MP!Z38),"",Monitoring_MP!Z38)</f>
        <v>---</v>
      </c>
      <c r="AA4" s="344" t="str">
        <f>IF(ISBLANK(Monitoring_MP!AA38),"",Monitoring_MP!AA38)</f>
        <v>---</v>
      </c>
      <c r="AB4" s="130" t="str">
        <f>IF(ISBLANK(Monitoring_MP!AB38),"",Monitoring_MP!AB38)</f>
        <v>da</v>
      </c>
      <c r="AC4" s="130" t="str">
        <f>IF(ISBLANK(Monitoring_MP!AC38),"",Monitoring_MP!AC38)</f>
        <v>nu</v>
      </c>
      <c r="AD4" s="130">
        <f>IF(ISBLANK(Monitoring_MP!AD38),"",Monitoring_MP!AD38)</f>
        <v>2</v>
      </c>
      <c r="AE4" s="130">
        <f>IF(ISBLANK(Monitoring_MP!AE38),"",Monitoring_MP!AE38)</f>
        <v>0</v>
      </c>
      <c r="AF4" s="130">
        <f>IF(ISBLANK(Monitoring_MP!AF38),"",Monitoring_MP!AF38)</f>
        <v>1</v>
      </c>
      <c r="AG4" s="205" t="str">
        <f>IF(ISBLANK(Monitoring_MP!AG38),"",Monitoring_MP!AG38)</f>
        <v>---</v>
      </c>
      <c r="AH4" s="205" t="str">
        <f>IF(ISBLANK(Monitoring_MP!AH38),"",Monitoring_MP!AH38)</f>
        <v>---</v>
      </c>
      <c r="AI4" s="205" t="str">
        <f>IF(ISBLANK(Monitoring_MP!AI38),"",Monitoring_MP!AI38)</f>
        <v>---</v>
      </c>
      <c r="AJ4" s="205" t="str">
        <f>IF(ISBLANK(Monitoring_MP!AJ38),"",Monitoring_MP!AJ38)</f>
        <v>---</v>
      </c>
      <c r="AK4" s="217" t="str">
        <f>IF(ISBLANK(Monitoring_MP!AK38),"",Monitoring_MP!AK38)</f>
        <v>N/A</v>
      </c>
      <c r="AL4" s="205" t="str">
        <f>IF(ISBLANK(Monitoring_MP!AL38),"",Monitoring_MP!AL38)</f>
        <v>---</v>
      </c>
      <c r="AM4" s="295" t="str">
        <f>IF(ISBLANK(Monitoring_MP!AM38),"",Monitoring_MP!AM38)</f>
        <v>nu</v>
      </c>
      <c r="AN4" s="294" t="str">
        <f>IF(ISBLANK(Monitoring_MP!AN38),"",Monitoring_MP!AN38)</f>
        <v>Nu sînt informații pe web</v>
      </c>
      <c r="AO4" s="295" t="str">
        <f>IF(ISBLANK(Monitoring_MP!AO38),"",Monitoring_MP!AO38)</f>
        <v>da</v>
      </c>
      <c r="AP4" s="292" t="str">
        <f>IF(ISBLANK(Monitoring_MP!AP38),"",Monitoring_MP!AP38)</f>
        <v>http://basarabeasca.md/ro/bugetul-rational/
http://basarabeasca.md/wp-content/uploads/2020/01/Cu-privire-la-aprobarea-%C3%AEn-lectura-a-doua-a-bugetului-raional-Basarabeasca-pe-anul-2020-1-%D1%81%D0%B6%D0%B0%D1%82%D1%8B%D0%B9_compressed-min-%D1%81%D1%82%D1%80%D0%B0%D0%BD%D0%B8%D1%86%D1%8B-1-14.pdf</v>
      </c>
      <c r="AQ4" s="295" t="str">
        <f>IF(ISBLANK(Monitoring_MP!AQ38),"",Monitoring_MP!AQ38)</f>
        <v>nu</v>
      </c>
      <c r="AR4" s="293" t="str">
        <f>IF(ISBLANK(Monitoring_MP!AR38),"",Monitoring_MP!AR38)</f>
        <v>Nu sînt informații pe web</v>
      </c>
      <c r="AS4" s="295" t="str">
        <f>IF(ISBLANK(Monitoring_MP!AS38),"",Monitoring_MP!AS38)</f>
        <v>da</v>
      </c>
      <c r="AT4" s="292" t="str">
        <f>IF(ISBLANK(Monitoring_MP!AT38),"",Monitoring_MP!AT38)</f>
        <v>https://cahul.md/bugetul-raional/</v>
      </c>
      <c r="AU4" s="295" t="str">
        <f>IF(ISBLANK(Monitoring_MP!AU38),"",Monitoring_MP!AU38)</f>
        <v>da</v>
      </c>
      <c r="AV4" s="292" t="str">
        <f>IF(ISBLANK(Monitoring_MP!AV38),"",Monitoring_MP!AV38)</f>
        <v>http://www.calarasi.md/index.php/sedinte/finish/4-sedinte/1077-decizii-ale-sedintei-ordinare-din-24-12-2019-partea-ii</v>
      </c>
      <c r="AW4" s="295" t="str">
        <f>IF(ISBLANK(Monitoring_MP!AW38),"",Monitoring_MP!AW38)</f>
        <v>nu</v>
      </c>
      <c r="AX4" s="293" t="str">
        <f>IF(ISBLANK(Monitoring_MP!AX38),"",Monitoring_MP!AX38)</f>
        <v>Nu sînt informații pe web</v>
      </c>
      <c r="AY4" s="295" t="str">
        <f>IF(ISBLANK(Monitoring_MP!AY38),"",Monitoring_MP!AY38)</f>
        <v>da</v>
      </c>
      <c r="AZ4" s="293" t="str">
        <f>IF(ISBLANK(Monitoring_MP!AZ38),"",Monitoring_MP!AZ38)</f>
        <v>http://www.causeni.md/deciziile-consiliului-raional-causeni-adoptate-in-sedinta-din-9-decembrie-2019</v>
      </c>
      <c r="BA4" s="295" t="str">
        <f>IF(ISBLANK(Monitoring_MP!BA38),"",Monitoring_MP!BA38)</f>
        <v>da</v>
      </c>
      <c r="BB4" s="292" t="str">
        <f>IF(ISBLANK(Monitoring_MP!BB38),"",Monitoring_MP!BB38)</f>
        <v>http://raioncimislia.md/sedinta-ordinara-din-20-decembrie-2019/</v>
      </c>
      <c r="BC4" s="295" t="str">
        <f>IF(ISBLANK(Monitoring_MP!BC38),"",Monitoring_MP!BC38)</f>
        <v>da</v>
      </c>
      <c r="BD4" s="292" t="str">
        <f>IF(ISBLANK(Monitoring_MP!BD38),"",Monitoring_MP!BD38)</f>
        <v>http://criuleni.md/media/files/files/decizii___edin__a_din_27_12_2019-11-23a-___o_______u_2356688.pdf</v>
      </c>
      <c r="BE4" s="295" t="str">
        <f>IF(ISBLANK(Monitoring_MP!BE38),"",Monitoring_MP!BE38)</f>
        <v>nu</v>
      </c>
      <c r="BF4" s="292" t="str">
        <f>IF(ISBLANK(Monitoring_MP!BF38),"",Monitoring_MP!BF38)</f>
        <v>Nu sînt informații pe web</v>
      </c>
      <c r="BG4" s="295" t="str">
        <f>IF(ISBLANK(Monitoring_MP!BG38),"",Monitoring_MP!BG38)</f>
        <v>da</v>
      </c>
      <c r="BH4" s="293" t="str">
        <f>IF(ISBLANK(Monitoring_MP!BH38),"",Monitoring_MP!BH38)</f>
        <v>https://drochia.md/deciziile-consiliului/</v>
      </c>
      <c r="BI4" s="295" t="str">
        <f>IF(ISBLANK(Monitoring_MP!BI38),"",Monitoring_MP!BI38)</f>
        <v>da</v>
      </c>
      <c r="BJ4" s="293" t="str">
        <f>IF(ISBLANK(Monitoring_MP!BJ38),"",Monitoring_MP!BJ38)</f>
        <v>http://dubasari.md/pagins/deciziile-consiliului-raional</v>
      </c>
      <c r="BK4" s="295" t="str">
        <f>IF(ISBLANK(Monitoring_MP!BK38),"",Monitoring_MP!BK38)</f>
        <v>nu</v>
      </c>
      <c r="BL4" s="292" t="str">
        <f>IF(ISBLANK(Monitoring_MP!BL38),"",Monitoring_MP!BL38)</f>
        <v>Nu sînt informații pe web</v>
      </c>
      <c r="BM4" s="295" t="str">
        <f>IF(ISBLANK(Monitoring_MP!BM38),"",Monitoring_MP!BM38)</f>
        <v>da</v>
      </c>
      <c r="BN4" s="292" t="str">
        <f>IF(ISBLANK(Monitoring_MP!BN38),"",Monitoring_MP!BN38)</f>
        <v>http://www.cr-falesti.md/index.php/deciziile-consiliului-raional</v>
      </c>
      <c r="BO4" s="295" t="str">
        <f>IF(ISBLANK(Monitoring_MP!BO38),"",Monitoring_MP!BO38)</f>
        <v>da</v>
      </c>
      <c r="BP4" s="292" t="str">
        <f>IF(ISBLANK(Monitoring_MP!BP38),"",Monitoring_MP!BP38)</f>
        <v>http://floresti.md/sedinte-si-decizii/</v>
      </c>
      <c r="BQ4" s="295" t="str">
        <f>IF(ISBLANK(Monitoring_MP!BQ38),"",Monitoring_MP!BQ38)</f>
        <v>da</v>
      </c>
      <c r="BR4" s="292" t="str">
        <f>IF(ISBLANK(Monitoring_MP!BR38),"",Monitoring_MP!BR38)</f>
        <v>http://www.glodeni.md/ro/content/deciziile-din-cadrul-%C8%99edin%C8%9Bei-ordinare-consiliului-raional-glodeni-din-data-de-191219</v>
      </c>
      <c r="BS4" s="295" t="str">
        <f>IF(ISBLANK(Monitoring_MP!BS38),"",Monitoring_MP!BS38)</f>
        <v>da</v>
      </c>
      <c r="BT4" s="293" t="str">
        <f>IF(ISBLANK(Monitoring_MP!BT38),"",Monitoring_MP!BT38)</f>
        <v>https://hincesti.md/2019/12/31/deciziile-aprobate-in-cadrul-sedintei-ordinare-din-data-de-24-decembrie-2019/</v>
      </c>
      <c r="BU4" s="295" t="str">
        <f>IF(ISBLANK(Monitoring_MP!BU38),"",Monitoring_MP!BU38)</f>
        <v>da</v>
      </c>
      <c r="BV4" s="293" t="str">
        <f>IF(ISBLANK(Monitoring_MP!BV38),"",Monitoring_MP!BV38)</f>
        <v>https://il.md/wp-content/uploads/2019/12/Deciziile-Consiliului-Raional-Ialoveni-adoptate-i%cc%82n-s%cc%a6edint%cc%a6a-ordinara%cc%86-din-26-decembrie-2019.pdf</v>
      </c>
      <c r="BW4" s="295" t="str">
        <f>IF(ISBLANK(Monitoring_MP!BW38),"",Monitoring_MP!BW38)</f>
        <v>da</v>
      </c>
      <c r="BX4" s="292" t="str">
        <f>IF(ISBLANK(Monitoring_MP!BX38),"",Monitoring_MP!BX38)</f>
        <v>http://www.leova.md/index.php?pag=news&amp;id=926&amp;rid=1846&amp;l=ro</v>
      </c>
      <c r="BY4" s="295" t="str">
        <f>IF(ISBLANK(Monitoring_MP!BY38),"",Monitoring_MP!BY38)</f>
        <v>da</v>
      </c>
      <c r="BZ4" s="292" t="str">
        <f>IF(ISBLANK(Monitoring_MP!BZ38),"",Monitoring_MP!BZ38)</f>
        <v>https://nisporeni.md/deciziile-sedintei-ordinare-a-consiliului-raional-din-24-decembrie-2019/</v>
      </c>
      <c r="CA4" s="295" t="str">
        <f>IF(ISBLANK(Monitoring_MP!CA38),"",Monitoring_MP!CA38)</f>
        <v>da</v>
      </c>
      <c r="CB4" s="292" t="str">
        <f>IF(ISBLANK(Monitoring_MP!CB38),"",Monitoring_MP!CB38)</f>
        <v>https://ocnita.md/wp-content/uploads/2020/01/DECIZII-VI-2019.pdf</v>
      </c>
      <c r="CC4" s="295" t="str">
        <f>IF(ISBLANK(Monitoring_MP!CC38),"",Monitoring_MP!CC38)</f>
        <v>da</v>
      </c>
      <c r="CD4" s="293" t="str">
        <f>IF(ISBLANK(Monitoring_MP!CD38),"",Monitoring_MP!CD38)</f>
        <v>http://or.md/index.php/decizii-aprobate-de-consiliul-raional-orhei-in-sedinta-din-28-06-2019-2/deciziile-consiliului-raional/</v>
      </c>
      <c r="CE4" s="295" t="str">
        <f>IF(ISBLANK(Monitoring_MP!CE38),"",Monitoring_MP!CE38)</f>
        <v>da</v>
      </c>
      <c r="CF4" s="292" t="str">
        <f>IF(ISBLANK(Monitoring_MP!CF38),"",Monitoring_MP!CF38)</f>
        <v>http://consiliu.rezina.md/view.php?art_id=3751</v>
      </c>
      <c r="CG4" s="295" t="str">
        <f>IF(ISBLANK(Monitoring_MP!CG38),"",Monitoring_MP!CG38)</f>
        <v>nu</v>
      </c>
      <c r="CH4" s="292" t="str">
        <f>IF(ISBLANK(Monitoring_MP!CH38),"",Monitoring_MP!CH38)</f>
        <v>Nu sînt informații pe web</v>
      </c>
      <c r="CI4" s="295" t="str">
        <f>IF(ISBLANK(Monitoring_MP!CI38),"",Monitoring_MP!CI38)</f>
        <v>da</v>
      </c>
      <c r="CJ4" s="292" t="str">
        <f>IF(ISBLANK(Monitoring_MP!CJ38),"",Monitoring_MP!CJ38)</f>
        <v>http://www.singerei.md/transparenta-decizionala/item/2011-deciziile-aprobate-in-cadrul-sedintei-ordinare-a-consiliului-raional-din-19-12-2019.html</v>
      </c>
      <c r="CK4" s="295" t="str">
        <f>IF(ISBLANK(Monitoring_MP!CK38),"",Monitoring_MP!CK38)</f>
        <v>da</v>
      </c>
      <c r="CL4" s="293" t="str">
        <f>IF(ISBLANK(Monitoring_MP!CL38),"",Monitoring_MP!CL38)</f>
        <v>https://soldanesti.md/deciziile-sedintei-ordinare-din-10-12-2019/</v>
      </c>
      <c r="CM4" s="295" t="str">
        <f>IF(ISBLANK(Monitoring_MP!CM38),"",Monitoring_MP!CM38)</f>
        <v>da</v>
      </c>
      <c r="CN4" s="292" t="str">
        <f>IF(ISBLANK(Monitoring_MP!CN38),"",Monitoring_MP!CN38)</f>
        <v>http://soroca.md/jpg/Irina/buget2020/buget2020.pdf</v>
      </c>
      <c r="CO4" s="295" t="str">
        <f>IF(ISBLANK(Monitoring_MP!CO38),"",Monitoring_MP!CO38)</f>
        <v>da</v>
      </c>
      <c r="CP4" s="292" t="str">
        <f>IF(ISBLANK(Monitoring_MP!CP38),"",Monitoring_MP!CP38)</f>
        <v>https://stefan-voda.md/deciziile-consiliului-raional-adoptate-la-sedinta-din-19-decembrie-2019/</v>
      </c>
      <c r="CQ4" s="295" t="str">
        <f>IF(ISBLANK(Monitoring_MP!CQ38),"",Monitoring_MP!CQ38)</f>
        <v>da</v>
      </c>
      <c r="CR4" s="292" t="str">
        <f>IF(ISBLANK(Monitoring_MP!CR38),"",Monitoring_MP!CR38)</f>
        <v>http://crstraseni.md/media/files/files/decizie_nr__8_13_din_20_decembrie_2019_7855284.pdf</v>
      </c>
      <c r="CS4" s="295" t="str">
        <f>IF(ISBLANK(Monitoring_MP!CS38),"",Monitoring_MP!CS38)</f>
        <v>nu</v>
      </c>
      <c r="CT4" s="292" t="str">
        <f>IF(ISBLANK(Monitoring_MP!CT38),"",Monitoring_MP!CT38)</f>
        <v>Nu sînt informații pe web</v>
      </c>
      <c r="CU4" s="295" t="str">
        <f>IF(ISBLANK(Monitoring_MP!CU38),"",Monitoring_MP!CU38)</f>
        <v>da</v>
      </c>
      <c r="CV4" s="293" t="str">
        <f>IF(ISBLANK(Monitoring_MP!CV38),"",Monitoring_MP!CV38)</f>
        <v>https://telenesti.md/wp-content/uploads/2020/02/6-13-Buget-2020-lect.-II.pdf</v>
      </c>
      <c r="CW4" s="295" t="str">
        <f>IF(ISBLANK(Monitoring_MP!CW38),"",Monitoring_MP!CW38)</f>
        <v>da</v>
      </c>
      <c r="CX4" s="293" t="str">
        <f>IF(ISBLANK(Monitoring_MP!CX38),"",Monitoring_MP!CX38)</f>
        <v>http://www.crungheni.md/wp-content/uploads/2019/12/Project-4.pdf</v>
      </c>
      <c r="CY4" s="318" t="str">
        <f t="shared" si="0"/>
        <v>da</v>
      </c>
      <c r="CZ4" s="318">
        <f t="shared" si="8"/>
        <v>25</v>
      </c>
      <c r="DA4" s="318" t="str">
        <f t="shared" si="1"/>
        <v>nu</v>
      </c>
      <c r="DB4" s="318">
        <f t="shared" si="9"/>
        <v>7</v>
      </c>
      <c r="DC4" s="318" t="str">
        <f t="shared" si="2"/>
        <v>partial</v>
      </c>
      <c r="DD4" s="318">
        <f t="shared" si="10"/>
        <v>0</v>
      </c>
      <c r="DE4" s="318" t="str">
        <f t="shared" si="3"/>
        <v>---</v>
      </c>
      <c r="DF4" s="318">
        <f t="shared" si="11"/>
        <v>0</v>
      </c>
      <c r="DG4" s="318" t="str">
        <f t="shared" si="4"/>
        <v>---</v>
      </c>
      <c r="DH4" s="318">
        <f t="shared" si="12"/>
        <v>0</v>
      </c>
      <c r="DI4" s="318" t="str">
        <f t="shared" si="5"/>
        <v>---</v>
      </c>
      <c r="DJ4" s="318">
        <f t="shared" si="13"/>
        <v>0</v>
      </c>
      <c r="DK4" s="318" t="str">
        <f t="shared" si="6"/>
        <v>---</v>
      </c>
      <c r="DL4" s="318">
        <f t="shared" si="14"/>
        <v>0</v>
      </c>
      <c r="DM4" s="318" t="str">
        <f t="shared" si="7"/>
        <v>N/A</v>
      </c>
      <c r="DN4" s="318">
        <f t="shared" si="15"/>
        <v>0</v>
      </c>
      <c r="DO4" s="318">
        <f t="shared" si="16"/>
        <v>32</v>
      </c>
      <c r="DP4" s="318" t="str">
        <f t="shared" si="17"/>
        <v>da</v>
      </c>
      <c r="DQ4" s="318" t="str">
        <f t="shared" si="18"/>
        <v>nu</v>
      </c>
      <c r="DR4" s="318">
        <f t="shared" si="19"/>
        <v>25</v>
      </c>
      <c r="DS4" s="318">
        <f t="shared" si="20"/>
        <v>7</v>
      </c>
      <c r="DT4" s="318">
        <f t="shared" si="21"/>
        <v>32</v>
      </c>
      <c r="DU4" s="346" t="s">
        <v>320</v>
      </c>
      <c r="DV4" s="319">
        <f t="shared" si="22"/>
        <v>0.78125</v>
      </c>
      <c r="DW4" s="319">
        <f t="shared" si="23"/>
        <v>0.21875</v>
      </c>
      <c r="DX4" s="318" t="str">
        <f>VLOOKUP($B4,Matching_final!$B:$G,5,FALSE)</f>
        <v>R18036</v>
      </c>
      <c r="DY4" s="318" t="str">
        <f>VLOOKUP($B4,Matching_final!$B:$H,6,FALSE)</f>
        <v>Bugetul actual al unității administrativ-teritoriale este disponibil pe pagina web?</v>
      </c>
      <c r="DZ4" s="318" t="str">
        <f>VLOOKUP($B4,Matching_final!$B:$H,7,FALSE)</f>
        <v>bug</v>
      </c>
      <c r="EA4" s="319">
        <f>VLOOKUP($DX4,Monitoring_MP_2018!$B:$CZ,102,FALSE)</f>
        <v>0.84375</v>
      </c>
      <c r="EB4" s="319">
        <f>VLOOKUP($DX4,Monitoring_MP_2018!$B:$CZ,103,FALSE)</f>
        <v>0.125</v>
      </c>
      <c r="EC4" s="320">
        <f t="shared" si="24"/>
        <v>-6.25E-2</v>
      </c>
      <c r="ED4" s="320">
        <f t="shared" si="25"/>
        <v>9.375E-2</v>
      </c>
      <c r="EE4" s="318">
        <v>37</v>
      </c>
    </row>
    <row r="5" spans="1:135" ht="15" customHeight="1" x14ac:dyDescent="0.35">
      <c r="A5" s="312" t="str">
        <f>IF(ISBLANK(Monitoring_MP!A2),"",Monitoring_MP!A2)</f>
        <v>Q1</v>
      </c>
      <c r="B5" s="313" t="str">
        <f>IF(ISBLANK(Monitoring_MP!B2),"",Monitoring_MP!B2)</f>
        <v>R20001</v>
      </c>
      <c r="C5" s="314">
        <f>IF(ISBLANK(Monitoring_MP!C2),"",Monitoring_MP!C2)</f>
        <v>2</v>
      </c>
      <c r="D5" s="314" t="str">
        <f>IF(ISBLANK(Monitoring_MP!D2),"",Monitoring_MP!D2)</f>
        <v>Pagina web oficială a autorităților publice dispune de compartimente dedicate transparenţei decizionale, unde se plasează informaţia privind procesul de elaborare şi adoptare a deciziilor?</v>
      </c>
      <c r="E5" s="314" t="str">
        <f>IF(ISBLANK(Monitoring_MP!E2),"",Monitoring_MP!E2)</f>
        <v>Does the official web page of the public authority contains the fields related to transparency in decision making process, where the information about the development and approval of decisions is placed?</v>
      </c>
      <c r="F5" s="126" t="str">
        <f>IF(ISBLANK(Monitoring_MP!F2),"",Monitoring_MP!F2)</f>
        <v>acc</v>
      </c>
      <c r="G5" s="126" t="str">
        <f>IF(ISBLANK(Monitoring_MP!G2),"",Monitoring_MP!G2)</f>
        <v>acc1</v>
      </c>
      <c r="H5" s="126" t="str">
        <f>IF(ISBLANK(Monitoring_MP!H2),"",Monitoring_MP!H2)</f>
        <v>acc1k</v>
      </c>
      <c r="I5" s="315">
        <f>IF(ISBLANK(Monitoring_MP!I2),"",Monitoring_MP!I2)</f>
        <v>1</v>
      </c>
      <c r="J5" s="126" t="str">
        <f>IF(ISBLANK(Monitoring_MP!J2),"",Monitoring_MP!J2)</f>
        <v>da</v>
      </c>
      <c r="K5" s="126" t="str">
        <f>IF(ISBLANK(Monitoring_MP!K2),"",Monitoring_MP!K2)</f>
        <v>yes</v>
      </c>
      <c r="L5" s="126" t="str">
        <f>IF(ISBLANK(Monitoring_MP!L2),"",Monitoring_MP!L2)</f>
        <v>nu</v>
      </c>
      <c r="M5" s="126" t="str">
        <f>IF(ISBLANK(Monitoring_MP!M2),"",Monitoring_MP!M2)</f>
        <v>no</v>
      </c>
      <c r="N5" s="126" t="str">
        <f>IF(ISBLANK(Monitoring_MP!N2),"",Monitoring_MP!N2)</f>
        <v>partial</v>
      </c>
      <c r="O5" s="126" t="str">
        <f>IF(ISBLANK(Monitoring_MP!O2),"",Monitoring_MP!O2)</f>
        <v>partially</v>
      </c>
      <c r="P5" s="201" t="str">
        <f>IF(ISBLANK(Monitoring_MP!P2),"",Monitoring_MP!P2)</f>
        <v>---</v>
      </c>
      <c r="Q5" s="201" t="str">
        <f>IF(ISBLANK(Monitoring_MP!Q2),"",Monitoring_MP!Q2)</f>
        <v>---</v>
      </c>
      <c r="R5" s="201" t="str">
        <f>IF(ISBLANK(Monitoring_MP!R2),"",Monitoring_MP!R2)</f>
        <v>---</v>
      </c>
      <c r="S5" s="201" t="str">
        <f>IF(ISBLANK(Monitoring_MP!S2),"",Monitoring_MP!S2)</f>
        <v>---</v>
      </c>
      <c r="T5" s="201" t="str">
        <f>IF(ISBLANK(Monitoring_MP!T2),"",Monitoring_MP!T2)</f>
        <v>---</v>
      </c>
      <c r="U5" s="201" t="str">
        <f>IF(ISBLANK(Monitoring_MP!U2),"",Monitoring_MP!U2)</f>
        <v>---</v>
      </c>
      <c r="V5" s="201" t="str">
        <f>IF(ISBLANK(Monitoring_MP!V2),"",Monitoring_MP!V2)</f>
        <v>---</v>
      </c>
      <c r="W5" s="201" t="str">
        <f>IF(ISBLANK(Monitoring_MP!W2),"",Monitoring_MP!W2)</f>
        <v>---</v>
      </c>
      <c r="X5" s="126" t="str">
        <f>IF(ISBLANK(Monitoring_MP!X2),"",Monitoring_MP!X2)</f>
        <v>N/A</v>
      </c>
      <c r="Y5" s="126" t="str">
        <f>IF(ISBLANK(Monitoring_MP!Y2),"",Monitoring_MP!Y2)</f>
        <v>N/A</v>
      </c>
      <c r="Z5" s="316" t="str">
        <f>IF(ISBLANK(Monitoring_MP!Z2),"",Monitoring_MP!Z2)</f>
        <v>---</v>
      </c>
      <c r="AA5" s="316" t="str">
        <f>IF(ISBLANK(Monitoring_MP!AA2),"",Monitoring_MP!AA2)</f>
        <v>---</v>
      </c>
      <c r="AB5" s="126" t="str">
        <f>IF(ISBLANK(Monitoring_MP!AB2),"",Monitoring_MP!AB2)</f>
        <v>da</v>
      </c>
      <c r="AC5" s="126" t="str">
        <f>IF(ISBLANK(Monitoring_MP!AC2),"",Monitoring_MP!AC2)</f>
        <v>nu</v>
      </c>
      <c r="AD5" s="126">
        <f>IF(ISBLANK(Monitoring_MP!AD2),"",Monitoring_MP!AD2)</f>
        <v>1</v>
      </c>
      <c r="AE5" s="126">
        <f>IF(ISBLANK(Monitoring_MP!AE2),"",Monitoring_MP!AE2)</f>
        <v>0</v>
      </c>
      <c r="AF5" s="126">
        <f>IF(ISBLANK(Monitoring_MP!AF2),"",Monitoring_MP!AF2)</f>
        <v>0.5</v>
      </c>
      <c r="AG5" s="201" t="str">
        <f>IF(ISBLANK(Monitoring_MP!AG2),"",Monitoring_MP!AG2)</f>
        <v>---</v>
      </c>
      <c r="AH5" s="201" t="str">
        <f>IF(ISBLANK(Monitoring_MP!AH2),"",Monitoring_MP!AH2)</f>
        <v>---</v>
      </c>
      <c r="AI5" s="201" t="str">
        <f>IF(ISBLANK(Monitoring_MP!AI2),"",Monitoring_MP!AI2)</f>
        <v>---</v>
      </c>
      <c r="AJ5" s="201" t="str">
        <f>IF(ISBLANK(Monitoring_MP!AJ2),"",Monitoring_MP!AJ2)</f>
        <v>---</v>
      </c>
      <c r="AK5" s="210" t="str">
        <f>IF(ISBLANK(Monitoring_MP!AK2),"",Monitoring_MP!AK2)</f>
        <v>N/A</v>
      </c>
      <c r="AL5" s="201" t="str">
        <f>IF(ISBLANK(Monitoring_MP!AL2),"",Monitoring_MP!AL2)</f>
        <v>---</v>
      </c>
      <c r="AM5" s="295" t="str">
        <f>IF(ISBLANK(Monitoring_MP!AM2),"",Monitoring_MP!AM2)</f>
        <v>nu</v>
      </c>
      <c r="AN5" s="317" t="str">
        <f>IF(ISBLANK(Monitoring_MP!AN2),"",Monitoring_MP!AN2)</f>
        <v>Nu sînt informații pe web</v>
      </c>
      <c r="AO5" s="295" t="str">
        <f>IF(ISBLANK(Monitoring_MP!AO2),"",Monitoring_MP!AO2)</f>
        <v>da</v>
      </c>
      <c r="AP5" s="292" t="str">
        <f>IF(ISBLANK(Monitoring_MP!AP2),"",Monitoring_MP!AP2)</f>
        <v>http://basarabeasca.md/ro/#</v>
      </c>
      <c r="AQ5" s="295" t="str">
        <f>IF(ISBLANK(Monitoring_MP!AQ2),"",Monitoring_MP!AQ2)</f>
        <v>partial</v>
      </c>
      <c r="AR5" s="292" t="str">
        <f>IF(ISBLANK(Monitoring_MP!AR2),"",Monitoring_MP!AR2)</f>
        <v xml:space="preserve">Deși pagina web dispune de compartimente destinate transparenței procesului decizional, acestea nu sînt completate sau conțin puține informații utile
https://briceni.md/ </v>
      </c>
      <c r="AS5" s="295" t="str">
        <f>IF(ISBLANK(Monitoring_MP!AS2),"",Monitoring_MP!AS2)</f>
        <v>da</v>
      </c>
      <c r="AT5" s="292" t="str">
        <f>IF(ISBLANK(Monitoring_MP!AT2),"",Monitoring_MP!AT2)</f>
        <v>http://cahul.md/</v>
      </c>
      <c r="AU5" s="295" t="str">
        <f>IF(ISBLANK(Monitoring_MP!AU2),"",Monitoring_MP!AU2)</f>
        <v>partial</v>
      </c>
      <c r="AV5" s="293" t="str">
        <f>IF(ISBLANK(Monitoring_MP!AV2),"",Monitoring_MP!AV2)</f>
        <v>Pagină web dispune de compartimente destinate transparenței decizionale, însă acestea nu sînt completate sau conțin puține informații utile
http://www.calarasi.md/index.php/transparenta-decizionala</v>
      </c>
      <c r="AW5" s="295" t="str">
        <f>IF(ISBLANK(Monitoring_MP!AW2),"",Monitoring_MP!AW2)</f>
        <v>nu</v>
      </c>
      <c r="AX5" s="293" t="str">
        <f>IF(ISBLANK(Monitoring_MP!AX2),"",Monitoring_MP!AX2)</f>
        <v>Nu sînt informații pe web</v>
      </c>
      <c r="AY5" s="295" t="str">
        <f>IF(ISBLANK(Monitoring_MP!AY2),"",Monitoring_MP!AY2)</f>
        <v>da</v>
      </c>
      <c r="AZ5" s="292" t="str">
        <f>IF(ISBLANK(Monitoring_MP!AZ2),"",Monitoring_MP!AZ2)</f>
        <v>http://www.causeni.md/documents/</v>
      </c>
      <c r="BA5" s="295" t="str">
        <f>IF(ISBLANK(Monitoring_MP!BA2),"",Monitoring_MP!BA2)</f>
        <v>da</v>
      </c>
      <c r="BB5" s="292" t="str">
        <f>IF(ISBLANK(Monitoring_MP!BB2),"",Monitoring_MP!BB2)</f>
        <v>http://raioncimislia.md/</v>
      </c>
      <c r="BC5" s="295" t="str">
        <f>IF(ISBLANK(Monitoring_MP!BC2),"",Monitoring_MP!BC2)</f>
        <v>da</v>
      </c>
      <c r="BD5" s="292" t="str">
        <f>IF(ISBLANK(Monitoring_MP!BD2),"",Monitoring_MP!BD2)</f>
        <v>http://criuleni.md/index.php?l=ro</v>
      </c>
      <c r="BE5" s="295" t="str">
        <f>IF(ISBLANK(Monitoring_MP!BE2),"",Monitoring_MP!BE2)</f>
        <v>da</v>
      </c>
      <c r="BF5" s="292" t="str">
        <f>IF(ISBLANK(Monitoring_MP!BF2),"",Monitoring_MP!BF2)</f>
        <v>http://donduseni.md/</v>
      </c>
      <c r="BG5" s="295" t="str">
        <f>IF(ISBLANK(Monitoring_MP!BG2),"",Monitoring_MP!BG2)</f>
        <v>partial</v>
      </c>
      <c r="BH5" s="292" t="str">
        <f>IF(ISBLANK(Monitoring_MP!BH2),"",Monitoring_MP!BH2)</f>
        <v>Pagină web dispune de compartimente destinate transparenței decizionale, însă acestea nu sînt completate sau conțin puține informații utile
https://drochia.md/</v>
      </c>
      <c r="BI5" s="295" t="str">
        <f>IF(ISBLANK(Monitoring_MP!BI2),"",Monitoring_MP!BI2)</f>
        <v>da</v>
      </c>
      <c r="BJ5" s="292" t="str">
        <f>IF(ISBLANK(Monitoring_MP!BJ2),"",Monitoring_MP!BJ2)</f>
        <v>http://dubasari.md/</v>
      </c>
      <c r="BK5" s="295" t="str">
        <f>IF(ISBLANK(Monitoring_MP!BK2),"",Monitoring_MP!BK2)</f>
        <v>da</v>
      </c>
      <c r="BL5" s="292" t="str">
        <f>IF(ISBLANK(Monitoring_MP!BL2),"",Monitoring_MP!BL2)</f>
        <v>http://edinet.md/</v>
      </c>
      <c r="BM5" s="295" t="str">
        <f>IF(ISBLANK(Monitoring_MP!BM2),"",Monitoring_MP!BM2)</f>
        <v>da</v>
      </c>
      <c r="BN5" s="292" t="str">
        <f>IF(ISBLANK(Monitoring_MP!BN2),"",Monitoring_MP!BN2)</f>
        <v>http://www.cr-falesti.md/index.php</v>
      </c>
      <c r="BO5" s="295" t="str">
        <f>IF(ISBLANK(Monitoring_MP!BO2),"",Monitoring_MP!BO2)</f>
        <v>da</v>
      </c>
      <c r="BP5" s="292" t="str">
        <f>IF(ISBLANK(Monitoring_MP!BP2),"",Monitoring_MP!BP2)</f>
        <v>http://floresti.md/</v>
      </c>
      <c r="BQ5" s="295" t="str">
        <f>IF(ISBLANK(Monitoring_MP!BQ2),"",Monitoring_MP!BQ2)</f>
        <v>partial</v>
      </c>
      <c r="BR5" s="293" t="str">
        <f>IF(ISBLANK(Monitoring_MP!BR2),"",Monitoring_MP!BR2)</f>
        <v>http://www.glodeni.md/ro</v>
      </c>
      <c r="BS5" s="295" t="str">
        <f>IF(ISBLANK(Monitoring_MP!BS2),"",Monitoring_MP!BS2)</f>
        <v>da</v>
      </c>
      <c r="BT5" s="292" t="str">
        <f>IF(ISBLANK(Monitoring_MP!BT2),"",Monitoring_MP!BT2)</f>
        <v>https://hincesti.md/category/procesul-decizional/</v>
      </c>
      <c r="BU5" s="295" t="str">
        <f>IF(ISBLANK(Monitoring_MP!BU2),"",Monitoring_MP!BU2)</f>
        <v>partial</v>
      </c>
      <c r="BV5" s="293" t="str">
        <f>IF(ISBLANK(Monitoring_MP!BV2),"",Monitoring_MP!BV2)</f>
        <v>https://il.md/</v>
      </c>
      <c r="BW5" s="295" t="str">
        <f>IF(ISBLANK(Monitoring_MP!BW2),"",Monitoring_MP!BW2)</f>
        <v>da</v>
      </c>
      <c r="BX5" s="292" t="str">
        <f>IF(ISBLANK(Monitoring_MP!BX2),"",Monitoring_MP!BX2)</f>
        <v>http://www.leova.md/index.php?l=ro</v>
      </c>
      <c r="BY5" s="295" t="str">
        <f>IF(ISBLANK(Monitoring_MP!BY2),"",Monitoring_MP!BY2)</f>
        <v>nu</v>
      </c>
      <c r="BZ5" s="293" t="str">
        <f>IF(ISBLANK(Monitoring_MP!BZ2),"",Monitoring_MP!BZ2)</f>
        <v>Nu sînt informații pe web</v>
      </c>
      <c r="CA5" s="295" t="str">
        <f>IF(ISBLANK(Monitoring_MP!CA2),"",Monitoring_MP!CA2)</f>
        <v>partial</v>
      </c>
      <c r="CB5" s="293" t="str">
        <f>IF(ISBLANK(Monitoring_MP!CB2),"",Monitoring_MP!CB2)</f>
        <v>https://ocnita.md/</v>
      </c>
      <c r="CC5" s="295" t="str">
        <f>IF(ISBLANK(Monitoring_MP!CC2),"",Monitoring_MP!CC2)</f>
        <v>da</v>
      </c>
      <c r="CD5" s="292" t="str">
        <f>IF(ISBLANK(Monitoring_MP!CD2),"",Monitoring_MP!CD2)</f>
        <v>http://or.md/</v>
      </c>
      <c r="CE5" s="295" t="str">
        <f>IF(ISBLANK(Monitoring_MP!CE2),"",Monitoring_MP!CE2)</f>
        <v>nu</v>
      </c>
      <c r="CF5" s="292" t="str">
        <f>IF(ISBLANK(Monitoring_MP!CF2),"",Monitoring_MP!CF2)</f>
        <v>Nu sînt informații pe web</v>
      </c>
      <c r="CG5" s="295" t="str">
        <f>IF(ISBLANK(Monitoring_MP!CG2),"",Monitoring_MP!CG2)</f>
        <v>da</v>
      </c>
      <c r="CH5" s="293" t="str">
        <f>IF(ISBLANK(Monitoring_MP!CH2),"",Monitoring_MP!CH2)</f>
        <v>http://www.riscani.md/index.php?pag=procesul_decizional&amp;ids=proiecte_decizii</v>
      </c>
      <c r="CI5" s="295" t="str">
        <f>IF(ISBLANK(Monitoring_MP!CI2),"",Monitoring_MP!CI2)</f>
        <v>da</v>
      </c>
      <c r="CJ5" s="292" t="str">
        <f>IF(ISBLANK(Monitoring_MP!CJ2),"",Monitoring_MP!CJ2)</f>
        <v>http://www.singerei.md/transparenta-decizionala.html</v>
      </c>
      <c r="CK5" s="295" t="str">
        <f>IF(ISBLANK(Monitoring_MP!CK2),"",Monitoring_MP!CK2)</f>
        <v>da</v>
      </c>
      <c r="CL5" s="292" t="str">
        <f>IF(ISBLANK(Monitoring_MP!CL2),"",Monitoring_MP!CL2)</f>
        <v>https://soldanesti.md/</v>
      </c>
      <c r="CM5" s="295" t="str">
        <f>IF(ISBLANK(Monitoring_MP!CM2),"",Monitoring_MP!CM2)</f>
        <v>da</v>
      </c>
      <c r="CN5" s="292" t="str">
        <f>IF(ISBLANK(Monitoring_MP!CN2),"",Monitoring_MP!CN2)</f>
        <v>http://soroca.md/</v>
      </c>
      <c r="CO5" s="295" t="str">
        <f>IF(ISBLANK(Monitoring_MP!CO2),"",Monitoring_MP!CO2)</f>
        <v>da</v>
      </c>
      <c r="CP5" s="292" t="str">
        <f>IF(ISBLANK(Monitoring_MP!CP2),"",Monitoring_MP!CP2)</f>
        <v>https://stefan-voda.md/</v>
      </c>
      <c r="CQ5" s="295" t="str">
        <f>IF(ISBLANK(Monitoring_MP!CQ2),"",Monitoring_MP!CQ2)</f>
        <v>da</v>
      </c>
      <c r="CR5" s="292" t="str">
        <f>IF(ISBLANK(Monitoring_MP!CR2),"",Monitoring_MP!CR2)</f>
        <v>http://crstraseni.md/index.php?pag=cat&amp;id=838&amp;l=ro</v>
      </c>
      <c r="CS5" s="295" t="str">
        <f>IF(ISBLANK(Monitoring_MP!CS2),"",Monitoring_MP!CS2)</f>
        <v>nu</v>
      </c>
      <c r="CT5" s="292" t="str">
        <f>IF(ISBLANK(Monitoring_MP!CT2),"",Monitoring_MP!CT2)</f>
        <v>Nu sînt informații pe web</v>
      </c>
      <c r="CU5" s="295" t="str">
        <f>IF(ISBLANK(Monitoring_MP!CU2),"",Monitoring_MP!CU2)</f>
        <v>da</v>
      </c>
      <c r="CV5" s="292" t="str">
        <f>IF(ISBLANK(Monitoring_MP!CV2),"",Monitoring_MP!CV2)</f>
        <v>https://telenesti.md/</v>
      </c>
      <c r="CW5" s="295" t="str">
        <f>IF(ISBLANK(Monitoring_MP!CW2),"",Monitoring_MP!CW2)</f>
        <v>da</v>
      </c>
      <c r="CX5" s="292" t="str">
        <f>IF(ISBLANK(Monitoring_MP!CX2),"",Monitoring_MP!CX2)</f>
        <v>http://www.crungheni.md/</v>
      </c>
      <c r="CY5" s="318" t="str">
        <f t="shared" si="0"/>
        <v>da</v>
      </c>
      <c r="CZ5" s="318">
        <f t="shared" si="8"/>
        <v>21</v>
      </c>
      <c r="DA5" s="318" t="str">
        <f t="shared" si="1"/>
        <v>nu</v>
      </c>
      <c r="DB5" s="318">
        <f t="shared" si="9"/>
        <v>5</v>
      </c>
      <c r="DC5" s="318" t="str">
        <f t="shared" si="2"/>
        <v>partial</v>
      </c>
      <c r="DD5" s="318">
        <f t="shared" si="10"/>
        <v>6</v>
      </c>
      <c r="DE5" s="318" t="str">
        <f t="shared" si="3"/>
        <v>---</v>
      </c>
      <c r="DF5" s="318">
        <f t="shared" si="11"/>
        <v>0</v>
      </c>
      <c r="DG5" s="318" t="str">
        <f t="shared" si="4"/>
        <v>---</v>
      </c>
      <c r="DH5" s="318">
        <f t="shared" si="12"/>
        <v>0</v>
      </c>
      <c r="DI5" s="318" t="str">
        <f t="shared" si="5"/>
        <v>---</v>
      </c>
      <c r="DJ5" s="318">
        <f t="shared" si="13"/>
        <v>0</v>
      </c>
      <c r="DK5" s="318" t="str">
        <f t="shared" si="6"/>
        <v>---</v>
      </c>
      <c r="DL5" s="318">
        <f t="shared" si="14"/>
        <v>0</v>
      </c>
      <c r="DM5" s="318" t="str">
        <f t="shared" si="7"/>
        <v>N/A</v>
      </c>
      <c r="DN5" s="318">
        <f t="shared" si="15"/>
        <v>0</v>
      </c>
      <c r="DO5" s="318">
        <f t="shared" si="16"/>
        <v>32</v>
      </c>
      <c r="DP5" s="318" t="str">
        <f t="shared" si="17"/>
        <v>da</v>
      </c>
      <c r="DQ5" s="318" t="str">
        <f t="shared" si="18"/>
        <v>nu</v>
      </c>
      <c r="DR5" s="318">
        <f t="shared" si="19"/>
        <v>21</v>
      </c>
      <c r="DS5" s="318">
        <f t="shared" si="20"/>
        <v>5</v>
      </c>
      <c r="DT5" s="318">
        <f t="shared" si="21"/>
        <v>32</v>
      </c>
      <c r="DU5" s="314" t="s">
        <v>302</v>
      </c>
      <c r="DV5" s="319">
        <f t="shared" si="22"/>
        <v>0.65625</v>
      </c>
      <c r="DW5" s="319">
        <f t="shared" si="23"/>
        <v>0.15625</v>
      </c>
      <c r="DX5" s="318" t="str">
        <f>VLOOKUP($B5,Matching_final!$B:$G,5,FALSE)</f>
        <v>R18001</v>
      </c>
      <c r="DY5" s="318" t="str">
        <f>VLOOKUP($B5,Matching_final!$B:$H,6,FALSE)</f>
        <v>Pagina web oficială a autorităților publice dispune de compartimente dedicate transparenţei decizionale, unde se plasează informaţia privind procesul de elaborare şi adoptare a deciziilor?</v>
      </c>
      <c r="DZ5" s="318" t="str">
        <f>VLOOKUP($B5,Matching_final!$B:$H,7,FALSE)</f>
        <v>acc</v>
      </c>
      <c r="EA5" s="319">
        <f>VLOOKUP($DX5,Monitoring_MP_2018!$B:$CZ,102,FALSE)</f>
        <v>0.5</v>
      </c>
      <c r="EB5" s="319">
        <f>VLOOKUP($DX5,Monitoring_MP_2018!$B:$CZ,103,FALSE)</f>
        <v>9.375E-2</v>
      </c>
      <c r="EC5" s="320">
        <f t="shared" si="24"/>
        <v>0.15625</v>
      </c>
      <c r="ED5" s="320">
        <f t="shared" si="25"/>
        <v>6.25E-2</v>
      </c>
      <c r="EE5" s="318">
        <v>1</v>
      </c>
    </row>
    <row r="6" spans="1:135" ht="15" customHeight="1" x14ac:dyDescent="0.35">
      <c r="A6" s="333" t="str">
        <f>IF(ISBLANK(Monitoring_MP!A25),"",Monitoring_MP!A25)</f>
        <v>Q23</v>
      </c>
      <c r="B6" s="330" t="str">
        <f>IF(ISBLANK(Monitoring_MP!B25),"",Monitoring_MP!B25)</f>
        <v>R20023</v>
      </c>
      <c r="C6" s="331">
        <f>IF(ISBLANK(Monitoring_MP!C25),"",Monitoring_MP!C25)</f>
        <v>25</v>
      </c>
      <c r="D6" s="331" t="str">
        <f>IF(ISBLANK(Monitoring_MP!D25),"",Monitoring_MP!D25)</f>
        <v>Deciziile adoptate de autoritățile publice sînt publicate, prin plasarea acestora pe pagina web oficială?</v>
      </c>
      <c r="E6" s="331" t="str">
        <f>IF(ISBLANK(Monitoring_MP!E25),"",Monitoring_MP!E25)</f>
        <v>Are the approved decisions of the local public authority published on the web site?</v>
      </c>
      <c r="F6" s="127" t="str">
        <f>IF(ISBLANK(Monitoring_MP!F25),"",Monitoring_MP!F25)</f>
        <v>par</v>
      </c>
      <c r="G6" s="127" t="str">
        <f>IF(ISBLANK(Monitoring_MP!G25),"",Monitoring_MP!G25)</f>
        <v>par14</v>
      </c>
      <c r="H6" s="127" t="str">
        <f>IF(ISBLANK(Monitoring_MP!H25),"",Monitoring_MP!H25)</f>
        <v>par14k</v>
      </c>
      <c r="I6" s="332">
        <f>IF(ISBLANK(Monitoring_MP!I25),"",Monitoring_MP!I25)</f>
        <v>4</v>
      </c>
      <c r="J6" s="127" t="str">
        <f>IF(ISBLANK(Monitoring_MP!J25),"",Monitoring_MP!J25)</f>
        <v>da</v>
      </c>
      <c r="K6" s="127" t="str">
        <f>IF(ISBLANK(Monitoring_MP!K25),"",Monitoring_MP!K25)</f>
        <v>yes</v>
      </c>
      <c r="L6" s="127" t="str">
        <f>IF(ISBLANK(Monitoring_MP!L25),"",Monitoring_MP!L25)</f>
        <v>nu</v>
      </c>
      <c r="M6" s="127" t="str">
        <f>IF(ISBLANK(Monitoring_MP!M25),"",Monitoring_MP!M25)</f>
        <v>no</v>
      </c>
      <c r="N6" s="127" t="str">
        <f>IF(ISBLANK(Monitoring_MP!N25),"",Monitoring_MP!N25)</f>
        <v>partial</v>
      </c>
      <c r="O6" s="127" t="str">
        <f>IF(ISBLANK(Monitoring_MP!O25),"",Monitoring_MP!O25)</f>
        <v>partially</v>
      </c>
      <c r="P6" s="127" t="str">
        <f>IF(ISBLANK(Monitoring_MP!P25),"",Monitoring_MP!P25)</f>
        <v>0-10%</v>
      </c>
      <c r="Q6" s="127" t="str">
        <f>IF(ISBLANK(Monitoring_MP!Q25),"",Monitoring_MP!Q25)</f>
        <v>0-10%</v>
      </c>
      <c r="R6" s="127" t="str">
        <f>IF(ISBLANK(Monitoring_MP!R25),"",Monitoring_MP!R25)</f>
        <v>10-30%</v>
      </c>
      <c r="S6" s="127" t="str">
        <f>IF(ISBLANK(Monitoring_MP!S25),"",Monitoring_MP!S25)</f>
        <v>10-30%</v>
      </c>
      <c r="T6" s="127" t="str">
        <f>IF(ISBLANK(Monitoring_MP!T25),"",Monitoring_MP!T25)</f>
        <v>30-60%</v>
      </c>
      <c r="U6" s="127" t="str">
        <f>IF(ISBLANK(Monitoring_MP!U25),"",Monitoring_MP!U25)</f>
        <v>30-60%</v>
      </c>
      <c r="V6" s="127" t="str">
        <f>IF(ISBLANK(Monitoring_MP!V25),"",Monitoring_MP!V25)</f>
        <v>60-90%</v>
      </c>
      <c r="W6" s="127" t="str">
        <f>IF(ISBLANK(Monitoring_MP!W25),"",Monitoring_MP!W25)</f>
        <v>60-90%</v>
      </c>
      <c r="X6" s="127" t="str">
        <f>IF(ISBLANK(Monitoring_MP!X25),"",Monitoring_MP!X25)</f>
        <v>N/A</v>
      </c>
      <c r="Y6" s="127" t="str">
        <f>IF(ISBLANK(Monitoring_MP!Y25),"",Monitoring_MP!Y25)</f>
        <v>N/A</v>
      </c>
      <c r="Z6" s="333" t="str">
        <f>IF(ISBLANK(Monitoring_MP!Z25),"",Monitoring_MP!Z25)</f>
        <v>---</v>
      </c>
      <c r="AA6" s="333" t="str">
        <f>IF(ISBLANK(Monitoring_MP!AA25),"",Monitoring_MP!AA25)</f>
        <v>---</v>
      </c>
      <c r="AB6" s="127" t="str">
        <f>IF(ISBLANK(Monitoring_MP!AB25),"",Monitoring_MP!AB25)</f>
        <v>da</v>
      </c>
      <c r="AC6" s="127" t="str">
        <f>IF(ISBLANK(Monitoring_MP!AC25),"",Monitoring_MP!AC25)</f>
        <v>nu</v>
      </c>
      <c r="AD6" s="127">
        <f>IF(ISBLANK(Monitoring_MP!AD25),"",Monitoring_MP!AD25)</f>
        <v>4</v>
      </c>
      <c r="AE6" s="127">
        <f>IF(ISBLANK(Monitoring_MP!AE25),"",Monitoring_MP!AE25)</f>
        <v>0</v>
      </c>
      <c r="AF6" s="127">
        <f>IF(ISBLANK(Monitoring_MP!AF25),"",Monitoring_MP!AF25)</f>
        <v>2</v>
      </c>
      <c r="AG6" s="212">
        <f>IF(ISBLANK(Monitoring_MP!AG25),"",Monitoring_MP!AG25)</f>
        <v>0.8</v>
      </c>
      <c r="AH6" s="212">
        <f>IF(ISBLANK(Monitoring_MP!AH25),"",Monitoring_MP!AH25)</f>
        <v>1.6</v>
      </c>
      <c r="AI6" s="212">
        <f>IF(ISBLANK(Monitoring_MP!AI25),"",Monitoring_MP!AI25)</f>
        <v>2.4</v>
      </c>
      <c r="AJ6" s="212">
        <f>IF(ISBLANK(Monitoring_MP!AJ25),"",Monitoring_MP!AJ25)</f>
        <v>3.2</v>
      </c>
      <c r="AK6" s="212" t="str">
        <f>IF(ISBLANK(Monitoring_MP!AK25),"",Monitoring_MP!AK25)</f>
        <v>N/A</v>
      </c>
      <c r="AL6" s="202" t="str">
        <f>IF(ISBLANK(Monitoring_MP!AL25),"",Monitoring_MP!AL25)</f>
        <v>---</v>
      </c>
      <c r="AM6" s="295" t="str">
        <f>IF(ISBLANK(Monitoring_MP!AM25),"",Monitoring_MP!AM25)</f>
        <v>30-60%</v>
      </c>
      <c r="AN6" s="294" t="str">
        <f>IF(ISBLANK(Monitoring_MP!AN25),"",Monitoring_MP!AN25)</f>
        <v>https://anenii-noi.md/index.php?option=com_content&amp;view=category&amp;layout=blog&amp;id=87&amp;Itemid=665</v>
      </c>
      <c r="AO6" s="295" t="str">
        <f>IF(ISBLANK(Monitoring_MP!AO25),"",Monitoring_MP!AO25)</f>
        <v>da</v>
      </c>
      <c r="AP6" s="292" t="str">
        <f>IF(ISBLANK(Monitoring_MP!AP25),"",Monitoring_MP!AP25)</f>
        <v>http://basarabeasca.md/ro/decizii-ale-consiliului/</v>
      </c>
      <c r="AQ6" s="295" t="str">
        <f>IF(ISBLANK(Monitoring_MP!AQ25),"",Monitoring_MP!AQ25)</f>
        <v>da</v>
      </c>
      <c r="AR6" s="293" t="str">
        <f>IF(ISBLANK(Monitoring_MP!AR25),"",Monitoring_MP!AR25)</f>
        <v>https://www.facebook.com/groups/230548220629212/</v>
      </c>
      <c r="AS6" s="295" t="str">
        <f>IF(ISBLANK(Monitoring_MP!AS25),"",Monitoring_MP!AS25)</f>
        <v>da</v>
      </c>
      <c r="AT6" s="293" t="str">
        <f>IF(ISBLANK(Monitoring_MP!AT25),"",Monitoring_MP!AT25)</f>
        <v>http://cahul.md/decizii-adoptate/</v>
      </c>
      <c r="AU6" s="295" t="str">
        <f>IF(ISBLANK(Monitoring_MP!AU25),"",Monitoring_MP!AU25)</f>
        <v>da</v>
      </c>
      <c r="AV6" s="292" t="str">
        <f>IF(ISBLANK(Monitoring_MP!AV25),"",Monitoring_MP!AV25)</f>
        <v>http://www.calarasi.md/index.php/sedinte</v>
      </c>
      <c r="AW6" s="295" t="str">
        <f>IF(ISBLANK(Monitoring_MP!AW25),"",Monitoring_MP!AW25)</f>
        <v>partial</v>
      </c>
      <c r="AX6" s="292" t="str">
        <f>IF(ISBLANK(Monitoring_MP!AX25),"",Monitoring_MP!AX25)</f>
        <v>http://cantemir.md/lib.php?l=ro&amp;idc=90&amp;t=/Consiliul-Raional/Decizii/</v>
      </c>
      <c r="AY6" s="295" t="str">
        <f>IF(ISBLANK(Monitoring_MP!AY25),"",Monitoring_MP!AY25)</f>
        <v>da</v>
      </c>
      <c r="AZ6" s="293" t="str">
        <f>IF(ISBLANK(Monitoring_MP!AZ25),"",Monitoring_MP!AZ25)</f>
        <v>http://www.causeni.md/documents/item/index/1785</v>
      </c>
      <c r="BA6" s="295" t="str">
        <f>IF(ISBLANK(Monitoring_MP!BA25),"",Monitoring_MP!BA25)</f>
        <v>da</v>
      </c>
      <c r="BB6" s="293" t="str">
        <f>IF(ISBLANK(Monitoring_MP!BB25),"",Monitoring_MP!BB25)</f>
        <v>http://raioncimislia.md/deciziile-aprobate-ale-cr/</v>
      </c>
      <c r="BC6" s="295" t="str">
        <f>IF(ISBLANK(Monitoring_MP!BC25),"",Monitoring_MP!BC25)</f>
        <v>da</v>
      </c>
      <c r="BD6" s="292" t="str">
        <f>IF(ISBLANK(Monitoring_MP!BD25),"",Monitoring_MP!BD25)</f>
        <v>http://criuleni.md/index.php?pag=news&amp;id=433&amp;l=ro</v>
      </c>
      <c r="BE6" s="295" t="str">
        <f>IF(ISBLANK(Monitoring_MP!BE25),"",Monitoring_MP!BE25)</f>
        <v>partial</v>
      </c>
      <c r="BF6" s="292" t="str">
        <f>IF(ISBLANK(Monitoring_MP!BF25),"",Monitoring_MP!BF25)</f>
        <v>http://donduseni.md/sedinte-si-deciziile-consiliului/</v>
      </c>
      <c r="BG6" s="295" t="str">
        <f>IF(ISBLANK(Monitoring_MP!BG25),"",Monitoring_MP!BG25)</f>
        <v>partial</v>
      </c>
      <c r="BH6" s="293" t="str">
        <f>IF(ISBLANK(Monitoring_MP!BH25),"",Monitoring_MP!BH25)</f>
        <v>https://drochia.md/deciziile-consiliului/</v>
      </c>
      <c r="BI6" s="295" t="str">
        <f>IF(ISBLANK(Monitoring_MP!BI25),"",Monitoring_MP!BI25)</f>
        <v>da</v>
      </c>
      <c r="BJ6" s="292" t="str">
        <f>IF(ISBLANK(Monitoring_MP!BJ25),"",Monitoring_MP!BJ25)</f>
        <v>http://dubasari.md/pagins/deciziile-consiliului-raional</v>
      </c>
      <c r="BK6" s="295" t="str">
        <f>IF(ISBLANK(Monitoring_MP!BK25),"",Monitoring_MP!BK25)</f>
        <v>nu</v>
      </c>
      <c r="BL6" s="292" t="str">
        <f>IF(ISBLANK(Monitoring_MP!BL25),"",Monitoring_MP!BL25)</f>
        <v>Nu sînt informații pe web</v>
      </c>
      <c r="BM6" s="295" t="str">
        <f>IF(ISBLANK(Monitoring_MP!BM25),"",Monitoring_MP!BM25)</f>
        <v>da</v>
      </c>
      <c r="BN6" s="292" t="str">
        <f>IF(ISBLANK(Monitoring_MP!BN25),"",Monitoring_MP!BN25)</f>
        <v>http://www.cr-falesti.md/index.php/deciziile-consiliului-raional</v>
      </c>
      <c r="BO6" s="295" t="str">
        <f>IF(ISBLANK(Monitoring_MP!BO25),"",Monitoring_MP!BO25)</f>
        <v>da</v>
      </c>
      <c r="BP6" s="292" t="str">
        <f>IF(ISBLANK(Monitoring_MP!BP25),"",Monitoring_MP!BP25)</f>
        <v>http://floresti.md/sedinte-si-decizii/</v>
      </c>
      <c r="BQ6" s="295" t="str">
        <f>IF(ISBLANK(Monitoring_MP!BQ25),"",Monitoring_MP!BQ25)</f>
        <v>partial</v>
      </c>
      <c r="BR6" s="292" t="str">
        <f>IF(ISBLANK(Monitoring_MP!BR25),"",Monitoring_MP!BR25)</f>
        <v>http://www.glodeni.md/acte-normative/decizii</v>
      </c>
      <c r="BS6" s="295" t="str">
        <f>IF(ISBLANK(Monitoring_MP!BS25),"",Monitoring_MP!BS25)</f>
        <v>60-90%</v>
      </c>
      <c r="BT6" s="292" t="str">
        <f>IF(ISBLANK(Monitoring_MP!BT25),"",Monitoring_MP!BT25)</f>
        <v>https://hincesti.md/category/procesul-decizional/deciziile-consiliului-raional/</v>
      </c>
      <c r="BU6" s="295" t="str">
        <f>IF(ISBLANK(Monitoring_MP!BU25),"",Monitoring_MP!BU25)</f>
        <v>da</v>
      </c>
      <c r="BV6" s="292" t="str">
        <f>IF(ISBLANK(Monitoring_MP!BV25),"",Monitoring_MP!BV25)</f>
        <v>https://il.md/decizii-aprobate-ale-cr/</v>
      </c>
      <c r="BW6" s="295" t="str">
        <f>IF(ISBLANK(Monitoring_MP!BW25),"",Monitoring_MP!BW25)</f>
        <v>da</v>
      </c>
      <c r="BX6" s="292" t="str">
        <f>IF(ISBLANK(Monitoring_MP!BX25),"",Monitoring_MP!BX25)</f>
        <v>http://www.leova.md/index.php?pag=news&amp;id=926&amp;l=ro</v>
      </c>
      <c r="BY6" s="295" t="str">
        <f>IF(ISBLANK(Monitoring_MP!BY25),"",Monitoring_MP!BY25)</f>
        <v>0-10%</v>
      </c>
      <c r="BZ6" s="292" t="str">
        <f>IF(ISBLANK(Monitoring_MP!BZ25),"",Monitoring_MP!BZ25)</f>
        <v>https://nisporeni.md/deciziile-sedintei-ordinare-a-consiliului-raional-din-24-decembrie-2019/</v>
      </c>
      <c r="CA6" s="295" t="str">
        <f>IF(ISBLANK(Monitoring_MP!CA25),"",Monitoring_MP!CA25)</f>
        <v>30-60%</v>
      </c>
      <c r="CB6" s="292" t="str">
        <f>IF(ISBLANK(Monitoring_MP!CB25),"",Monitoring_MP!CB25)</f>
        <v>https://ocnita.md/wp-content/uploads/2020/01/DECIZII-VI-2019.pdf
http://ocnita.md/wp-content/uploads/2019/11/DECIZII_Alegera_presedintelui_11noiembrie.pdf
http://ocnita.md/wp-content/uploads/2019/04/DECIZII-2019-I.pdf</v>
      </c>
      <c r="CC6" s="295" t="str">
        <f>IF(ISBLANK(Monitoring_MP!CC25),"",Monitoring_MP!CC25)</f>
        <v>da</v>
      </c>
      <c r="CD6" s="292" t="str">
        <f>IF(ISBLANK(Monitoring_MP!CD25),"",Monitoring_MP!CD25)</f>
        <v>http://or.md/index.php/decizii-aprobate-de-consiliul-raional-orhei-in-sedinta-din-28-06-2019-2/deciziile-consiliului-raional/</v>
      </c>
      <c r="CE6" s="295" t="str">
        <f>IF(ISBLANK(Monitoring_MP!CE25),"",Monitoring_MP!CE25)</f>
        <v>da</v>
      </c>
      <c r="CF6" s="292" t="str">
        <f>IF(ISBLANK(Monitoring_MP!CF25),"",Monitoring_MP!CF25)</f>
        <v>http://consiliu.rezina.md/index.php?category=4</v>
      </c>
      <c r="CG6" s="295" t="str">
        <f>IF(ISBLANK(Monitoring_MP!CG25),"",Monitoring_MP!CG25)</f>
        <v>nu</v>
      </c>
      <c r="CH6" s="292" t="str">
        <f>IF(ISBLANK(Monitoring_MP!CH25),"",Monitoring_MP!CH25)</f>
        <v>Nu sînt informații pe web</v>
      </c>
      <c r="CI6" s="295" t="str">
        <f>IF(ISBLANK(Monitoring_MP!CI25),"",Monitoring_MP!CI25)</f>
        <v>da</v>
      </c>
      <c r="CJ6" s="292" t="str">
        <f>IF(ISBLANK(Monitoring_MP!CJ25),"",Monitoring_MP!CJ25)</f>
        <v>http://www.singerei.md/transparenta-decizionala/itemlist/category/64-2019.html</v>
      </c>
      <c r="CK6" s="295" t="str">
        <f>IF(ISBLANK(Monitoring_MP!CK25),"",Monitoring_MP!CK25)</f>
        <v>da</v>
      </c>
      <c r="CL6" s="293" t="str">
        <f>IF(ISBLANK(Monitoring_MP!CL25),"",Monitoring_MP!CL25)</f>
        <v>https://soldanesti.md/deciziile-sedintei-ordinare-din-10-12-2019/
https://soldanesti.md/deciziile-sedintei-extraordinare-din-02-12-2019/
https://soldanesti.md/deciziile-de-la-sedinta-ordinara-din-10-09-2019/
https://soldanesti.md/deciziile-sedintei-ordinare-din-22-08-2019/
https://soldanesti.md/deciziile-sedintei-extraordinare-din-09-07-2019/
https://soldanesti.md/decizii-de-la-sedinta-ordinara-din-06-06-2019/
https://soldanesti.md/deciziile-sedintei-ordinare-din-29-03-2019/</v>
      </c>
      <c r="CM6" s="295" t="str">
        <f>IF(ISBLANK(Monitoring_MP!CM25),"",Monitoring_MP!CM25)</f>
        <v>60-90%</v>
      </c>
      <c r="CN6" s="292" t="str">
        <f>IF(ISBLANK(Monitoring_MP!CN25),"",Monitoring_MP!CN25)</f>
        <v>http://www.soroca.org.md/index.php/acte-normative/decizii-ale-consiliului-raional-soroca/648-sedintele-consiliului-raional-soroca-anul-2019</v>
      </c>
      <c r="CO6" s="295" t="str">
        <f>IF(ISBLANK(Monitoring_MP!CO25),"",Monitoring_MP!CO25)</f>
        <v>da</v>
      </c>
      <c r="CP6" s="292" t="str">
        <f>IF(ISBLANK(Monitoring_MP!CP25),"",Monitoring_MP!CP25)</f>
        <v>https://stefan-voda.md/category/deciziile-consiliului-raional/</v>
      </c>
      <c r="CQ6" s="295" t="str">
        <f>IF(ISBLANK(Monitoring_MP!CQ25),"",Monitoring_MP!CQ25)</f>
        <v>da</v>
      </c>
      <c r="CR6" s="292" t="str">
        <f>IF(ISBLANK(Monitoring_MP!CR25),"",Monitoring_MP!CR25)</f>
        <v>http://crstraseni.md/index.php?pag=news&amp;id=786&amp;l=ro</v>
      </c>
      <c r="CS6" s="295" t="str">
        <f>IF(ISBLANK(Monitoring_MP!CS25),"",Monitoring_MP!CS25)</f>
        <v>nu</v>
      </c>
      <c r="CT6" s="292" t="str">
        <f>IF(ISBLANK(Monitoring_MP!CT25),"",Monitoring_MP!CT25)</f>
        <v>Nu sînt informații pe web</v>
      </c>
      <c r="CU6" s="295" t="str">
        <f>IF(ISBLANK(Monitoring_MP!CU25),"",Monitoring_MP!CU25)</f>
        <v>da</v>
      </c>
      <c r="CV6" s="292" t="str">
        <f>IF(ISBLANK(Monitoring_MP!CV25),"",Monitoring_MP!CV25)</f>
        <v>https://telenesti.md/deciziile-c-r/</v>
      </c>
      <c r="CW6" s="295" t="str">
        <f>IF(ISBLANK(Monitoring_MP!CW25),"",Monitoring_MP!CW25)</f>
        <v>da</v>
      </c>
      <c r="CX6" s="293" t="str">
        <f>IF(ISBLANK(Monitoring_MP!CX25),"",Monitoring_MP!CX25)</f>
        <v>http://www.crungheni.md/transparenta-decizionala/decizii-aprobate/</v>
      </c>
      <c r="CY6" s="318" t="str">
        <f t="shared" si="0"/>
        <v>da</v>
      </c>
      <c r="CZ6" s="318">
        <f t="shared" si="8"/>
        <v>20</v>
      </c>
      <c r="DA6" s="318" t="str">
        <f t="shared" si="1"/>
        <v>nu</v>
      </c>
      <c r="DB6" s="318">
        <f t="shared" si="9"/>
        <v>3</v>
      </c>
      <c r="DC6" s="318" t="str">
        <f t="shared" si="2"/>
        <v>partial</v>
      </c>
      <c r="DD6" s="318">
        <f t="shared" si="10"/>
        <v>4</v>
      </c>
      <c r="DE6" s="318" t="str">
        <f t="shared" si="3"/>
        <v>0-10%</v>
      </c>
      <c r="DF6" s="318">
        <f t="shared" si="11"/>
        <v>1</v>
      </c>
      <c r="DG6" s="318" t="str">
        <f t="shared" si="4"/>
        <v>10-30%</v>
      </c>
      <c r="DH6" s="318">
        <f t="shared" si="12"/>
        <v>0</v>
      </c>
      <c r="DI6" s="318" t="str">
        <f t="shared" si="5"/>
        <v>30-60%</v>
      </c>
      <c r="DJ6" s="318">
        <f t="shared" si="13"/>
        <v>2</v>
      </c>
      <c r="DK6" s="318" t="str">
        <f t="shared" si="6"/>
        <v>60-90%</v>
      </c>
      <c r="DL6" s="318">
        <f t="shared" si="14"/>
        <v>2</v>
      </c>
      <c r="DM6" s="318" t="str">
        <f t="shared" si="7"/>
        <v>N/A</v>
      </c>
      <c r="DN6" s="318">
        <f t="shared" si="15"/>
        <v>0</v>
      </c>
      <c r="DO6" s="318">
        <f t="shared" si="16"/>
        <v>32</v>
      </c>
      <c r="DP6" s="318" t="str">
        <f t="shared" si="17"/>
        <v>da</v>
      </c>
      <c r="DQ6" s="318" t="str">
        <f t="shared" si="18"/>
        <v>nu</v>
      </c>
      <c r="DR6" s="318">
        <f t="shared" si="19"/>
        <v>20</v>
      </c>
      <c r="DS6" s="318">
        <f t="shared" si="20"/>
        <v>3</v>
      </c>
      <c r="DT6" s="318">
        <f t="shared" si="21"/>
        <v>32</v>
      </c>
      <c r="DU6" s="331" t="s">
        <v>318</v>
      </c>
      <c r="DV6" s="319">
        <f t="shared" si="22"/>
        <v>0.625</v>
      </c>
      <c r="DW6" s="319">
        <f t="shared" si="23"/>
        <v>9.375E-2</v>
      </c>
      <c r="DX6" s="318" t="str">
        <f>VLOOKUP($B6,Matching_final!$B:$G,5,FALSE)</f>
        <v>R18023</v>
      </c>
      <c r="DY6" s="318" t="str">
        <f>VLOOKUP($B6,Matching_final!$B:$H,6,FALSE)</f>
        <v>Deciziile adoptate de autoritățile publice sînt publicate, prin plasarea acestora pe pagina web oficială?</v>
      </c>
      <c r="DZ6" s="318" t="str">
        <f>VLOOKUP($B6,Matching_final!$B:$H,7,FALSE)</f>
        <v>par</v>
      </c>
      <c r="EA6" s="319">
        <f>VLOOKUP($DX6,Monitoring_MP_2018!$B:$CZ,102,FALSE)</f>
        <v>0.78125</v>
      </c>
      <c r="EB6" s="319">
        <f>VLOOKUP($DX6,Monitoring_MP_2018!$B:$CZ,103,FALSE)</f>
        <v>9.375E-2</v>
      </c>
      <c r="EC6" s="320">
        <f t="shared" si="24"/>
        <v>-0.15625</v>
      </c>
      <c r="ED6" s="320">
        <f t="shared" si="25"/>
        <v>0</v>
      </c>
      <c r="EE6" s="318">
        <v>24</v>
      </c>
    </row>
    <row r="7" spans="1:135" ht="15" customHeight="1" x14ac:dyDescent="0.35">
      <c r="A7" s="335" t="str">
        <f>IF(ISBLANK(Monitoring_MP!A27),"",Monitoring_MP!A27)</f>
        <v>Q25</v>
      </c>
      <c r="B7" s="336" t="str">
        <f>IF(ISBLANK(Monitoring_MP!B27),"",Monitoring_MP!B27)</f>
        <v>R20025</v>
      </c>
      <c r="C7" s="337">
        <f>IF(ISBLANK(Monitoring_MP!C27),"",Monitoring_MP!C27)</f>
        <v>27</v>
      </c>
      <c r="D7" s="337" t="str">
        <f>IF(ISBLANK(Monitoring_MP!D27),"",Monitoring_MP!D27)</f>
        <v>Sînt aduse la cunoștință publică anunțurile de intenție (planurile de achiziţii publice)?</v>
      </c>
      <c r="E7" s="337" t="str">
        <f>IF(ISBLANK(Monitoring_MP!E27),"",Monitoring_MP!E27)</f>
        <v>Are notices of intent (public procurement plans) made public?</v>
      </c>
      <c r="F7" s="128" t="str">
        <f>IF(ISBLANK(Monitoring_MP!F27),"",Monitoring_MP!F27)</f>
        <v>proc</v>
      </c>
      <c r="G7" s="128" t="str">
        <f>IF(ISBLANK(Monitoring_MP!G27),"",Monitoring_MP!G27)</f>
        <v>proc1</v>
      </c>
      <c r="H7" s="128" t="str">
        <f>IF(ISBLANK(Monitoring_MP!H27),"",Monitoring_MP!H27)</f>
        <v>proc1k</v>
      </c>
      <c r="I7" s="338">
        <f>IF(ISBLANK(Monitoring_MP!I27),"",Monitoring_MP!I27)</f>
        <v>2</v>
      </c>
      <c r="J7" s="128" t="str">
        <f>IF(ISBLANK(Monitoring_MP!J27),"",Monitoring_MP!J27)</f>
        <v>da</v>
      </c>
      <c r="K7" s="128" t="str">
        <f>IF(ISBLANK(Monitoring_MP!K27),"",Monitoring_MP!K27)</f>
        <v>yes</v>
      </c>
      <c r="L7" s="128" t="str">
        <f>IF(ISBLANK(Monitoring_MP!L27),"",Monitoring_MP!L27)</f>
        <v>nu</v>
      </c>
      <c r="M7" s="128" t="str">
        <f>IF(ISBLANK(Monitoring_MP!M27),"",Monitoring_MP!M27)</f>
        <v>no</v>
      </c>
      <c r="N7" s="128" t="str">
        <f>IF(ISBLANK(Monitoring_MP!N27),"",Monitoring_MP!N27)</f>
        <v>partial/alte modalități</v>
      </c>
      <c r="O7" s="128" t="str">
        <f>IF(ISBLANK(Monitoring_MP!O27),"",Monitoring_MP!O27)</f>
        <v>partially/other ways</v>
      </c>
      <c r="P7" s="203" t="str">
        <f>IF(ISBLANK(Monitoring_MP!P27),"",Monitoring_MP!P27)</f>
        <v>---</v>
      </c>
      <c r="Q7" s="203" t="str">
        <f>IF(ISBLANK(Monitoring_MP!Q27),"",Monitoring_MP!Q27)</f>
        <v>---</v>
      </c>
      <c r="R7" s="203" t="str">
        <f>IF(ISBLANK(Monitoring_MP!R27),"",Monitoring_MP!R27)</f>
        <v>---</v>
      </c>
      <c r="S7" s="203" t="str">
        <f>IF(ISBLANK(Monitoring_MP!S27),"",Monitoring_MP!S27)</f>
        <v>---</v>
      </c>
      <c r="T7" s="203" t="str">
        <f>IF(ISBLANK(Monitoring_MP!T27),"",Monitoring_MP!T27)</f>
        <v>---</v>
      </c>
      <c r="U7" s="203" t="str">
        <f>IF(ISBLANK(Monitoring_MP!U27),"",Monitoring_MP!U27)</f>
        <v>---</v>
      </c>
      <c r="V7" s="203" t="str">
        <f>IF(ISBLANK(Monitoring_MP!V27),"",Monitoring_MP!V27)</f>
        <v>---</v>
      </c>
      <c r="W7" s="203" t="str">
        <f>IF(ISBLANK(Monitoring_MP!W27),"",Monitoring_MP!W27)</f>
        <v>---</v>
      </c>
      <c r="X7" s="128" t="str">
        <f>IF(ISBLANK(Monitoring_MP!X27),"",Monitoring_MP!X27)</f>
        <v>N/A</v>
      </c>
      <c r="Y7" s="128" t="str">
        <f>IF(ISBLANK(Monitoring_MP!Y27),"",Monitoring_MP!Y27)</f>
        <v>N/A</v>
      </c>
      <c r="Z7" s="335" t="str">
        <f>IF(ISBLANK(Monitoring_MP!Z27),"",Monitoring_MP!Z27)</f>
        <v>---</v>
      </c>
      <c r="AA7" s="335" t="str">
        <f>IF(ISBLANK(Monitoring_MP!AA27),"",Monitoring_MP!AA27)</f>
        <v>---</v>
      </c>
      <c r="AB7" s="128" t="str">
        <f>IF(ISBLANK(Monitoring_MP!AB27),"",Monitoring_MP!AB27)</f>
        <v>da</v>
      </c>
      <c r="AC7" s="128" t="str">
        <f>IF(ISBLANK(Monitoring_MP!AC27),"",Monitoring_MP!AC27)</f>
        <v>nu</v>
      </c>
      <c r="AD7" s="128">
        <f>IF(ISBLANK(Monitoring_MP!AD27),"",Monitoring_MP!AD27)</f>
        <v>2</v>
      </c>
      <c r="AE7" s="128">
        <f>IF(ISBLANK(Monitoring_MP!AE27),"",Monitoring_MP!AE27)</f>
        <v>0</v>
      </c>
      <c r="AF7" s="128">
        <f>IF(ISBLANK(Monitoring_MP!AF27),"",Monitoring_MP!AF27)</f>
        <v>1</v>
      </c>
      <c r="AG7" s="203" t="str">
        <f>IF(ISBLANK(Monitoring_MP!AG27),"",Monitoring_MP!AG27)</f>
        <v>---</v>
      </c>
      <c r="AH7" s="203" t="str">
        <f>IF(ISBLANK(Monitoring_MP!AH27),"",Monitoring_MP!AH27)</f>
        <v>---</v>
      </c>
      <c r="AI7" s="203" t="str">
        <f>IF(ISBLANK(Monitoring_MP!AI27),"",Monitoring_MP!AI27)</f>
        <v>---</v>
      </c>
      <c r="AJ7" s="203" t="str">
        <f>IF(ISBLANK(Monitoring_MP!AJ27),"",Monitoring_MP!AJ27)</f>
        <v>---</v>
      </c>
      <c r="AK7" s="215" t="str">
        <f>IF(ISBLANK(Monitoring_MP!AK27),"",Monitoring_MP!AK27)</f>
        <v>N/A</v>
      </c>
      <c r="AL7" s="203" t="str">
        <f>IF(ISBLANK(Monitoring_MP!AL27),"",Monitoring_MP!AL27)</f>
        <v>---</v>
      </c>
      <c r="AM7" s="295" t="str">
        <f>IF(ISBLANK(Monitoring_MP!AM27),"",Monitoring_MP!AM27)</f>
        <v>nu</v>
      </c>
      <c r="AN7" s="292" t="str">
        <f>IF(ISBLANK(Monitoring_MP!AN27),"",Monitoring_MP!AN27)</f>
        <v>Nu sînt informații pe web</v>
      </c>
      <c r="AO7" s="295" t="str">
        <f>IF(ISBLANK(Monitoring_MP!AO27),"",Monitoring_MP!AO27)</f>
        <v>da</v>
      </c>
      <c r="AP7" s="325" t="str">
        <f>IF(ISBLANK(Monitoring_MP!AP27),"",Monitoring_MP!AP27)</f>
        <v>http://basarabeasca.md/ro/%d1%80%d1%83%d1%81%d1%81%d0%ba%d0%b8%d0%b9-%d0%bf%d0%bb%d0%b0%d0%bd-%d0%b3%d0%be%d1%81%d0%b7%d0%b0%d0%ba%d1%83%d0%bf%d0%be%d0%ba/</v>
      </c>
      <c r="AQ7" s="295" t="str">
        <f>IF(ISBLANK(Monitoring_MP!AQ27),"",Monitoring_MP!AQ27)</f>
        <v>nu</v>
      </c>
      <c r="AR7" s="293" t="str">
        <f>IF(ISBLANK(Monitoring_MP!AR27),"",Monitoring_MP!AR27)</f>
        <v>Pe web nu este planul pentru 2019 (dar este planul pentru 2020)
https://briceni.md/planuri/</v>
      </c>
      <c r="AS7" s="295" t="str">
        <f>IF(ISBLANK(Monitoring_MP!AS27),"",Monitoring_MP!AS27)</f>
        <v>da</v>
      </c>
      <c r="AT7" s="293" t="str">
        <f>IF(ISBLANK(Monitoring_MP!AT27),"",Monitoring_MP!AT27)</f>
        <v>https://cahul.md/category/achizitii-publice/</v>
      </c>
      <c r="AU7" s="295" t="str">
        <f>IF(ISBLANK(Monitoring_MP!AU27),"",Monitoring_MP!AU27)</f>
        <v>da</v>
      </c>
      <c r="AV7" s="293" t="str">
        <f>IF(ISBLANK(Monitoring_MP!AV27),"",Monitoring_MP!AV27)</f>
        <v>http://www.calarasi.md/index.php/achizitii-publice/30-baza-de-date-ap?limitstart=0</v>
      </c>
      <c r="AW7" s="295" t="str">
        <f>IF(ISBLANK(Monitoring_MP!AW27),"",Monitoring_MP!AW27)</f>
        <v>nu</v>
      </c>
      <c r="AX7" s="293" t="str">
        <f>IF(ISBLANK(Monitoring_MP!AX27),"",Monitoring_MP!AX27)</f>
        <v>Nu sînt informații pe web</v>
      </c>
      <c r="AY7" s="295" t="str">
        <f>IF(ISBLANK(Monitoring_MP!AY27),"",Monitoring_MP!AY27)</f>
        <v>da</v>
      </c>
      <c r="AZ7" s="293" t="str">
        <f>IF(ISBLANK(Monitoring_MP!AZ27),"",Monitoring_MP!AZ27)</f>
        <v>http://www.causeni.md/planul-de-achizitie-a-consiliului-raional-causeni-pentru-anul-2019</v>
      </c>
      <c r="BA7" s="295" t="str">
        <f>IF(ISBLANK(Monitoring_MP!BA27),"",Monitoring_MP!BA27)</f>
        <v>da</v>
      </c>
      <c r="BB7" s="293" t="str">
        <f>IF(ISBLANK(Monitoring_MP!BB27),"",Monitoring_MP!BB27)</f>
        <v>http://raioncimislia.md/achizitii-publice/</v>
      </c>
      <c r="BC7" s="295" t="str">
        <f>IF(ISBLANK(Monitoring_MP!BC27),"",Monitoring_MP!BC27)</f>
        <v>da</v>
      </c>
      <c r="BD7" s="293" t="str">
        <f>IF(ISBLANK(Monitoring_MP!BD27),"",Monitoring_MP!BD27)</f>
        <v>http://criuleni.md/index.php?pag=news&amp;id=456&amp;rid=2796&amp;l=ro
http://criuleni.md/index.php?pag=news&amp;id=456&amp;rid=3040&amp;l=ro</v>
      </c>
      <c r="BE7" s="295" t="str">
        <f>IF(ISBLANK(Monitoring_MP!BE27),"",Monitoring_MP!BE27)</f>
        <v>partial/alte modalități</v>
      </c>
      <c r="BF7" s="293" t="str">
        <f>IF(ISBLANK(Monitoring_MP!BF27),"",Monitoring_MP!BF27)</f>
        <v>http://donduseni.md/achizitii-publice/</v>
      </c>
      <c r="BG7" s="295" t="str">
        <f>IF(ISBLANK(Monitoring_MP!BG27),"",Monitoring_MP!BG27)</f>
        <v>da</v>
      </c>
      <c r="BH7" s="293" t="str">
        <f>IF(ISBLANK(Monitoring_MP!BH27),"",Monitoring_MP!BH27)</f>
        <v>https://drochia.md/tendere-achizitii/</v>
      </c>
      <c r="BI7" s="295" t="str">
        <f>IF(ISBLANK(Monitoring_MP!BI27),"",Monitoring_MP!BI27)</f>
        <v>nu</v>
      </c>
      <c r="BJ7" s="293" t="str">
        <f>IF(ISBLANK(Monitoring_MP!BJ27),"",Monitoring_MP!BJ27)</f>
        <v>Nu sînt informații pe web</v>
      </c>
      <c r="BK7" s="295" t="str">
        <f>IF(ISBLANK(Monitoring_MP!BK27),"",Monitoring_MP!BK27)</f>
        <v>da</v>
      </c>
      <c r="BL7" s="293" t="str">
        <f>IF(ISBLANK(Monitoring_MP!BL27),"",Monitoring_MP!BL27)</f>
        <v>http://edinet.md/planul-de-achizitii/</v>
      </c>
      <c r="BM7" s="295" t="str">
        <f>IF(ISBLANK(Monitoring_MP!BM27),"",Monitoring_MP!BM27)</f>
        <v>da</v>
      </c>
      <c r="BN7" s="292" t="str">
        <f>IF(ISBLANK(Monitoring_MP!BN27),"",Monitoring_MP!BN27)</f>
        <v>http://www.cr-falesti.md/index.php/achizitii-publice-crf/37-plan-achizitii/2717-achizitii-publice-2019</v>
      </c>
      <c r="BO7" s="295" t="str">
        <f>IF(ISBLANK(Monitoring_MP!BO27),"",Monitoring_MP!BO27)</f>
        <v>nu</v>
      </c>
      <c r="BP7" s="292" t="str">
        <f>IF(ISBLANK(Monitoring_MP!BP27),"",Monitoring_MP!BP27)</f>
        <v>Nu sînt informații pe web</v>
      </c>
      <c r="BQ7" s="295" t="str">
        <f>IF(ISBLANK(Monitoring_MP!BQ27),"",Monitoring_MP!BQ27)</f>
        <v>nu</v>
      </c>
      <c r="BR7" s="293" t="str">
        <f>IF(ISBLANK(Monitoring_MP!BR27),"",Monitoring_MP!BR27)</f>
        <v>Nu sînt informații pe web</v>
      </c>
      <c r="BS7" s="295" t="str">
        <f>IF(ISBLANK(Monitoring_MP!BS27),"",Monitoring_MP!BS27)</f>
        <v>nu</v>
      </c>
      <c r="BT7" s="293" t="str">
        <f>IF(ISBLANK(Monitoring_MP!BT27),"",Monitoring_MP!BT27)</f>
        <v>Nu sînt informații pe web</v>
      </c>
      <c r="BU7" s="295" t="str">
        <f>IF(ISBLANK(Monitoring_MP!BU27),"",Monitoring_MP!BU27)</f>
        <v>nu</v>
      </c>
      <c r="BV7" s="293" t="str">
        <f>IF(ISBLANK(Monitoring_MP!BV27),"",Monitoring_MP!BV27)</f>
        <v>Nu sînt informații pe web</v>
      </c>
      <c r="BW7" s="295" t="str">
        <f>IF(ISBLANK(Monitoring_MP!BW27),"",Monitoring_MP!BW27)</f>
        <v>da</v>
      </c>
      <c r="BX7" s="293" t="str">
        <f>IF(ISBLANK(Monitoring_MP!BX27),"",Monitoring_MP!BX27)</f>
        <v>http://www.leova.md/index.php?pag=news&amp;id=928&amp;l=ro</v>
      </c>
      <c r="BY7" s="295" t="str">
        <f>IF(ISBLANK(Monitoring_MP!BY27),"",Monitoring_MP!BY27)</f>
        <v>nu</v>
      </c>
      <c r="BZ7" s="293" t="str">
        <f>IF(ISBLANK(Monitoring_MP!BZ27),"",Monitoring_MP!BZ27)</f>
        <v>Nu sînt informații pe web</v>
      </c>
      <c r="CA7" s="295" t="str">
        <f>IF(ISBLANK(Monitoring_MP!CA27),"",Monitoring_MP!CA27)</f>
        <v>nu</v>
      </c>
      <c r="CB7" s="293" t="str">
        <f>IF(ISBLANK(Monitoring_MP!CB27),"",Monitoring_MP!CB27)</f>
        <v>Nu sînt informații pe web</v>
      </c>
      <c r="CC7" s="295" t="str">
        <f>IF(ISBLANK(Monitoring_MP!CC27),"",Monitoring_MP!CC27)</f>
        <v>da</v>
      </c>
      <c r="CD7" s="292" t="str">
        <f>IF(ISBLANK(Monitoring_MP!CD27),"",Monitoring_MP!CD27)</f>
        <v>http://or.md/index.php/planuri/
http://or.md/wp-content/uploads/2020/01/plan-de-achizitii-2019.pdf</v>
      </c>
      <c r="CE7" s="295" t="str">
        <f>IF(ISBLANK(Monitoring_MP!CE27),"",Monitoring_MP!CE27)</f>
        <v>da</v>
      </c>
      <c r="CF7" s="293" t="str">
        <f>IF(ISBLANK(Monitoring_MP!CF27),"",Monitoring_MP!CF27)</f>
        <v>http://consiliu.rezina.md/procurements.php?category=2</v>
      </c>
      <c r="CG7" s="295" t="str">
        <f>IF(ISBLANK(Monitoring_MP!CG27),"",Monitoring_MP!CG27)</f>
        <v>da</v>
      </c>
      <c r="CH7" s="293" t="str">
        <f>IF(ISBLANK(Monitoring_MP!CH27),"",Monitoring_MP!CH27)</f>
        <v>http://www.riscani.md/index.php?pag=news&amp;opa=view&amp;id=727&amp;tip=tendere&amp;start=10&amp;di=</v>
      </c>
      <c r="CI7" s="295" t="str">
        <f>IF(ISBLANK(Monitoring_MP!CI27),"",Monitoring_MP!CI27)</f>
        <v>da</v>
      </c>
      <c r="CJ7" s="293" t="str">
        <f>IF(ISBLANK(Monitoring_MP!CJ27),"",Monitoring_MP!CJ27)</f>
        <v>http://www.singerei.md/anunturi-de-intentie-planuri/item/1665-plan-de-achizitii-al-consiliului-raional-sangerei-pentru-anul-2019.html
http://www.singerei.md/anunturi-de-intentie-planuri/item/1676-plan-de-achizitii-al-directiei-finante-sangerei-pentru-anul-2019.html</v>
      </c>
      <c r="CK7" s="295" t="str">
        <f>IF(ISBLANK(Monitoring_MP!CK27),"",Monitoring_MP!CK27)</f>
        <v>da</v>
      </c>
      <c r="CL7" s="293" t="str">
        <f>IF(ISBLANK(Monitoring_MP!CL27),"",Monitoring_MP!CL27)</f>
        <v>https://soldanesti.md/achizitii-publice/</v>
      </c>
      <c r="CM7" s="295" t="str">
        <f>IF(ISBLANK(Monitoring_MP!CM27),"",Monitoring_MP!CM27)</f>
        <v>da</v>
      </c>
      <c r="CN7" s="293" t="str">
        <f>IF(ISBLANK(Monitoring_MP!CN27),"",Monitoring_MP!CN27)</f>
        <v>http://www.soroca.org.md/index.php/achizitii-publice/planificate</v>
      </c>
      <c r="CO7" s="295" t="str">
        <f>IF(ISBLANK(Monitoring_MP!CO27),"",Monitoring_MP!CO27)</f>
        <v>da</v>
      </c>
      <c r="CP7" s="293" t="str">
        <f>IF(ISBLANK(Monitoring_MP!CP27),"",Monitoring_MP!CP27)</f>
        <v>https://stefan-voda.md/planul-de-achizitie-publica-pentru-perioada-anului-2019-al-consiliului-raional-stefan-voda/</v>
      </c>
      <c r="CQ7" s="295" t="str">
        <f>IF(ISBLANK(Monitoring_MP!CQ27),"",Monitoring_MP!CQ27)</f>
        <v>da</v>
      </c>
      <c r="CR7" s="293" t="str">
        <f>IF(ISBLANK(Monitoring_MP!CR27),"",Monitoring_MP!CR27)</f>
        <v>http://crstraseni.md/index.php?pag=news&amp;id=822&amp;rid=2931&amp;l=ro</v>
      </c>
      <c r="CS7" s="295" t="str">
        <f>IF(ISBLANK(Monitoring_MP!CS27),"",Monitoring_MP!CS27)</f>
        <v>da</v>
      </c>
      <c r="CT7" s="293" t="str">
        <f>IF(ISBLANK(Monitoring_MP!CT27),"",Monitoring_MP!CT27)</f>
        <v>http://raiontaraclia.md/wp-content/uploads/2019/02/%D0%BF%D0%BB%D0%B0%D0%BD-%D0%B3%D0%BE%D1%81.-%D0%B7%D0%B0%D0%BA%D1%83%D0%BF%D0%BE%D0%BA.pdf</v>
      </c>
      <c r="CU7" s="295" t="str">
        <f>IF(ISBLANK(Monitoring_MP!CU27),"",Monitoring_MP!CU27)</f>
        <v>da</v>
      </c>
      <c r="CV7" s="293" t="str">
        <f>IF(ISBLANK(Monitoring_MP!CV27),"",Monitoring_MP!CV27)</f>
        <v>https://telenesti.md/wp-content/uploads/2019/05/planificarea-2019.pdf</v>
      </c>
      <c r="CW7" s="334" t="str">
        <f>IF(ISBLANK(Monitoring_MP!CW27),"",Monitoring_MP!CW27)</f>
        <v>partial/alte modalități</v>
      </c>
      <c r="CX7" s="293" t="str">
        <f>IF(ISBLANK(Monitoring_MP!CX27),"",Monitoring_MP!CX27)</f>
        <v>http://daspf.ungheni.org/documente/</v>
      </c>
      <c r="CY7" s="318" t="str">
        <f t="shared" si="0"/>
        <v>da</v>
      </c>
      <c r="CZ7" s="318">
        <f t="shared" si="8"/>
        <v>20</v>
      </c>
      <c r="DA7" s="318" t="str">
        <f t="shared" si="1"/>
        <v>nu</v>
      </c>
      <c r="DB7" s="318">
        <f t="shared" si="9"/>
        <v>10</v>
      </c>
      <c r="DC7" s="318" t="str">
        <f t="shared" si="2"/>
        <v>partial/alte modalități</v>
      </c>
      <c r="DD7" s="318">
        <f t="shared" si="10"/>
        <v>2</v>
      </c>
      <c r="DE7" s="318" t="str">
        <f t="shared" si="3"/>
        <v>---</v>
      </c>
      <c r="DF7" s="318">
        <f t="shared" si="11"/>
        <v>0</v>
      </c>
      <c r="DG7" s="318" t="str">
        <f t="shared" si="4"/>
        <v>---</v>
      </c>
      <c r="DH7" s="318">
        <f t="shared" si="12"/>
        <v>0</v>
      </c>
      <c r="DI7" s="318" t="str">
        <f t="shared" si="5"/>
        <v>---</v>
      </c>
      <c r="DJ7" s="318">
        <f t="shared" si="13"/>
        <v>0</v>
      </c>
      <c r="DK7" s="318" t="str">
        <f t="shared" si="6"/>
        <v>---</v>
      </c>
      <c r="DL7" s="318">
        <f t="shared" si="14"/>
        <v>0</v>
      </c>
      <c r="DM7" s="318" t="str">
        <f t="shared" si="7"/>
        <v>N/A</v>
      </c>
      <c r="DN7" s="318">
        <f t="shared" si="15"/>
        <v>0</v>
      </c>
      <c r="DO7" s="318">
        <f t="shared" si="16"/>
        <v>32</v>
      </c>
      <c r="DP7" s="318" t="str">
        <f t="shared" si="17"/>
        <v>da</v>
      </c>
      <c r="DQ7" s="318" t="str">
        <f t="shared" si="18"/>
        <v>nu</v>
      </c>
      <c r="DR7" s="318">
        <f t="shared" si="19"/>
        <v>20</v>
      </c>
      <c r="DS7" s="318">
        <f t="shared" si="20"/>
        <v>10</v>
      </c>
      <c r="DT7" s="318">
        <f t="shared" si="21"/>
        <v>32</v>
      </c>
      <c r="DU7" s="337" t="s">
        <v>242</v>
      </c>
      <c r="DV7" s="319">
        <f t="shared" si="22"/>
        <v>0.625</v>
      </c>
      <c r="DW7" s="319">
        <f t="shared" si="23"/>
        <v>0.3125</v>
      </c>
      <c r="DX7" s="318" t="str">
        <f>VLOOKUP($B7,Matching_final!$B:$G,5,FALSE)</f>
        <v>R18025</v>
      </c>
      <c r="DY7" s="318" t="str">
        <f>VLOOKUP($B7,Matching_final!$B:$H,6,FALSE)</f>
        <v>Sînt aduse la cunoștință publică anunțurile de intenție (planurile de achiziţii publice)?</v>
      </c>
      <c r="DZ7" s="318" t="str">
        <f>VLOOKUP($B7,Matching_final!$B:$H,7,FALSE)</f>
        <v>proc</v>
      </c>
      <c r="EA7" s="319">
        <f>VLOOKUP($DX7,Monitoring_MP_2018!$B:$CZ,102,FALSE)</f>
        <v>0.4375</v>
      </c>
      <c r="EB7" s="319">
        <f>VLOOKUP($DX7,Monitoring_MP_2018!$B:$CZ,103,FALSE)</f>
        <v>0.46875</v>
      </c>
      <c r="EC7" s="320">
        <f t="shared" si="24"/>
        <v>0.1875</v>
      </c>
      <c r="ED7" s="320">
        <f t="shared" si="25"/>
        <v>-0.15625</v>
      </c>
      <c r="EE7" s="318">
        <v>26</v>
      </c>
    </row>
    <row r="8" spans="1:135" ht="15" customHeight="1" x14ac:dyDescent="0.35">
      <c r="A8" s="343" t="str">
        <f>IF(ISBLANK(Monitoring_MP!A34),"",Monitoring_MP!A34)</f>
        <v>Q32</v>
      </c>
      <c r="B8" s="340" t="str">
        <f>IF(ISBLANK(Monitoring_MP!B34),"",Monitoring_MP!B34)</f>
        <v>R20032</v>
      </c>
      <c r="C8" s="341">
        <f>IF(ISBLANK(Monitoring_MP!C34),"",Monitoring_MP!C34)</f>
        <v>34</v>
      </c>
      <c r="D8" s="341" t="str">
        <f>IF(ISBLANK(Monitoring_MP!D34),"",Monitoring_MP!D34)</f>
        <v>Sînt disponibile pe web documentele de politici privind dezvoltarea social-economică a raionului (strategii, prognoze, planuri, programe)?</v>
      </c>
      <c r="E8" s="341" t="str">
        <f>IF(ISBLANK(Monitoring_MP!E34),"",Monitoring_MP!E34)</f>
        <v>Are the documents on socio-economical development of the district (strategies, forecasts, plans, programs) available on the Web policy?</v>
      </c>
      <c r="F8" s="129" t="str">
        <f>IF(ISBLANK(Monitoring_MP!F34),"",Monitoring_MP!F34)</f>
        <v>prop</v>
      </c>
      <c r="G8" s="129" t="str">
        <f>IF(ISBLANK(Monitoring_MP!G34),"",Monitoring_MP!G34)</f>
        <v>prop3</v>
      </c>
      <c r="H8" s="129" t="str">
        <f>IF(ISBLANK(Monitoring_MP!H34),"",Monitoring_MP!H34)</f>
        <v>prop3k</v>
      </c>
      <c r="I8" s="342">
        <f>IF(ISBLANK(Monitoring_MP!I34),"",Monitoring_MP!I34)</f>
        <v>2</v>
      </c>
      <c r="J8" s="129" t="str">
        <f>IF(ISBLANK(Monitoring_MP!J34),"",Monitoring_MP!J34)</f>
        <v>da</v>
      </c>
      <c r="K8" s="129" t="str">
        <f>IF(ISBLANK(Monitoring_MP!K34),"",Monitoring_MP!K34)</f>
        <v>yes</v>
      </c>
      <c r="L8" s="129" t="str">
        <f>IF(ISBLANK(Monitoring_MP!L34),"",Monitoring_MP!L34)</f>
        <v>nu</v>
      </c>
      <c r="M8" s="129" t="str">
        <f>IF(ISBLANK(Monitoring_MP!M34),"",Monitoring_MP!M34)</f>
        <v>no</v>
      </c>
      <c r="N8" s="129" t="str">
        <f>IF(ISBLANK(Monitoring_MP!N34),"",Monitoring_MP!N34)</f>
        <v>partial</v>
      </c>
      <c r="O8" s="129" t="str">
        <f>IF(ISBLANK(Monitoring_MP!O34),"",Monitoring_MP!O34)</f>
        <v>partially</v>
      </c>
      <c r="P8" s="204" t="str">
        <f>IF(ISBLANK(Monitoring_MP!P34),"",Monitoring_MP!P34)</f>
        <v>---</v>
      </c>
      <c r="Q8" s="204" t="str">
        <f>IF(ISBLANK(Monitoring_MP!Q34),"",Monitoring_MP!Q34)</f>
        <v>---</v>
      </c>
      <c r="R8" s="204" t="str">
        <f>IF(ISBLANK(Monitoring_MP!R34),"",Monitoring_MP!R34)</f>
        <v>---</v>
      </c>
      <c r="S8" s="204" t="str">
        <f>IF(ISBLANK(Monitoring_MP!S34),"",Monitoring_MP!S34)</f>
        <v>---</v>
      </c>
      <c r="T8" s="204" t="str">
        <f>IF(ISBLANK(Monitoring_MP!T34),"",Monitoring_MP!T34)</f>
        <v>---</v>
      </c>
      <c r="U8" s="204" t="str">
        <f>IF(ISBLANK(Monitoring_MP!U34),"",Monitoring_MP!U34)</f>
        <v>---</v>
      </c>
      <c r="V8" s="204" t="str">
        <f>IF(ISBLANK(Monitoring_MP!V34),"",Monitoring_MP!V34)</f>
        <v>---</v>
      </c>
      <c r="W8" s="204" t="str">
        <f>IF(ISBLANK(Monitoring_MP!W34),"",Monitoring_MP!W34)</f>
        <v>---</v>
      </c>
      <c r="X8" s="129" t="str">
        <f>IF(ISBLANK(Monitoring_MP!X34),"",Monitoring_MP!X34)</f>
        <v>N/A</v>
      </c>
      <c r="Y8" s="129" t="str">
        <f>IF(ISBLANK(Monitoring_MP!Y34),"",Monitoring_MP!Y34)</f>
        <v>N/A</v>
      </c>
      <c r="Z8" s="339" t="str">
        <f>IF(ISBLANK(Monitoring_MP!Z34),"",Monitoring_MP!Z34)</f>
        <v>---</v>
      </c>
      <c r="AA8" s="339" t="str">
        <f>IF(ISBLANK(Monitoring_MP!AA34),"",Monitoring_MP!AA34)</f>
        <v>---</v>
      </c>
      <c r="AB8" s="129" t="str">
        <f>IF(ISBLANK(Monitoring_MP!AB34),"",Monitoring_MP!AB34)</f>
        <v>da</v>
      </c>
      <c r="AC8" s="129" t="str">
        <f>IF(ISBLANK(Monitoring_MP!AC34),"",Monitoring_MP!AC34)</f>
        <v>nu</v>
      </c>
      <c r="AD8" s="129">
        <f>IF(ISBLANK(Monitoring_MP!AD34),"",Monitoring_MP!AD34)</f>
        <v>2</v>
      </c>
      <c r="AE8" s="129">
        <f>IF(ISBLANK(Monitoring_MP!AE34),"",Monitoring_MP!AE34)</f>
        <v>0</v>
      </c>
      <c r="AF8" s="129">
        <f>IF(ISBLANK(Monitoring_MP!AF34),"",Monitoring_MP!AF34)</f>
        <v>1</v>
      </c>
      <c r="AG8" s="204" t="str">
        <f>IF(ISBLANK(Monitoring_MP!AG34),"",Monitoring_MP!AG34)</f>
        <v>---</v>
      </c>
      <c r="AH8" s="204" t="str">
        <f>IF(ISBLANK(Monitoring_MP!AH34),"",Monitoring_MP!AH34)</f>
        <v>---</v>
      </c>
      <c r="AI8" s="204" t="str">
        <f>IF(ISBLANK(Monitoring_MP!AI34),"",Monitoring_MP!AI34)</f>
        <v>---</v>
      </c>
      <c r="AJ8" s="204" t="str">
        <f>IF(ISBLANK(Monitoring_MP!AJ34),"",Monitoring_MP!AJ34)</f>
        <v>---</v>
      </c>
      <c r="AK8" s="216" t="str">
        <f>IF(ISBLANK(Monitoring_MP!AK34),"",Monitoring_MP!AK34)</f>
        <v>N/A</v>
      </c>
      <c r="AL8" s="204" t="str">
        <f>IF(ISBLANK(Monitoring_MP!AL34),"",Monitoring_MP!AL34)</f>
        <v>---</v>
      </c>
      <c r="AM8" s="295" t="str">
        <f>IF(ISBLANK(Monitoring_MP!AM34),"",Monitoring_MP!AM34)</f>
        <v>nu</v>
      </c>
      <c r="AN8" s="294" t="str">
        <f>IF(ISBLANK(Monitoring_MP!AN34),"",Monitoring_MP!AN34)</f>
        <v>Nu sînt informații pe web</v>
      </c>
      <c r="AO8" s="295" t="str">
        <f>IF(ISBLANK(Monitoring_MP!AO34),"",Monitoring_MP!AO34)</f>
        <v>nu</v>
      </c>
      <c r="AP8" s="292" t="str">
        <f>IF(ISBLANK(Monitoring_MP!AP34),"",Monitoring_MP!AP34)</f>
        <v>Nu sînt informații pe web</v>
      </c>
      <c r="AQ8" s="295" t="str">
        <f>IF(ISBLANK(Monitoring_MP!AQ34),"",Monitoring_MP!AQ34)</f>
        <v>da</v>
      </c>
      <c r="AR8" s="293" t="str">
        <f>IF(ISBLANK(Monitoring_MP!AR34),"",Monitoring_MP!AR34)</f>
        <v>http://briceni.md/strategia-de-dezvoltare-4/</v>
      </c>
      <c r="AS8" s="295" t="str">
        <f>IF(ISBLANK(Monitoring_MP!AS34),"",Monitoring_MP!AS34)</f>
        <v>da</v>
      </c>
      <c r="AT8" s="292" t="str">
        <f>IF(ISBLANK(Monitoring_MP!AT34),"",Monitoring_MP!AT34)</f>
        <v>https://cahul.md/programul-de-dezvoltare-a-raionului/</v>
      </c>
      <c r="AU8" s="295" t="str">
        <f>IF(ISBLANK(Monitoring_MP!AU34),"",Monitoring_MP!AU34)</f>
        <v>nu</v>
      </c>
      <c r="AV8" s="293" t="str">
        <f>IF(ISBLANK(Monitoring_MP!AV34),"",Monitoring_MP!AV34)</f>
        <v>Nu sînt informații pe web</v>
      </c>
      <c r="AW8" s="295" t="str">
        <f>IF(ISBLANK(Monitoring_MP!AW34),"",Monitoring_MP!AW34)</f>
        <v>da</v>
      </c>
      <c r="AX8" s="292" t="str">
        <f>IF(ISBLANK(Monitoring_MP!AX34),"",Monitoring_MP!AX34)</f>
        <v>http://cantemir.md/libview.php?l=ro&amp;idc=97&amp;id=549&amp;t=/Informatii-utile/Noutati/Strategia-de-dezvoltare-a-raionului</v>
      </c>
      <c r="AY8" s="295" t="str">
        <f>IF(ISBLANK(Monitoring_MP!AY34),"",Monitoring_MP!AY34)</f>
        <v>da</v>
      </c>
      <c r="AZ8" s="292" t="str">
        <f>IF(ISBLANK(Monitoring_MP!AZ34),"",Monitoring_MP!AZ34)</f>
        <v>http://www.causeni.md/plan-de-dezvolatre-economica-a-raionului-causeni-2019-2020</v>
      </c>
      <c r="BA8" s="295" t="str">
        <f>IF(ISBLANK(Monitoring_MP!BA34),"",Monitoring_MP!BA34)</f>
        <v>da</v>
      </c>
      <c r="BB8" s="292" t="str">
        <f>IF(ISBLANK(Monitoring_MP!BB34),"",Monitoring_MP!BB34)</f>
        <v>http://raioncimislia.md/plan-strategic-de-dezv-socio-economica-al-rlui-2013-2020/
http://raioncimislia.md/plan-de-dezvoltare-economica-al-raionului-cimislia-pentru-anii-2019-2020/</v>
      </c>
      <c r="BC8" s="295" t="str">
        <f>IF(ISBLANK(Monitoring_MP!BC34),"",Monitoring_MP!BC34)</f>
        <v>nu</v>
      </c>
      <c r="BD8" s="293" t="str">
        <f>IF(ISBLANK(Monitoring_MP!BD34),"",Monitoring_MP!BD34)</f>
        <v>Nu sînt informații pe web</v>
      </c>
      <c r="BE8" s="295" t="str">
        <f>IF(ISBLANK(Monitoring_MP!BE34),"",Monitoring_MP!BE34)</f>
        <v>nu</v>
      </c>
      <c r="BF8" s="292" t="str">
        <f>IF(ISBLANK(Monitoring_MP!BF34),"",Monitoring_MP!BF34)</f>
        <v>Nu sînt informații pe web</v>
      </c>
      <c r="BG8" s="295" t="str">
        <f>IF(ISBLANK(Monitoring_MP!BG34),"",Monitoring_MP!BG34)</f>
        <v>da</v>
      </c>
      <c r="BH8" s="292" t="str">
        <f>IF(ISBLANK(Monitoring_MP!BH34),"",Monitoring_MP!BH34)</f>
        <v>https://drochia.md/strategii/</v>
      </c>
      <c r="BI8" s="295" t="str">
        <f>IF(ISBLANK(Monitoring_MP!BI34),"",Monitoring_MP!BI34)</f>
        <v>nu</v>
      </c>
      <c r="BJ8" s="293" t="str">
        <f>IF(ISBLANK(Monitoring_MP!BJ34),"",Monitoring_MP!BJ34)</f>
        <v>Nu sînt informații pe web</v>
      </c>
      <c r="BK8" s="295" t="str">
        <f>IF(ISBLANK(Monitoring_MP!BK34),"",Monitoring_MP!BK34)</f>
        <v>da</v>
      </c>
      <c r="BL8" s="293" t="str">
        <f>IF(ISBLANK(Monitoring_MP!BL34),"",Monitoring_MP!BL34)</f>
        <v>http://edinet.md/strategia-de-dezvoltare-socio-economica-a-raionului-edinet-pe-perioada-2016-2020/</v>
      </c>
      <c r="BM8" s="295" t="str">
        <f>IF(ISBLANK(Monitoring_MP!BM34),"",Monitoring_MP!BM34)</f>
        <v>da</v>
      </c>
      <c r="BN8" s="292" t="str">
        <f>IF(ISBLANK(Monitoring_MP!BN34),"",Monitoring_MP!BN34)</f>
        <v>http://www.cr-falesti.md/index.php/raionul-falesti/strategia-de-dezvoltare-socio-economica-a-raionului-falesti</v>
      </c>
      <c r="BO8" s="295" t="str">
        <f>IF(ISBLANK(Monitoring_MP!BO34),"",Monitoring_MP!BO34)</f>
        <v>da</v>
      </c>
      <c r="BP8" s="292" t="str">
        <f>IF(ISBLANK(Monitoring_MP!BP34),"",Monitoring_MP!BP34)</f>
        <v>http://floresti.md/strategii/</v>
      </c>
      <c r="BQ8" s="295" t="str">
        <f>IF(ISBLANK(Monitoring_MP!BQ34),"",Monitoring_MP!BQ34)</f>
        <v>nu</v>
      </c>
      <c r="BR8" s="293" t="str">
        <f>IF(ISBLANK(Monitoring_MP!BR34),"",Monitoring_MP!BR34)</f>
        <v>Nu sînt informații pe web</v>
      </c>
      <c r="BS8" s="295" t="str">
        <f>IF(ISBLANK(Monitoring_MP!BS34),"",Monitoring_MP!BS34)</f>
        <v>da</v>
      </c>
      <c r="BT8" s="293" t="str">
        <f>IF(ISBLANK(Monitoring_MP!BT34),"",Monitoring_MP!BT34)</f>
        <v>https://hincesti.md/2019/01/10/planul-de-actiuni-privind-implementarea-strategiei-de-dezvoltare-socio-economica-a-raionului-hincesti-pentru-anii-2018-2020planul-actualizat-al-obiectivelor-programelor-si-proiectelor-stipulate-in-st/
https://hincesti.md/2017/12/27/planul-strategic-2018-2020/</v>
      </c>
      <c r="BU8" s="295" t="str">
        <f>IF(ISBLANK(Monitoring_MP!BU34),"",Monitoring_MP!BU34)</f>
        <v>da</v>
      </c>
      <c r="BV8" s="292" t="str">
        <f>IF(ISBLANK(Monitoring_MP!BV34),"",Monitoring_MP!BV34)</f>
        <v>https://il.md/plan-strategic-pentru-2013-2020/</v>
      </c>
      <c r="BW8" s="295" t="str">
        <f>IF(ISBLANK(Monitoring_MP!BW34),"",Monitoring_MP!BW34)</f>
        <v>da</v>
      </c>
      <c r="BX8" s="292" t="str">
        <f>IF(ISBLANK(Monitoring_MP!BX34),"",Monitoring_MP!BX34)</f>
        <v>http://www.leova.md/index.php?pag=news&amp;id=886&amp;l=ro</v>
      </c>
      <c r="BY8" s="295" t="str">
        <f>IF(ISBLANK(Monitoring_MP!BY34),"",Monitoring_MP!BY34)</f>
        <v>nu</v>
      </c>
      <c r="BZ8" s="292" t="str">
        <f>IF(ISBLANK(Monitoring_MP!BZ34),"",Monitoring_MP!BZ34)</f>
        <v>Nu sînt informații pe web</v>
      </c>
      <c r="CA8" s="295" t="str">
        <f>IF(ISBLANK(Monitoring_MP!CA34),"",Monitoring_MP!CA34)</f>
        <v>nu</v>
      </c>
      <c r="CB8" s="293" t="str">
        <f>IF(ISBLANK(Monitoring_MP!CB34),"",Monitoring_MP!CB34)</f>
        <v>Nu sînt informații pe web</v>
      </c>
      <c r="CC8" s="295" t="str">
        <f>IF(ISBLANK(Monitoring_MP!CC34),"",Monitoring_MP!CC34)</f>
        <v>da</v>
      </c>
      <c r="CD8" s="292" t="str">
        <f>IF(ISBLANK(Monitoring_MP!CD34),"",Monitoring_MP!CD34)</f>
        <v>http://or.md/wp-content/uploads/2016/12/Strategia-de-Dezvoltare-a-raionului-Orhei-2016-2020.pdf</v>
      </c>
      <c r="CE8" s="295" t="str">
        <f>IF(ISBLANK(Monitoring_MP!CE34),"",Monitoring_MP!CE34)</f>
        <v>da</v>
      </c>
      <c r="CF8" s="293" t="str">
        <f>IF(ISBLANK(Monitoring_MP!CF34),"",Monitoring_MP!CF34)</f>
        <v>https://consiliu.rezina.md/docs/doc53.pdf</v>
      </c>
      <c r="CG8" s="295" t="str">
        <f>IF(ISBLANK(Monitoring_MP!CG34),"",Monitoring_MP!CG34)</f>
        <v>da</v>
      </c>
      <c r="CH8" s="292" t="str">
        <f>IF(ISBLANK(Monitoring_MP!CH34),"",Monitoring_MP!CH34)</f>
        <v>http://www.riscani.md/index.php?pag=legislatie&amp;ids=alte_documente&amp;id=4594&amp;start=</v>
      </c>
      <c r="CI8" s="295" t="str">
        <f>IF(ISBLANK(Monitoring_MP!CI34),"",Monitoring_MP!CI34)</f>
        <v>da</v>
      </c>
      <c r="CJ8" s="292" t="str">
        <f>IF(ISBLANK(Monitoring_MP!CJ34),"",Monitoring_MP!CJ34)</f>
        <v>http://www.singerei.md/strategia-de-dezvoltare-a-raionului-singerei.html</v>
      </c>
      <c r="CK8" s="295" t="str">
        <f>IF(ISBLANK(Monitoring_MP!CK34),"",Monitoring_MP!CK34)</f>
        <v>nu</v>
      </c>
      <c r="CL8" s="293" t="str">
        <f>IF(ISBLANK(Monitoring_MP!CL34),"",Monitoring_MP!CL34)</f>
        <v>Nu sînt informații pe web</v>
      </c>
      <c r="CM8" s="295" t="str">
        <f>IF(ISBLANK(Monitoring_MP!CM34),"",Monitoring_MP!CM34)</f>
        <v>da</v>
      </c>
      <c r="CN8" s="292" t="str">
        <f>IF(ISBLANK(Monitoring_MP!CN34),"",Monitoring_MP!CN34)</f>
        <v>http://soroca.md/jpg/strategie/STRATEGIA.pdf</v>
      </c>
      <c r="CO8" s="295" t="str">
        <f>IF(ISBLANK(Monitoring_MP!CO34),"",Monitoring_MP!CO34)</f>
        <v>nu</v>
      </c>
      <c r="CP8" s="292" t="str">
        <f>IF(ISBLANK(Monitoring_MP!CP34),"",Monitoring_MP!CP34)</f>
        <v>Nu sînt informații pe web</v>
      </c>
      <c r="CQ8" s="295" t="str">
        <f>IF(ISBLANK(Monitoring_MP!CQ34),"",Monitoring_MP!CQ34)</f>
        <v>da</v>
      </c>
      <c r="CR8" s="292" t="str">
        <f>IF(ISBLANK(Monitoring_MP!CR34),"",Monitoring_MP!CR34)</f>
        <v>http://crstraseni.md/media/files/files/strategia_de_dezvoltare_integrata_a_raionului_straseni_2016-2020_2379390.pdf</v>
      </c>
      <c r="CS8" s="295" t="str">
        <f>IF(ISBLANK(Monitoring_MP!CS34),"",Monitoring_MP!CS34)</f>
        <v>da</v>
      </c>
      <c r="CT8" s="292" t="str">
        <f>IF(ISBLANK(Monitoring_MP!CT34),"",Monitoring_MP!CT34)</f>
        <v>http://raiontaraclia.md/docs/programme/</v>
      </c>
      <c r="CU8" s="295" t="str">
        <f>IF(ISBLANK(Monitoring_MP!CU34),"",Monitoring_MP!CU34)</f>
        <v>nu</v>
      </c>
      <c r="CV8" s="293" t="str">
        <f>IF(ISBLANK(Monitoring_MP!CV34),"",Monitoring_MP!CV34)</f>
        <v>Nu sînt informații pe web</v>
      </c>
      <c r="CW8" s="295" t="str">
        <f>IF(ISBLANK(Monitoring_MP!CW34),"",Monitoring_MP!CW34)</f>
        <v>da</v>
      </c>
      <c r="CX8" s="293" t="str">
        <f>IF(ISBLANK(Monitoring_MP!CX34),"",Monitoring_MP!CX34)</f>
        <v>http://www.crungheni.md/planificarea-strategica-si-situatie-socio-economica/strategiile/</v>
      </c>
      <c r="CY8" s="318" t="str">
        <f t="shared" si="0"/>
        <v>da</v>
      </c>
      <c r="CZ8" s="318">
        <f t="shared" si="8"/>
        <v>20</v>
      </c>
      <c r="DA8" s="318" t="str">
        <f t="shared" si="1"/>
        <v>nu</v>
      </c>
      <c r="DB8" s="318">
        <f t="shared" si="9"/>
        <v>12</v>
      </c>
      <c r="DC8" s="318" t="str">
        <f t="shared" si="2"/>
        <v>partial</v>
      </c>
      <c r="DD8" s="318">
        <f t="shared" si="10"/>
        <v>0</v>
      </c>
      <c r="DE8" s="318" t="str">
        <f t="shared" si="3"/>
        <v>---</v>
      </c>
      <c r="DF8" s="318">
        <f t="shared" si="11"/>
        <v>0</v>
      </c>
      <c r="DG8" s="318" t="str">
        <f t="shared" si="4"/>
        <v>---</v>
      </c>
      <c r="DH8" s="318">
        <f t="shared" si="12"/>
        <v>0</v>
      </c>
      <c r="DI8" s="318" t="str">
        <f t="shared" si="5"/>
        <v>---</v>
      </c>
      <c r="DJ8" s="318">
        <f t="shared" si="13"/>
        <v>0</v>
      </c>
      <c r="DK8" s="318" t="str">
        <f t="shared" si="6"/>
        <v>---</v>
      </c>
      <c r="DL8" s="318">
        <f t="shared" si="14"/>
        <v>0</v>
      </c>
      <c r="DM8" s="318" t="str">
        <f t="shared" si="7"/>
        <v>N/A</v>
      </c>
      <c r="DN8" s="318">
        <f t="shared" si="15"/>
        <v>0</v>
      </c>
      <c r="DO8" s="318">
        <f t="shared" si="16"/>
        <v>32</v>
      </c>
      <c r="DP8" s="318" t="str">
        <f t="shared" si="17"/>
        <v>da</v>
      </c>
      <c r="DQ8" s="318" t="str">
        <f t="shared" si="18"/>
        <v>nu</v>
      </c>
      <c r="DR8" s="318">
        <f t="shared" si="19"/>
        <v>20</v>
      </c>
      <c r="DS8" s="318">
        <f t="shared" si="20"/>
        <v>12</v>
      </c>
      <c r="DT8" s="318">
        <f t="shared" si="21"/>
        <v>32</v>
      </c>
      <c r="DU8" s="341" t="s">
        <v>319</v>
      </c>
      <c r="DV8" s="319">
        <f t="shared" si="22"/>
        <v>0.625</v>
      </c>
      <c r="DW8" s="319">
        <f t="shared" si="23"/>
        <v>0.375</v>
      </c>
      <c r="DX8" s="318" t="str">
        <f>VLOOKUP($B8,Matching_final!$B:$G,5,FALSE)</f>
        <v>R18032</v>
      </c>
      <c r="DY8" s="318" t="str">
        <f>VLOOKUP($B8,Matching_final!$B:$H,6,FALSE)</f>
        <v>Sînt disponibile pe web documentele de politici privind dezvoltarea social-economică a raionului (strategii, prognoze, planuri, programe)?</v>
      </c>
      <c r="DZ8" s="318" t="str">
        <f>VLOOKUP($B8,Matching_final!$B:$H,7,FALSE)</f>
        <v>prop</v>
      </c>
      <c r="EA8" s="319">
        <f>VLOOKUP($DX8,Monitoring_MP_2018!$B:$CZ,102,FALSE)</f>
        <v>0.5</v>
      </c>
      <c r="EB8" s="319">
        <f>VLOOKUP($DX8,Monitoring_MP_2018!$B:$CZ,103,FALSE)</f>
        <v>0.5</v>
      </c>
      <c r="EC8" s="320">
        <f t="shared" si="24"/>
        <v>0.125</v>
      </c>
      <c r="ED8" s="320">
        <f t="shared" si="25"/>
        <v>-0.125</v>
      </c>
      <c r="EE8" s="318">
        <v>33</v>
      </c>
    </row>
    <row r="9" spans="1:135" ht="15" customHeight="1" x14ac:dyDescent="0.35">
      <c r="A9" s="312" t="str">
        <f>IF(ISBLANK(Monitoring_MP!A6),"",Monitoring_MP!A6)</f>
        <v>Q5</v>
      </c>
      <c r="B9" s="313" t="str">
        <f>IF(ISBLANK(Monitoring_MP!B6),"",Monitoring_MP!B6)</f>
        <v>R20005</v>
      </c>
      <c r="C9" s="314">
        <f>IF(ISBLANK(Monitoring_MP!C6),"",Monitoring_MP!C6)</f>
        <v>6</v>
      </c>
      <c r="D9" s="314" t="str">
        <f>IF(ISBLANK(Monitoring_MP!D6),"",Monitoring_MP!D6)</f>
        <v>Anunţul referitor la desfăşurarea şedinţei publice este adus la cunoştinţă cetăţenilor (cu cel puţin 10 zile înaintea şedinţelor ordinare şi cu cel puţin 3 zile înaintea celor extraordinare)?</v>
      </c>
      <c r="E9" s="314" t="str">
        <f>IF(ISBLANK(Monitoring_MP!E6),"",Monitoring_MP!E6)</f>
        <v>Did the announce of the public session made public to the citizens (at least 10 days before the ordinary meetings and at least 3 days before the extraordinary ones)?</v>
      </c>
      <c r="F9" s="126" t="str">
        <f>IF(ISBLANK(Monitoring_MP!F6),"",Monitoring_MP!F6)</f>
        <v>acc</v>
      </c>
      <c r="G9" s="126" t="str">
        <f>IF(ISBLANK(Monitoring_MP!G6),"",Monitoring_MP!G6)</f>
        <v>acc5</v>
      </c>
      <c r="H9" s="126" t="str">
        <f>IF(ISBLANK(Monitoring_MP!H6),"",Monitoring_MP!H6)</f>
        <v>acc5k</v>
      </c>
      <c r="I9" s="315">
        <f>IF(ISBLANK(Monitoring_MP!I6),"",Monitoring_MP!I6)</f>
        <v>1</v>
      </c>
      <c r="J9" s="126" t="str">
        <f>IF(ISBLANK(Monitoring_MP!J6),"",Monitoring_MP!J6)</f>
        <v>da</v>
      </c>
      <c r="K9" s="126" t="str">
        <f>IF(ISBLANK(Monitoring_MP!K6),"",Monitoring_MP!K6)</f>
        <v>yes</v>
      </c>
      <c r="L9" s="126" t="str">
        <f>IF(ISBLANK(Monitoring_MP!L6),"",Monitoring_MP!L6)</f>
        <v>nu</v>
      </c>
      <c r="M9" s="126" t="str">
        <f>IF(ISBLANK(Monitoring_MP!M6),"",Monitoring_MP!M6)</f>
        <v>no</v>
      </c>
      <c r="N9" s="126" t="str">
        <f>IF(ISBLANK(Monitoring_MP!N6),"",Monitoring_MP!N6)</f>
        <v>panou informativ/alte modalități</v>
      </c>
      <c r="O9" s="126" t="str">
        <f>IF(ISBLANK(Monitoring_MP!O6),"",Monitoring_MP!O6)</f>
        <v>Bilboard/other ways</v>
      </c>
      <c r="P9" s="126" t="str">
        <f>IF(ISBLANK(Monitoring_MP!P6),"",Monitoring_MP!P6)</f>
        <v>0-10%</v>
      </c>
      <c r="Q9" s="126" t="str">
        <f>IF(ISBLANK(Monitoring_MP!Q6),"",Monitoring_MP!Q6)</f>
        <v>0-10%</v>
      </c>
      <c r="R9" s="126" t="str">
        <f>IF(ISBLANK(Monitoring_MP!R6),"",Monitoring_MP!R6)</f>
        <v>10-30%</v>
      </c>
      <c r="S9" s="126" t="str">
        <f>IF(ISBLANK(Monitoring_MP!S6),"",Monitoring_MP!S6)</f>
        <v>10-30%</v>
      </c>
      <c r="T9" s="126" t="str">
        <f>IF(ISBLANK(Monitoring_MP!T6),"",Monitoring_MP!T6)</f>
        <v>30-60%</v>
      </c>
      <c r="U9" s="126" t="str">
        <f>IF(ISBLANK(Monitoring_MP!U6),"",Monitoring_MP!U6)</f>
        <v>30-60%</v>
      </c>
      <c r="V9" s="126" t="str">
        <f>IF(ISBLANK(Monitoring_MP!V6),"",Monitoring_MP!V6)</f>
        <v>60-90%</v>
      </c>
      <c r="W9" s="126" t="str">
        <f>IF(ISBLANK(Monitoring_MP!W6),"",Monitoring_MP!W6)</f>
        <v>60-90%</v>
      </c>
      <c r="X9" s="126" t="str">
        <f>IF(ISBLANK(Monitoring_MP!X6),"",Monitoring_MP!X6)</f>
        <v>N/A</v>
      </c>
      <c r="Y9" s="126" t="str">
        <f>IF(ISBLANK(Monitoring_MP!Y6),"",Monitoring_MP!Y6)</f>
        <v>N/A</v>
      </c>
      <c r="Z9" s="316" t="str">
        <f>IF(ISBLANK(Monitoring_MP!Z6),"",Monitoring_MP!Z6)</f>
        <v>---</v>
      </c>
      <c r="AA9" s="316" t="str">
        <f>IF(ISBLANK(Monitoring_MP!AA6),"",Monitoring_MP!AA6)</f>
        <v>---</v>
      </c>
      <c r="AB9" s="126" t="str">
        <f>IF(ISBLANK(Monitoring_MP!AB6),"",Monitoring_MP!AB6)</f>
        <v>da</v>
      </c>
      <c r="AC9" s="126" t="str">
        <f>IF(ISBLANK(Monitoring_MP!AC6),"",Monitoring_MP!AC6)</f>
        <v>nu</v>
      </c>
      <c r="AD9" s="126">
        <f>IF(ISBLANK(Monitoring_MP!AD6),"",Monitoring_MP!AD6)</f>
        <v>1</v>
      </c>
      <c r="AE9" s="126">
        <f>IF(ISBLANK(Monitoring_MP!AE6),"",Monitoring_MP!AE6)</f>
        <v>0</v>
      </c>
      <c r="AF9" s="126">
        <f>IF(ISBLANK(Monitoring_MP!AF6),"",Monitoring_MP!AF6)</f>
        <v>0.5</v>
      </c>
      <c r="AG9" s="210">
        <f>IF(ISBLANK(Monitoring_MP!AG6),"",Monitoring_MP!AG6)</f>
        <v>0.2</v>
      </c>
      <c r="AH9" s="210">
        <f>IF(ISBLANK(Monitoring_MP!AH6),"",Monitoring_MP!AH6)</f>
        <v>0.4</v>
      </c>
      <c r="AI9" s="210">
        <f>IF(ISBLANK(Monitoring_MP!AI6),"",Monitoring_MP!AI6)</f>
        <v>0.6</v>
      </c>
      <c r="AJ9" s="210">
        <f>IF(ISBLANK(Monitoring_MP!AJ6),"",Monitoring_MP!AJ6)</f>
        <v>0.8</v>
      </c>
      <c r="AK9" s="210" t="str">
        <f>IF(ISBLANK(Monitoring_MP!AK6),"",Monitoring_MP!AK6)</f>
        <v>N/A</v>
      </c>
      <c r="AL9" s="201" t="str">
        <f>IF(ISBLANK(Monitoring_MP!AL6),"",Monitoring_MP!AL6)</f>
        <v>---</v>
      </c>
      <c r="AM9" s="295" t="str">
        <f>IF(ISBLANK(Monitoring_MP!AM6),"",Monitoring_MP!AM6)</f>
        <v>nu</v>
      </c>
      <c r="AN9" s="294" t="str">
        <f>IF(ISBLANK(Monitoring_MP!AN6),"",Monitoring_MP!AN6)</f>
        <v>Nu sînt informații pe web</v>
      </c>
      <c r="AO9" s="295" t="str">
        <f>IF(ISBLANK(Monitoring_MP!AO6),"",Monitoring_MP!AO6)</f>
        <v>da</v>
      </c>
      <c r="AP9" s="292" t="str">
        <f>IF(ISBLANK(Monitoring_MP!AP6),"",Monitoring_MP!AP6)</f>
        <v>http://basarabeasca.md/ro/dispozitii-ale-presedintelui/</v>
      </c>
      <c r="AQ9" s="295" t="str">
        <f>IF(ISBLANK(Monitoring_MP!AQ6),"",Monitoring_MP!AQ6)</f>
        <v>nu</v>
      </c>
      <c r="AR9" s="293" t="str">
        <f>IF(ISBLANK(Monitoring_MP!AR6),"",Monitoring_MP!AR6)</f>
        <v>Nu sînt informații pe web</v>
      </c>
      <c r="AS9" s="295" t="str">
        <f>IF(ISBLANK(Monitoring_MP!AS6),"",Monitoring_MP!AS6)</f>
        <v>panou informativ/alte modalități</v>
      </c>
      <c r="AT9" s="293" t="str">
        <f>IF(ISBLANK(Monitoring_MP!AT6),"",Monitoring_MP!AT6)</f>
        <v>Pe web doar un anunț
http://cahul.md/consiliul-raional-cahul-se-convoaca-in-sedinta-extraordinara-la-27-decembrie-2019/</v>
      </c>
      <c r="AU9" s="295" t="str">
        <f>IF(ISBLANK(Monitoring_MP!AU6),"",Monitoring_MP!AU6)</f>
        <v>da</v>
      </c>
      <c r="AV9" s="293" t="str">
        <f>IF(ISBLANK(Monitoring_MP!AV6),"",Monitoring_MP!AV6)</f>
        <v>http://www.calarasi.md/index.php/anunturi?start=16
http://www.calarasi.md/index.php/anunturi/1404-hghjhyre4334567890
http://www.calarasi.md/index.php/anunturi/1378-eertyy
http://www.calarasi.md/index.php/anunturi/1342-gfjhjkhkhk
http://www.calarasi.md/index.php/anunturi/1221-p78</v>
      </c>
      <c r="AW9" s="295" t="str">
        <f>IF(ISBLANK(Monitoring_MP!AW6),"",Monitoring_MP!AW6)</f>
        <v>nu</v>
      </c>
      <c r="AX9" s="293" t="str">
        <f>IF(ISBLANK(Monitoring_MP!AX6),"",Monitoring_MP!AX6)</f>
        <v>Nu sînt informații pe web</v>
      </c>
      <c r="AY9" s="295" t="str">
        <f>IF(ISBLANK(Monitoring_MP!AY6),"",Monitoring_MP!AY6)</f>
        <v>10-30%</v>
      </c>
      <c r="AZ9" s="292" t="str">
        <f>IF(ISBLANK(Monitoring_MP!AZ6),"",Monitoring_MP!AZ6)</f>
        <v>http://www.causeni.md/documents/item/index/1786</v>
      </c>
      <c r="BA9" s="295" t="str">
        <f>IF(ISBLANK(Monitoring_MP!BA6),"",Monitoring_MP!BA6)</f>
        <v>da</v>
      </c>
      <c r="BB9" s="292" t="str">
        <f>IF(ISBLANK(Monitoring_MP!BB6),"",Monitoring_MP!BB6)</f>
        <v>http://raioncimislia.md/dispozitiile-presedintelui/</v>
      </c>
      <c r="BC9" s="295" t="str">
        <f>IF(ISBLANK(Monitoring_MP!BC6),"",Monitoring_MP!BC6)</f>
        <v>da</v>
      </c>
      <c r="BD9" s="292" t="str">
        <f>IF(ISBLANK(Monitoring_MP!BD6),"",Monitoring_MP!BD6)</f>
        <v>http://criuleni.md/index.php?pag=news&amp;id=517&amp;l=ro
http://criuleni.md/index.php?pag=news&amp;id=434&amp;rid=3335&amp;l=ro
http://criuleni.md/index.php?pag=news&amp;id=434&amp;l=ro&amp;start=20</v>
      </c>
      <c r="BE9" s="295" t="str">
        <f>IF(ISBLANK(Monitoring_MP!BE6),"",Monitoring_MP!BE6)</f>
        <v>30-60%</v>
      </c>
      <c r="BF9" s="292" t="str">
        <f>IF(ISBLANK(Monitoring_MP!BF6),"",Monitoring_MP!BF6)</f>
        <v>http://donduseni.md/dispozitiile-presedintelui/</v>
      </c>
      <c r="BG9" s="295" t="str">
        <f>IF(ISBLANK(Monitoring_MP!BG6),"",Monitoring_MP!BG6)</f>
        <v>0-10%</v>
      </c>
      <c r="BH9" s="292" t="str">
        <f>IF(ISBLANK(Monitoring_MP!BH6),"",Monitoring_MP!BH6)</f>
        <v>https://drochia.md/category/anunturi-transparenta/</v>
      </c>
      <c r="BI9" s="295" t="str">
        <f>IF(ISBLANK(Monitoring_MP!BI6),"",Monitoring_MP!BI6)</f>
        <v>da</v>
      </c>
      <c r="BJ9" s="292" t="str">
        <f>IF(ISBLANK(Monitoring_MP!BJ6),"",Monitoring_MP!BJ6)</f>
        <v>Anunțurile sînt plasate la rubrica noutăți de pe web
http://dubasari.md/news/consilierii-raionali-se-convoaca-in-sedinta-ordinara-de-lucru-425675</v>
      </c>
      <c r="BK9" s="295" t="str">
        <f>IF(ISBLANK(Monitoring_MP!BK6),"",Monitoring_MP!BK6)</f>
        <v>da</v>
      </c>
      <c r="BL9" s="321" t="str">
        <f>IF(ISBLANK(Monitoring_MP!BL6),"",Monitoring_MP!BL6)</f>
        <v>http://edinet.md/convocare-consiliu-raional/</v>
      </c>
      <c r="BM9" s="295" t="str">
        <f>IF(ISBLANK(Monitoring_MP!BM6),"",Monitoring_MP!BM6)</f>
        <v>da</v>
      </c>
      <c r="BN9" s="293" t="str">
        <f>IF(ISBLANK(Monitoring_MP!BN6),"",Monitoring_MP!BN6)</f>
        <v>http://www.cr-falesti.md/index.php/dispozitii</v>
      </c>
      <c r="BO9" s="295" t="str">
        <f>IF(ISBLANK(Monitoring_MP!BO6),"",Monitoring_MP!BO6)</f>
        <v>da</v>
      </c>
      <c r="BP9" s="293" t="str">
        <f>IF(ISBLANK(Monitoring_MP!BP6),"",Monitoring_MP!BP6)</f>
        <v>http://floresti.md/anunturile-de-convocare-a-sedintelor-consiliului/
http://floresti.md/sedintele-si-deciziile-comisiilor/</v>
      </c>
      <c r="BQ9" s="295" t="str">
        <f>IF(ISBLANK(Monitoring_MP!BQ6),"",Monitoring_MP!BQ6)</f>
        <v>30-60%</v>
      </c>
      <c r="BR9" s="292" t="str">
        <f>IF(ISBLANK(Monitoring_MP!BR6),"",Monitoring_MP!BR6)</f>
        <v>http://www.glodeni.md/ro/anun%C8%9B/anunt</v>
      </c>
      <c r="BS9" s="295" t="str">
        <f>IF(ISBLANK(Monitoring_MP!BS6),"",Monitoring_MP!BS6)</f>
        <v>da</v>
      </c>
      <c r="BT9" s="292" t="str">
        <f>IF(ISBLANK(Monitoring_MP!BT6),"",Monitoring_MP!BT6)</f>
        <v>https://hincesti.md/category/procesul-decizional/proiectele-de-decizii/</v>
      </c>
      <c r="BU9" s="295" t="str">
        <f>IF(ISBLANK(Monitoring_MP!BU6),"",Monitoring_MP!BU6)</f>
        <v>da</v>
      </c>
      <c r="BV9" s="293" t="str">
        <f>IF(ISBLANK(Monitoring_MP!BV6),"",Monitoring_MP!BV6)</f>
        <v>https://il.md/page/7/</v>
      </c>
      <c r="BW9" s="295" t="str">
        <f>IF(ISBLANK(Monitoring_MP!BW6),"",Monitoring_MP!BW6)</f>
        <v>da</v>
      </c>
      <c r="BX9" s="292" t="str">
        <f>IF(ISBLANK(Monitoring_MP!BX6),"",Monitoring_MP!BX6)</f>
        <v>http://www.leova.md/index.php?pag=news&amp;id=769&amp;rid=1584&amp;l=ro
http://www.leova.md/index.php?pag=news&amp;id=769&amp;rid=1706&amp;l=ro
http://www.leova.md/index.php?pag=news&amp;id=769&amp;rid=1745&amp;l=ro
http://www.leova.md/index.php?pag=news&amp;id=769&amp;rid=1799&amp;l=ro
http://www.leova.md/index.php?pag=news&amp;id=769&amp;rid=1833&amp;l=ro
http://www.leova.md/index.php?pag=news&amp;id=788&amp;rid=1630&amp;l=ro</v>
      </c>
      <c r="BY9" s="295" t="str">
        <f>IF(ISBLANK(Monitoring_MP!BY6),"",Monitoring_MP!BY6)</f>
        <v>nu</v>
      </c>
      <c r="BZ9" s="292" t="str">
        <f>IF(ISBLANK(Monitoring_MP!BZ6),"",Monitoring_MP!BZ6)</f>
        <v>Nu sînt informații pe web</v>
      </c>
      <c r="CA9" s="295" t="str">
        <f>IF(ISBLANK(Monitoring_MP!CA6),"",Monitoring_MP!CA6)</f>
        <v>0-10%</v>
      </c>
      <c r="CB9" s="293" t="str">
        <f>IF(ISBLANK(Monitoring_MP!CB6),"",Monitoring_MP!CB6)</f>
        <v>https://ocnita.md/category/decizii-2019/</v>
      </c>
      <c r="CC9" s="295" t="str">
        <f>IF(ISBLANK(Monitoring_MP!CC6),"",Monitoring_MP!CC6)</f>
        <v>da</v>
      </c>
      <c r="CD9" s="292" t="str">
        <f>IF(ISBLANK(Monitoring_MP!CD6),"",Monitoring_MP!CD6)</f>
        <v>http://or.md/index.php/page/11/
http://or.md/index.php/2019/12/24/convocarea-consiliului-raional-orhei-in-sedinta-extraordinara-4/
http://or.md/index.php/2019/12/03/convocarea-consiliului-raional-orhei-in-sedinta-ordinara-6/</v>
      </c>
      <c r="CE9" s="295" t="str">
        <f>IF(ISBLANK(Monitoring_MP!CE6),"",Monitoring_MP!CE6)</f>
        <v>da</v>
      </c>
      <c r="CF9" s="292" t="str">
        <f>IF(ISBLANK(Monitoring_MP!CF6),"",Monitoring_MP!CF6)</f>
        <v>http://consiliu.rezina.md/index.php?page=4&amp;category=13</v>
      </c>
      <c r="CG9" s="295" t="str">
        <f>IF(ISBLANK(Monitoring_MP!CG6),"",Monitoring_MP!CG6)</f>
        <v>60-90%</v>
      </c>
      <c r="CH9" s="292" t="str">
        <f>IF(ISBLANK(Monitoring_MP!CH6),"",Monitoring_MP!CH6)</f>
        <v>http://www.riscani.md/index.php?pag=news&amp;tip=anunturi&amp;start=50</v>
      </c>
      <c r="CI9" s="295" t="str">
        <f>IF(ISBLANK(Monitoring_MP!CI6),"",Monitoring_MP!CI6)</f>
        <v>da</v>
      </c>
      <c r="CJ9" s="292" t="str">
        <f>IF(ISBLANK(Monitoring_MP!CJ6),"",Monitoring_MP!CJ6)</f>
        <v>http://www.singerei.md/proiecte-de-decizii.html</v>
      </c>
      <c r="CK9" s="295" t="str">
        <f>IF(ISBLANK(Monitoring_MP!CK6),"",Monitoring_MP!CK6)</f>
        <v>da</v>
      </c>
      <c r="CL9" s="292" t="str">
        <f>IF(ISBLANK(Monitoring_MP!CL6),"",Monitoring_MP!CL6)</f>
        <v>https://soldanesti.md/page/10/</v>
      </c>
      <c r="CM9" s="295" t="str">
        <f>IF(ISBLANK(Monitoring_MP!CM6),"",Monitoring_MP!CM6)</f>
        <v>da</v>
      </c>
      <c r="CN9" s="293" t="str">
        <f>IF(ISBLANK(Monitoring_MP!CN6),"",Monitoring_MP!CN6)</f>
        <v>http://www.soroca.org.md/index.php/acte-normative/dispozitiile-presedintelui-raionului/610-dispozitii-de-baza-2019
http://www.soroca.org.md/index.php/procesul-decizional/anunt-de-initiere-a-proiectelor-de-decizie
http://www.soroca.org.md/index.php/procesul-decizional/anunt-de-initiere-a-proiectelor-de-decizie?start=3</v>
      </c>
      <c r="CO9" s="295" t="str">
        <f>IF(ISBLANK(Monitoring_MP!CO6),"",Monitoring_MP!CO6)</f>
        <v>da</v>
      </c>
      <c r="CP9" s="292" t="str">
        <f>IF(ISBLANK(Monitoring_MP!CP6),"",Monitoring_MP!CP6)</f>
        <v>https://stefan-voda.md/category/dispozitiile-presedintelui/page/2/</v>
      </c>
      <c r="CQ9" s="295" t="str">
        <f>IF(ISBLANK(Monitoring_MP!CQ6),"",Monitoring_MP!CQ6)</f>
        <v>da</v>
      </c>
      <c r="CR9" s="292" t="str">
        <f>IF(ISBLANK(Monitoring_MP!CR6),"",Monitoring_MP!CR6)</f>
        <v>http://crstraseni.md/index.php?pag=news&amp;id=769&amp;rid=2882&amp;l=ro
http://crstraseni.md/index.php?pag=news&amp;id=769&amp;rid=2938&amp;l=ro
http://crstraseni.md/index.php?pag=news&amp;id=769&amp;rid=3029&amp;l=ro
http://crstraseni.md/index.php?pag=news&amp;id=769&amp;rid=3179&amp;l=ro
http://crstraseni.md/index.php?pag=news&amp;id=769&amp;rid=3233&amp;l=ro
http://crstraseni.md/index.php?pag=news&amp;id=769&amp;rid=3352&amp;l=ro
http://crstraseni.md/index.php?pag=news&amp;id=769&amp;rid=3362&amp;l=ro
http://crstraseni.md/index.php?pag=news&amp;id=769&amp;rid=3403&amp;l=ro</v>
      </c>
      <c r="CS9" s="295" t="str">
        <f>IF(ISBLANK(Monitoring_MP!CS6),"",Monitoring_MP!CS6)</f>
        <v>0-10%</v>
      </c>
      <c r="CT9" s="292" t="str">
        <f>IF(ISBLANK(Monitoring_MP!CT6),"",Monitoring_MP!CT6)</f>
        <v>http://raiontaraclia.md/2019/08/23/%d0%b2%d0%bd%d0%b5%d0%be%d1%87%d0%b5%d1%80%d0%b5%d0%b4%d0%bd%d0%be%d0%b5-%d0%b7%d0%b0%d1%81%d0%b5%d0%b4%d0%b0%d0%bd%d0%b8%d0%b5-%d1%80%d0%b0%d0%b9%d0%be%d0%bd%d0%bd%d0%be%d0%b3%d0%be-%d1%81%d0%be-9/
http://raiontaraclia.md/2019/08/14/%d0%b2%d0%bd%d0%b5%d0%be%d1%87%d0%b5%d1%80%d0%b5%d0%b4%d0%bd%d0%be%d0%b5-%d0%b7%d0%b0%d1%81%d0%b5%d0%b4%d0%b0%d0%bd%d0%b8%d0%b5-%d1%80%d0%b0%d0%b9%d0%be%d0%bd%d0%bd%d0%be%d0%b3%d0%be-%d1%81%d0%be-7/
http://raiontaraclia.md/2019/08/02/%d0%b2%d0%bd%d0%b5%d0%be%d1%87%d0%b5%d1%80%d0%b5%d0%b4%d0%bd%d0%be%d0%b5-%d0%b7%d0%b0%d1%81%d0%b5%d0%b4%d0%b0%d0%bd%d0%b8%d0%b5-%d1%80%d0%b0%d0%b9%d0%be%d0%bd%d0%bd%d0%be%d0%b3%d0%be-%d1%81%d0%be-6/
http://raiontaraclia.md/2019/07/19/%d0%b2%d0%bd%d0%b5%d0%be%d1%87%d0%b5%d1%80%d0%b5%d0%b4%d0%bd%d0%be%d0%b5-%d0%b7%d0%b0%d1%81%d0%b5%d0%b4%d0%b0%d0%bd%d0%b8%d0%b5-%d1%80%d0%b0%d0%b9%d0%be%d0%bd%d0%bd%d0%be%d0%b3%d0%be-%d1%81%d0%be-5/
http://raiontaraclia.md/2019/07/10/%d0%b2%d0%bd%d0%b5%d0%be%d1%87%d0%b5%d1%80%d0%b5%d0%b4%d0%bd%d0%be%d0%b5-%d0%b7%d0%b0%d1%81%d0%b5%d0%b4%d0%b0%d0%bd%d0%b8%d0%b5-%d1%80%d0%b0%d0%b9%d0%be%d0%bd%d0%bd%d0%be%d0%b3%d0%be-%d1%81%d0%be-4/
http://raiontaraclia.md/2019/05/17/%d0%b2%d0%bd%d0%b5%d0%be%d1%87%d0%b5%d1%80%d0%b5%d0%b4%d0%bd%d0%be%d0%b5-%d0%b7%d0%b0%d1%81%d0%b5%d0%b4%d0%b0%d0%bd%d0%b8%d0%b5-%d1%80%d0%b0%d0%b9%d0%be%d0%bd%d0%bd%d0%be%d0%b3%d0%be-%d1%81%d0%be-2/
http://raiontaraclia.md/2019/04/08/%d0%b2%d0%bd%d0%b5%d0%be%d1%87%d0%b5%d1%80%d0%b5%d0%b4%d0%bd%d0%be%d0%b5-%d0%b7%d0%b0%d1%81%d0%b5%d0%b4%d0%b0%d0%bd%d0%b8%d0%b5-%d1%80%d0%b0%d0%b9%d0%be%d0%bd%d0%bd%d0%be%d0%b3%d0%be-%d1%81%d0%be/
http://raiontaraclia.md/2019/03/19/%d0%be%d1%87%d0%b5%d1%80%d0%b5%d0%b4%d0%bd%d0%be%d0%b5-%d0%b7%d0%b0%d1%81%d0%b5%d0%b4%d0%b0%d0%bd%d0%b8%d0%b5-%d1%80%d0%b0%d0%b9%d0%be%d0%bd%d0%bd%d0%be%d0%b3%d0%be-%d1%81%d0%be%d0%b2%d0%b5%d1%82/</v>
      </c>
      <c r="CU9" s="295" t="str">
        <f>IF(ISBLANK(Monitoring_MP!CU6),"",Monitoring_MP!CU6)</f>
        <v>30-60%</v>
      </c>
      <c r="CV9" s="292" t="str">
        <f>IF(ISBLANK(Monitoring_MP!CV6),"",Monitoring_MP!CV6)</f>
        <v>https://telenesti.md/2019/03/13/cu-privire-la-convocarea-consiliului-raional-in-sedinta-ordinara/
https://telenesti.md/2019/09/09/anunt-cu-privire-la-convocarea-consiliului-raional-telenesti-in-sedinta-ordinara/
https://telenesti.md/2019/11/15/anunt-cu-privire-la-convocarea-consiliului-raional-telenesti-in-sedinta-extraordinara/
https://telenesti.md/2019/12/08/anunt-cu-privire-la-convocarea-consiliului-raional-telenesti-in-sedinta-ordinara-2/</v>
      </c>
      <c r="CW9" s="295" t="str">
        <f>IF(ISBLANK(Monitoring_MP!CW6),"",Monitoring_MP!CW6)</f>
        <v>da</v>
      </c>
      <c r="CX9" s="292" t="str">
        <f>IF(ISBLANK(Monitoring_MP!CX6),"",Monitoring_MP!CX6)</f>
        <v>http://www.crungheni.md/anunturi/page/3/</v>
      </c>
      <c r="CY9" s="318" t="str">
        <f t="shared" si="0"/>
        <v>da</v>
      </c>
      <c r="CZ9" s="318">
        <f t="shared" si="8"/>
        <v>19</v>
      </c>
      <c r="DA9" s="318" t="str">
        <f t="shared" si="1"/>
        <v>nu</v>
      </c>
      <c r="DB9" s="318">
        <f t="shared" si="9"/>
        <v>4</v>
      </c>
      <c r="DC9" s="318" t="str">
        <f t="shared" si="2"/>
        <v>panou informativ/alte modalități</v>
      </c>
      <c r="DD9" s="318">
        <f t="shared" si="10"/>
        <v>1</v>
      </c>
      <c r="DE9" s="318" t="str">
        <f t="shared" si="3"/>
        <v>0-10%</v>
      </c>
      <c r="DF9" s="318">
        <f t="shared" si="11"/>
        <v>3</v>
      </c>
      <c r="DG9" s="318" t="str">
        <f t="shared" si="4"/>
        <v>10-30%</v>
      </c>
      <c r="DH9" s="318">
        <f t="shared" si="12"/>
        <v>1</v>
      </c>
      <c r="DI9" s="318" t="str">
        <f t="shared" si="5"/>
        <v>30-60%</v>
      </c>
      <c r="DJ9" s="318">
        <f t="shared" si="13"/>
        <v>3</v>
      </c>
      <c r="DK9" s="318" t="str">
        <f t="shared" si="6"/>
        <v>60-90%</v>
      </c>
      <c r="DL9" s="318">
        <f t="shared" si="14"/>
        <v>1</v>
      </c>
      <c r="DM9" s="318" t="str">
        <f t="shared" si="7"/>
        <v>N/A</v>
      </c>
      <c r="DN9" s="318">
        <f t="shared" si="15"/>
        <v>0</v>
      </c>
      <c r="DO9" s="318">
        <f t="shared" si="16"/>
        <v>32</v>
      </c>
      <c r="DP9" s="318" t="str">
        <f t="shared" si="17"/>
        <v>da</v>
      </c>
      <c r="DQ9" s="318" t="str">
        <f t="shared" si="18"/>
        <v>nu</v>
      </c>
      <c r="DR9" s="318">
        <f t="shared" si="19"/>
        <v>19</v>
      </c>
      <c r="DS9" s="318">
        <f t="shared" si="20"/>
        <v>4</v>
      </c>
      <c r="DT9" s="318">
        <f t="shared" si="21"/>
        <v>32</v>
      </c>
      <c r="DU9" s="314" t="s">
        <v>304</v>
      </c>
      <c r="DV9" s="319">
        <f t="shared" si="22"/>
        <v>0.59375</v>
      </c>
      <c r="DW9" s="319">
        <f t="shared" si="23"/>
        <v>0.125</v>
      </c>
      <c r="DX9" s="318" t="str">
        <f>VLOOKUP($B9,Matching_final!$B:$G,5,FALSE)</f>
        <v>R18005</v>
      </c>
      <c r="DY9" s="318" t="str">
        <f>VLOOKUP($B9,Matching_final!$B:$H,6,FALSE)</f>
        <v>Anunţul referitor la desfăşurarea şedinţei publice este adus la cunoştinţă cetăţenilor (cu cel puţin 10 zile înaintea şedinţelor ordinare şi cu cel puţin 3 zile înaintea celor extraordinare)?</v>
      </c>
      <c r="DZ9" s="318" t="str">
        <f>VLOOKUP($B9,Matching_final!$B:$H,7,FALSE)</f>
        <v>acc</v>
      </c>
      <c r="EA9" s="319">
        <f>VLOOKUP($DX9,Monitoring_MP_2018!$B:$CZ,102,FALSE)</f>
        <v>0.4375</v>
      </c>
      <c r="EB9" s="319">
        <f>VLOOKUP($DX9,Monitoring_MP_2018!$B:$CZ,103,FALSE)</f>
        <v>0.125</v>
      </c>
      <c r="EC9" s="320">
        <f t="shared" si="24"/>
        <v>0.15625</v>
      </c>
      <c r="ED9" s="320">
        <f t="shared" si="25"/>
        <v>0</v>
      </c>
      <c r="EE9" s="318">
        <v>5</v>
      </c>
    </row>
    <row r="10" spans="1:135" ht="15" customHeight="1" x14ac:dyDescent="0.35">
      <c r="A10" s="312" t="str">
        <f>IF(ISBLANK(Monitoring_MP!A11),"",Monitoring_MP!A11)</f>
        <v>Q9a</v>
      </c>
      <c r="B10" s="313" t="str">
        <f>IF(ISBLANK(Monitoring_MP!B11),"",Monitoring_MP!B11)</f>
        <v>R20009a</v>
      </c>
      <c r="C10" s="314">
        <f>IF(ISBLANK(Monitoring_MP!C11),"",Monitoring_MP!C11)</f>
        <v>11</v>
      </c>
      <c r="D10" s="314" t="str">
        <f>IF(ISBLANK(Monitoring_MP!D11),"",Monitoring_MP!D11)</f>
        <v>Autoritățile publice locale au răspuns la chestionarul IDIS „Viitorul” în conformitate cu cerințele și termenii legii privind accesul la informație?</v>
      </c>
      <c r="E10" s="314" t="str">
        <f>IF(ISBLANK(Monitoring_MP!E11),"",Monitoring_MP!E11)</f>
        <v>Did the local public authority answer the IDIS “Viitorul” questionnaire in accordance with the requirements and terms of the law on access to information?</v>
      </c>
      <c r="F10" s="126" t="str">
        <f>IF(ISBLANK(Monitoring_MP!F11),"",Monitoring_MP!F11)</f>
        <v>acc</v>
      </c>
      <c r="G10" s="126" t="str">
        <f>IF(ISBLANK(Monitoring_MP!G11),"",Monitoring_MP!G11)</f>
        <v>acc9a</v>
      </c>
      <c r="H10" s="126" t="str">
        <f>IF(ISBLANK(Monitoring_MP!H11),"",Monitoring_MP!H11)</f>
        <v>acc9ak</v>
      </c>
      <c r="I10" s="327">
        <f>IF(ISBLANK(Monitoring_MP!I11),"",Monitoring_MP!I11)</f>
        <v>4</v>
      </c>
      <c r="J10" s="126" t="str">
        <f>IF(ISBLANK(Monitoring_MP!J11),"",Monitoring_MP!J11)</f>
        <v>da</v>
      </c>
      <c r="K10" s="126" t="str">
        <f>IF(ISBLANK(Monitoring_MP!K11),"",Monitoring_MP!K11)</f>
        <v>yes</v>
      </c>
      <c r="L10" s="126" t="str">
        <f>IF(ISBLANK(Monitoring_MP!L11),"",Monitoring_MP!L11)</f>
        <v>nu</v>
      </c>
      <c r="M10" s="126" t="str">
        <f>IF(ISBLANK(Monitoring_MP!M11),"",Monitoring_MP!M11)</f>
        <v>no</v>
      </c>
      <c r="N10" s="126" t="str">
        <f>IF(ISBLANK(Monitoring_MP!N11),"",Monitoring_MP!N11)</f>
        <v>partial</v>
      </c>
      <c r="O10" s="126" t="str">
        <f>IF(ISBLANK(Monitoring_MP!O11),"",Monitoring_MP!O11)</f>
        <v>partially</v>
      </c>
      <c r="P10" s="201" t="str">
        <f>IF(ISBLANK(Monitoring_MP!P11),"",Monitoring_MP!P11)</f>
        <v>---</v>
      </c>
      <c r="Q10" s="201" t="str">
        <f>IF(ISBLANK(Monitoring_MP!Q11),"",Monitoring_MP!Q11)</f>
        <v>---</v>
      </c>
      <c r="R10" s="201" t="str">
        <f>IF(ISBLANK(Monitoring_MP!R11),"",Monitoring_MP!R11)</f>
        <v>---</v>
      </c>
      <c r="S10" s="201" t="str">
        <f>IF(ISBLANK(Monitoring_MP!S11),"",Monitoring_MP!S11)</f>
        <v>---</v>
      </c>
      <c r="T10" s="201" t="str">
        <f>IF(ISBLANK(Monitoring_MP!T11),"",Monitoring_MP!T11)</f>
        <v>---</v>
      </c>
      <c r="U10" s="201" t="str">
        <f>IF(ISBLANK(Monitoring_MP!U11),"",Monitoring_MP!U11)</f>
        <v>---</v>
      </c>
      <c r="V10" s="201" t="str">
        <f>IF(ISBLANK(Monitoring_MP!V11),"",Monitoring_MP!V11)</f>
        <v>---</v>
      </c>
      <c r="W10" s="201" t="str">
        <f>IF(ISBLANK(Monitoring_MP!W11),"",Monitoring_MP!W11)</f>
        <v>---</v>
      </c>
      <c r="X10" s="126" t="str">
        <f>IF(ISBLANK(Monitoring_MP!X11),"",Monitoring_MP!X11)</f>
        <v>N/A</v>
      </c>
      <c r="Y10" s="126" t="str">
        <f>IF(ISBLANK(Monitoring_MP!Y11),"",Monitoring_MP!Y11)</f>
        <v>N/A</v>
      </c>
      <c r="Z10" s="316" t="str">
        <f>IF(ISBLANK(Monitoring_MP!Z11),"",Monitoring_MP!Z11)</f>
        <v>---</v>
      </c>
      <c r="AA10" s="316" t="str">
        <f>IF(ISBLANK(Monitoring_MP!AA11),"",Monitoring_MP!AA11)</f>
        <v>---</v>
      </c>
      <c r="AB10" s="126" t="str">
        <f>IF(ISBLANK(Monitoring_MP!AB11),"",Monitoring_MP!AB11)</f>
        <v>da</v>
      </c>
      <c r="AC10" s="126" t="str">
        <f>IF(ISBLANK(Monitoring_MP!AC11),"",Monitoring_MP!AC11)</f>
        <v>nu</v>
      </c>
      <c r="AD10" s="126">
        <f>IF(ISBLANK(Monitoring_MP!AD11),"",Monitoring_MP!AD11)</f>
        <v>4</v>
      </c>
      <c r="AE10" s="126">
        <f>IF(ISBLANK(Monitoring_MP!AE11),"",Monitoring_MP!AE11)</f>
        <v>0</v>
      </c>
      <c r="AF10" s="126">
        <f>IF(ISBLANK(Monitoring_MP!AF11),"",Monitoring_MP!AF11)</f>
        <v>2</v>
      </c>
      <c r="AG10" s="201" t="str">
        <f>IF(ISBLANK(Monitoring_MP!AG11),"",Monitoring_MP!AG11)</f>
        <v>---</v>
      </c>
      <c r="AH10" s="201" t="str">
        <f>IF(ISBLANK(Monitoring_MP!AH11),"",Monitoring_MP!AH11)</f>
        <v>---</v>
      </c>
      <c r="AI10" s="201" t="str">
        <f>IF(ISBLANK(Monitoring_MP!AI11),"",Monitoring_MP!AI11)</f>
        <v>---</v>
      </c>
      <c r="AJ10" s="201" t="str">
        <f>IF(ISBLANK(Monitoring_MP!AJ11),"",Monitoring_MP!AJ11)</f>
        <v>---</v>
      </c>
      <c r="AK10" s="210" t="str">
        <f>IF(ISBLANK(Monitoring_MP!AK11),"",Monitoring_MP!AK11)</f>
        <v>N/A</v>
      </c>
      <c r="AL10" s="201" t="str">
        <f>IF(ISBLANK(Monitoring_MP!AL11),"",Monitoring_MP!AL11)</f>
        <v>---</v>
      </c>
      <c r="AM10" s="295" t="str">
        <f>IF(ISBLANK(Monitoring_MP!AM11),"",Monitoring_MP!AM11)</f>
        <v>da</v>
      </c>
      <c r="AN10" s="294" t="str">
        <f>IF(ISBLANK(Monitoring_MP!AN11),"",Monitoring_MP!AN11)</f>
        <v>Chestionar completat și recepționat</v>
      </c>
      <c r="AO10" s="295" t="str">
        <f>IF(ISBLANK(Monitoring_MP!AO11),"",Monitoring_MP!AO11)</f>
        <v>nu</v>
      </c>
      <c r="AP10" s="325" t="str">
        <f>IF(ISBLANK(Monitoring_MP!AP11),"",Monitoring_MP!AP11)</f>
        <v>Nu a fost completat chestionarul</v>
      </c>
      <c r="AQ10" s="295" t="str">
        <f>IF(ISBLANK(Monitoring_MP!AQ11),"",Monitoring_MP!AQ11)</f>
        <v>nu</v>
      </c>
      <c r="AR10" s="293" t="str">
        <f>IF(ISBLANK(Monitoring_MP!AR11),"",Monitoring_MP!AR11)</f>
        <v>Nu a fost completat chestionarul</v>
      </c>
      <c r="AS10" s="295" t="str">
        <f>IF(ISBLANK(Monitoring_MP!AS11),"",Monitoring_MP!AS11)</f>
        <v>da</v>
      </c>
      <c r="AT10" s="293" t="str">
        <f>IF(ISBLANK(Monitoring_MP!AT11),"",Monitoring_MP!AT11)</f>
        <v>Chestionar completat și recepționat</v>
      </c>
      <c r="AU10" s="295" t="str">
        <f>IF(ISBLANK(Monitoring_MP!AU11),"",Monitoring_MP!AU11)</f>
        <v>nu</v>
      </c>
      <c r="AV10" s="293" t="str">
        <f>IF(ISBLANK(Monitoring_MP!AV11),"",Monitoring_MP!AV11)</f>
        <v>Nu a fost completat chestionarul</v>
      </c>
      <c r="AW10" s="295" t="str">
        <f>IF(ISBLANK(Monitoring_MP!AW11),"",Monitoring_MP!AW11)</f>
        <v>da</v>
      </c>
      <c r="AX10" s="293" t="str">
        <f>IF(ISBLANK(Monitoring_MP!AX11),"",Monitoring_MP!AX11)</f>
        <v>Chestionar completat și recepționat</v>
      </c>
      <c r="AY10" s="295" t="str">
        <f>IF(ISBLANK(Monitoring_MP!AY11),"",Monitoring_MP!AY11)</f>
        <v>nu</v>
      </c>
      <c r="AZ10" s="293" t="str">
        <f>IF(ISBLANK(Monitoring_MP!AZ11),"",Monitoring_MP!AZ11)</f>
        <v>Nu a fost completat chestionarul</v>
      </c>
      <c r="BA10" s="295" t="str">
        <f>IF(ISBLANK(Monitoring_MP!BA11),"",Monitoring_MP!BA11)</f>
        <v>da</v>
      </c>
      <c r="BB10" s="293" t="str">
        <f>IF(ISBLANK(Monitoring_MP!BB11),"",Monitoring_MP!BB11)</f>
        <v>Chestionar completat și recepționat</v>
      </c>
      <c r="BC10" s="295" t="str">
        <f>IF(ISBLANK(Monitoring_MP!BC11),"",Monitoring_MP!BC11)</f>
        <v>da</v>
      </c>
      <c r="BD10" s="293" t="str">
        <f>IF(ISBLANK(Monitoring_MP!BD11),"",Monitoring_MP!BD11)</f>
        <v>Chestionar completat și recepționat</v>
      </c>
      <c r="BE10" s="295" t="str">
        <f>IF(ISBLANK(Monitoring_MP!BE11),"",Monitoring_MP!BE11)</f>
        <v>da</v>
      </c>
      <c r="BF10" s="293" t="str">
        <f>IF(ISBLANK(Monitoring_MP!BF11),"",Monitoring_MP!BF11)</f>
        <v>Chestionar completat și recepționat</v>
      </c>
      <c r="BG10" s="295" t="str">
        <f>IF(ISBLANK(Monitoring_MP!BG11),"",Monitoring_MP!BG11)</f>
        <v>nu</v>
      </c>
      <c r="BH10" s="293" t="str">
        <f>IF(ISBLANK(Monitoring_MP!BH11),"",Monitoring_MP!BH11)</f>
        <v>Nu a fost completat chestionarul</v>
      </c>
      <c r="BI10" s="295" t="str">
        <f>IF(ISBLANK(Monitoring_MP!BI11),"",Monitoring_MP!BI11)</f>
        <v>da</v>
      </c>
      <c r="BJ10" s="293" t="str">
        <f>IF(ISBLANK(Monitoring_MP!BJ11),"",Monitoring_MP!BJ11)</f>
        <v>Chestionar completat și recepționat</v>
      </c>
      <c r="BK10" s="295" t="str">
        <f>IF(ISBLANK(Monitoring_MP!BK11),"",Monitoring_MP!BK11)</f>
        <v>da</v>
      </c>
      <c r="BL10" s="293" t="str">
        <f>IF(ISBLANK(Monitoring_MP!BL11),"",Monitoring_MP!BL11)</f>
        <v>Chestionar completat și recepționat</v>
      </c>
      <c r="BM10" s="295" t="str">
        <f>IF(ISBLANK(Monitoring_MP!BM11),"",Monitoring_MP!BM11)</f>
        <v>da</v>
      </c>
      <c r="BN10" s="293" t="str">
        <f>IF(ISBLANK(Monitoring_MP!BN11),"",Monitoring_MP!BN11)</f>
        <v>Chestionar completat și recepționat</v>
      </c>
      <c r="BO10" s="295" t="str">
        <f>IF(ISBLANK(Monitoring_MP!BO11),"",Monitoring_MP!BO11)</f>
        <v>da</v>
      </c>
      <c r="BP10" s="293" t="str">
        <f>IF(ISBLANK(Monitoring_MP!BP11),"",Monitoring_MP!BP11)</f>
        <v>Chestionar completat și recepționat</v>
      </c>
      <c r="BQ10" s="295" t="str">
        <f>IF(ISBLANK(Monitoring_MP!BQ11),"",Monitoring_MP!BQ11)</f>
        <v>nu</v>
      </c>
      <c r="BR10" s="293" t="str">
        <f>IF(ISBLANK(Monitoring_MP!BR11),"",Monitoring_MP!BR11)</f>
        <v>Nu a fost completat chestionarul</v>
      </c>
      <c r="BS10" s="295" t="str">
        <f>IF(ISBLANK(Monitoring_MP!BS11),"",Monitoring_MP!BS11)</f>
        <v>nu</v>
      </c>
      <c r="BT10" s="293" t="str">
        <f>IF(ISBLANK(Monitoring_MP!BT11),"",Monitoring_MP!BT11)</f>
        <v>Nu a fost completat chestionarul</v>
      </c>
      <c r="BU10" s="295" t="str">
        <f>IF(ISBLANK(Monitoring_MP!BU11),"",Monitoring_MP!BU11)</f>
        <v>nu</v>
      </c>
      <c r="BV10" s="293" t="str">
        <f>IF(ISBLANK(Monitoring_MP!BV11),"",Monitoring_MP!BV11)</f>
        <v>Nu a fost completat chestionarul</v>
      </c>
      <c r="BW10" s="295" t="str">
        <f>IF(ISBLANK(Monitoring_MP!BW11),"",Monitoring_MP!BW11)</f>
        <v>da</v>
      </c>
      <c r="BX10" s="293" t="str">
        <f>IF(ISBLANK(Monitoring_MP!BX11),"",Monitoring_MP!BX11)</f>
        <v>Chestionar completat și recepționat</v>
      </c>
      <c r="BY10" s="295" t="str">
        <f>IF(ISBLANK(Monitoring_MP!BY11),"",Monitoring_MP!BY11)</f>
        <v>nu</v>
      </c>
      <c r="BZ10" s="293" t="str">
        <f>IF(ISBLANK(Monitoring_MP!BZ11),"",Monitoring_MP!BZ11)</f>
        <v>Nu a fost completat chestionarul</v>
      </c>
      <c r="CA10" s="295" t="str">
        <f>IF(ISBLANK(Monitoring_MP!CA11),"",Monitoring_MP!CA11)</f>
        <v>nu</v>
      </c>
      <c r="CB10" s="293" t="str">
        <f>IF(ISBLANK(Monitoring_MP!CB11),"",Monitoring_MP!CB11)</f>
        <v>Nu a fost completat chestionarul</v>
      </c>
      <c r="CC10" s="295" t="str">
        <f>IF(ISBLANK(Monitoring_MP!CC11),"",Monitoring_MP!CC11)</f>
        <v>nu</v>
      </c>
      <c r="CD10" s="293" t="str">
        <f>IF(ISBLANK(Monitoring_MP!CD11),"",Monitoring_MP!CD11)</f>
        <v>Nu a fost completat chestionarul</v>
      </c>
      <c r="CE10" s="295" t="str">
        <f>IF(ISBLANK(Monitoring_MP!CE11),"",Monitoring_MP!CE11)</f>
        <v>da</v>
      </c>
      <c r="CF10" s="293" t="str">
        <f>IF(ISBLANK(Monitoring_MP!CF11),"",Monitoring_MP!CF11)</f>
        <v>Chestionar completat și recepționat</v>
      </c>
      <c r="CG10" s="295" t="str">
        <f>IF(ISBLANK(Monitoring_MP!CG11),"",Monitoring_MP!CG11)</f>
        <v>da</v>
      </c>
      <c r="CH10" s="293" t="str">
        <f>IF(ISBLANK(Monitoring_MP!CH11),"",Monitoring_MP!CH11)</f>
        <v>Chestionar completat și recepționat</v>
      </c>
      <c r="CI10" s="295" t="str">
        <f>IF(ISBLANK(Monitoring_MP!CI11),"",Monitoring_MP!CI11)</f>
        <v>da</v>
      </c>
      <c r="CJ10" s="293" t="str">
        <f>IF(ISBLANK(Monitoring_MP!CJ11),"",Monitoring_MP!CJ11)</f>
        <v>Chestionar completat și recepționat</v>
      </c>
      <c r="CK10" s="295" t="str">
        <f>IF(ISBLANK(Monitoring_MP!CK11),"",Monitoring_MP!CK11)</f>
        <v>da</v>
      </c>
      <c r="CL10" s="293" t="str">
        <f>IF(ISBLANK(Monitoring_MP!CL11),"",Monitoring_MP!CL11)</f>
        <v>Chestionar completat și recepționat</v>
      </c>
      <c r="CM10" s="295" t="str">
        <f>IF(ISBLANK(Monitoring_MP!CM11),"",Monitoring_MP!CM11)</f>
        <v>da</v>
      </c>
      <c r="CN10" s="293" t="str">
        <f>IF(ISBLANK(Monitoring_MP!CN11),"",Monitoring_MP!CN11)</f>
        <v>Chestionar completat și recepționat</v>
      </c>
      <c r="CO10" s="295" t="str">
        <f>IF(ISBLANK(Monitoring_MP!CO11),"",Monitoring_MP!CO11)</f>
        <v>da</v>
      </c>
      <c r="CP10" s="293" t="str">
        <f>IF(ISBLANK(Monitoring_MP!CP11),"",Monitoring_MP!CP11)</f>
        <v>Chestionar completat și recepționat</v>
      </c>
      <c r="CQ10" s="295" t="str">
        <f>IF(ISBLANK(Monitoring_MP!CQ11),"",Monitoring_MP!CQ11)</f>
        <v>da</v>
      </c>
      <c r="CR10" s="292" t="str">
        <f>IF(ISBLANK(Monitoring_MP!CR11),"",Monitoring_MP!CR11)</f>
        <v>Chestionar completat și recepționat</v>
      </c>
      <c r="CS10" s="295" t="str">
        <f>IF(ISBLANK(Monitoring_MP!CS11),"",Monitoring_MP!CS11)</f>
        <v>nu</v>
      </c>
      <c r="CT10" s="292" t="str">
        <f>IF(ISBLANK(Monitoring_MP!CT11),"",Monitoring_MP!CT11)</f>
        <v>Nu a fost completat chestionarul</v>
      </c>
      <c r="CU10" s="295" t="str">
        <f>IF(ISBLANK(Monitoring_MP!CU11),"",Monitoring_MP!CU11)</f>
        <v>nu</v>
      </c>
      <c r="CV10" s="293" t="str">
        <f>IF(ISBLANK(Monitoring_MP!CV11),"",Monitoring_MP!CV11)</f>
        <v>Nu a fost completat chestionarul</v>
      </c>
      <c r="CW10" s="295" t="str">
        <f>IF(ISBLANK(Monitoring_MP!CW11),"",Monitoring_MP!CW11)</f>
        <v>da</v>
      </c>
      <c r="CX10" s="293" t="str">
        <f>IF(ISBLANK(Monitoring_MP!CX11),"",Monitoring_MP!CX11)</f>
        <v>Chestionar completat și recepționat</v>
      </c>
      <c r="CY10" s="318" t="str">
        <f t="shared" si="0"/>
        <v>da</v>
      </c>
      <c r="CZ10" s="318">
        <f t="shared" si="8"/>
        <v>19</v>
      </c>
      <c r="DA10" s="318" t="str">
        <f t="shared" si="1"/>
        <v>nu</v>
      </c>
      <c r="DB10" s="318">
        <f t="shared" si="9"/>
        <v>13</v>
      </c>
      <c r="DC10" s="318" t="str">
        <f t="shared" si="2"/>
        <v>partial</v>
      </c>
      <c r="DD10" s="318">
        <f t="shared" si="10"/>
        <v>0</v>
      </c>
      <c r="DE10" s="318" t="str">
        <f t="shared" si="3"/>
        <v>---</v>
      </c>
      <c r="DF10" s="318">
        <f t="shared" si="11"/>
        <v>0</v>
      </c>
      <c r="DG10" s="318" t="str">
        <f t="shared" si="4"/>
        <v>---</v>
      </c>
      <c r="DH10" s="318">
        <f t="shared" si="12"/>
        <v>0</v>
      </c>
      <c r="DI10" s="318" t="str">
        <f t="shared" si="5"/>
        <v>---</v>
      </c>
      <c r="DJ10" s="318">
        <f t="shared" si="13"/>
        <v>0</v>
      </c>
      <c r="DK10" s="318" t="str">
        <f t="shared" si="6"/>
        <v>---</v>
      </c>
      <c r="DL10" s="318">
        <f t="shared" si="14"/>
        <v>0</v>
      </c>
      <c r="DM10" s="318" t="str">
        <f t="shared" si="7"/>
        <v>N/A</v>
      </c>
      <c r="DN10" s="318">
        <f t="shared" si="15"/>
        <v>0</v>
      </c>
      <c r="DO10" s="318">
        <f t="shared" si="16"/>
        <v>32</v>
      </c>
      <c r="DP10" s="318" t="str">
        <f t="shared" si="17"/>
        <v>da</v>
      </c>
      <c r="DQ10" s="318" t="str">
        <f t="shared" si="18"/>
        <v>nu</v>
      </c>
      <c r="DR10" s="318">
        <f t="shared" si="19"/>
        <v>19</v>
      </c>
      <c r="DS10" s="318">
        <f t="shared" si="20"/>
        <v>13</v>
      </c>
      <c r="DT10" s="318">
        <f t="shared" si="21"/>
        <v>32</v>
      </c>
      <c r="DU10" s="314" t="s">
        <v>1205</v>
      </c>
      <c r="DV10" s="319">
        <f t="shared" si="22"/>
        <v>0.59375</v>
      </c>
      <c r="DW10" s="319">
        <f t="shared" si="23"/>
        <v>0.40625</v>
      </c>
      <c r="DX10" s="318" t="str">
        <f>VLOOKUP($B10,Matching_final!$B:$G,5,FALSE)</f>
        <v>N/A</v>
      </c>
      <c r="DY10" s="318" t="str">
        <f>VLOOKUP($B10,Matching_final!$B:$H,6,FALSE)</f>
        <v>N/A</v>
      </c>
      <c r="DZ10" s="318" t="str">
        <f>VLOOKUP($B10,Matching_final!$B:$H,7,FALSE)</f>
        <v>N/A</v>
      </c>
      <c r="EA10" s="319" t="e">
        <f>VLOOKUP($DX10,Monitoring_MP_2018!$B:$CZ,102,FALSE)</f>
        <v>#N/A</v>
      </c>
      <c r="EB10" s="319" t="e">
        <f>VLOOKUP($DX10,Monitoring_MP_2018!$B:$CZ,103,FALSE)</f>
        <v>#N/A</v>
      </c>
      <c r="EC10" s="320" t="e">
        <f t="shared" si="24"/>
        <v>#N/A</v>
      </c>
      <c r="ED10" s="320" t="e">
        <f t="shared" si="25"/>
        <v>#N/A</v>
      </c>
      <c r="EE10" s="318">
        <v>10</v>
      </c>
    </row>
    <row r="11" spans="1:135" ht="15" customHeight="1" x14ac:dyDescent="0.35">
      <c r="A11" s="333" t="str">
        <f>IF(ISBLANK(Monitoring_MP!A22),"",Monitoring_MP!A22)</f>
        <v>Q20</v>
      </c>
      <c r="B11" s="330" t="str">
        <f>IF(ISBLANK(Monitoring_MP!B22),"",Monitoring_MP!B22)</f>
        <v>R20020</v>
      </c>
      <c r="C11" s="331">
        <f>IF(ISBLANK(Monitoring_MP!C22),"",Monitoring_MP!C22)</f>
        <v>22</v>
      </c>
      <c r="D11" s="331" t="str">
        <f>IF(ISBLANK(Monitoring_MP!D22),"",Monitoring_MP!D22)</f>
        <v>Poate publicul participa la toate ședințele consiliului raional?</v>
      </c>
      <c r="E11" s="331" t="str">
        <f>IF(ISBLANK(Monitoring_MP!E22),"",Monitoring_MP!E22)</f>
        <v>Can the public participate at all meetings of the local council?</v>
      </c>
      <c r="F11" s="127" t="str">
        <f>IF(ISBLANK(Monitoring_MP!F22),"",Monitoring_MP!F22)</f>
        <v>par</v>
      </c>
      <c r="G11" s="127" t="str">
        <f>IF(ISBLANK(Monitoring_MP!G22),"",Monitoring_MP!G22)</f>
        <v>par11</v>
      </c>
      <c r="H11" s="127" t="str">
        <f>IF(ISBLANK(Monitoring_MP!H22),"",Monitoring_MP!H22)</f>
        <v>par11k</v>
      </c>
      <c r="I11" s="332">
        <f>IF(ISBLANK(Monitoring_MP!I22),"",Monitoring_MP!I22)</f>
        <v>2</v>
      </c>
      <c r="J11" s="127" t="str">
        <f>IF(ISBLANK(Monitoring_MP!J22),"",Monitoring_MP!J22)</f>
        <v>da</v>
      </c>
      <c r="K11" s="127" t="str">
        <f>IF(ISBLANK(Monitoring_MP!K22),"",Monitoring_MP!K22)</f>
        <v>yes</v>
      </c>
      <c r="L11" s="127" t="str">
        <f>IF(ISBLANK(Monitoring_MP!L22),"",Monitoring_MP!L22)</f>
        <v>nu</v>
      </c>
      <c r="M11" s="127" t="str">
        <f>IF(ISBLANK(Monitoring_MP!M22),"",Monitoring_MP!M22)</f>
        <v>no</v>
      </c>
      <c r="N11" s="127" t="str">
        <f>IF(ISBLANK(Monitoring_MP!N22),"",Monitoring_MP!N22)</f>
        <v>partial</v>
      </c>
      <c r="O11" s="127" t="str">
        <f>IF(ISBLANK(Monitoring_MP!O22),"",Monitoring_MP!O22)</f>
        <v>partially</v>
      </c>
      <c r="P11" s="202" t="str">
        <f>IF(ISBLANK(Monitoring_MP!P22),"",Monitoring_MP!P22)</f>
        <v>---</v>
      </c>
      <c r="Q11" s="202" t="str">
        <f>IF(ISBLANK(Monitoring_MP!Q22),"",Monitoring_MP!Q22)</f>
        <v>---</v>
      </c>
      <c r="R11" s="202" t="str">
        <f>IF(ISBLANK(Monitoring_MP!R22),"",Monitoring_MP!R22)</f>
        <v>---</v>
      </c>
      <c r="S11" s="202" t="str">
        <f>IF(ISBLANK(Monitoring_MP!S22),"",Monitoring_MP!S22)</f>
        <v>---</v>
      </c>
      <c r="T11" s="202" t="str">
        <f>IF(ISBLANK(Monitoring_MP!T22),"",Monitoring_MP!T22)</f>
        <v>---</v>
      </c>
      <c r="U11" s="202" t="str">
        <f>IF(ISBLANK(Monitoring_MP!U22),"",Monitoring_MP!U22)</f>
        <v>---</v>
      </c>
      <c r="V11" s="202" t="str">
        <f>IF(ISBLANK(Monitoring_MP!V22),"",Monitoring_MP!V22)</f>
        <v>---</v>
      </c>
      <c r="W11" s="202" t="str">
        <f>IF(ISBLANK(Monitoring_MP!W22),"",Monitoring_MP!W22)</f>
        <v>---</v>
      </c>
      <c r="X11" s="127" t="str">
        <f>IF(ISBLANK(Monitoring_MP!X22),"",Monitoring_MP!X22)</f>
        <v>N/A</v>
      </c>
      <c r="Y11" s="127" t="str">
        <f>IF(ISBLANK(Monitoring_MP!Y22),"",Monitoring_MP!Y22)</f>
        <v>N/A</v>
      </c>
      <c r="Z11" s="333" t="str">
        <f>IF(ISBLANK(Monitoring_MP!Z22),"",Monitoring_MP!Z22)</f>
        <v>---</v>
      </c>
      <c r="AA11" s="333" t="str">
        <f>IF(ISBLANK(Monitoring_MP!AA22),"",Monitoring_MP!AA22)</f>
        <v>---</v>
      </c>
      <c r="AB11" s="127" t="str">
        <f>IF(ISBLANK(Monitoring_MP!AB22),"",Monitoring_MP!AB22)</f>
        <v>da</v>
      </c>
      <c r="AC11" s="127" t="str">
        <f>IF(ISBLANK(Monitoring_MP!AC22),"",Monitoring_MP!AC22)</f>
        <v>nu</v>
      </c>
      <c r="AD11" s="127">
        <f>IF(ISBLANK(Monitoring_MP!AD22),"",Monitoring_MP!AD22)</f>
        <v>2</v>
      </c>
      <c r="AE11" s="127">
        <f>IF(ISBLANK(Monitoring_MP!AE22),"",Monitoring_MP!AE22)</f>
        <v>0</v>
      </c>
      <c r="AF11" s="127">
        <f>IF(ISBLANK(Monitoring_MP!AF22),"",Monitoring_MP!AF22)</f>
        <v>1</v>
      </c>
      <c r="AG11" s="202" t="str">
        <f>IF(ISBLANK(Monitoring_MP!AG22),"",Monitoring_MP!AG22)</f>
        <v>---</v>
      </c>
      <c r="AH11" s="202" t="str">
        <f>IF(ISBLANK(Monitoring_MP!AH22),"",Monitoring_MP!AH22)</f>
        <v>---</v>
      </c>
      <c r="AI11" s="202" t="str">
        <f>IF(ISBLANK(Monitoring_MP!AI22),"",Monitoring_MP!AI22)</f>
        <v>---</v>
      </c>
      <c r="AJ11" s="202" t="str">
        <f>IF(ISBLANK(Monitoring_MP!AJ22),"",Monitoring_MP!AJ22)</f>
        <v>---</v>
      </c>
      <c r="AK11" s="212" t="str">
        <f>IF(ISBLANK(Monitoring_MP!AK22),"",Monitoring_MP!AK22)</f>
        <v>N/A</v>
      </c>
      <c r="AL11" s="202" t="str">
        <f>IF(ISBLANK(Monitoring_MP!AL22),"",Monitoring_MP!AL22)</f>
        <v>---</v>
      </c>
      <c r="AM11" s="295" t="str">
        <f>IF(ISBLANK(Monitoring_MP!AM22),"",Monitoring_MP!AM22)</f>
        <v>da</v>
      </c>
      <c r="AN11" s="294" t="str">
        <f>IF(ISBLANK(Monitoring_MP!AN22),"",Monitoring_MP!AN22)</f>
        <v>Conform răspunsului din chestionar</v>
      </c>
      <c r="AO11" s="295" t="str">
        <f>IF(ISBLANK(Monitoring_MP!AO22),"",Monitoring_MP!AO22)</f>
        <v>partial</v>
      </c>
      <c r="AP11" s="294" t="str">
        <f>IF(ISBLANK(Monitoring_MP!AP22),"",Monitoring_MP!AP22)</f>
        <v>nu sînt informații pe web, dar accesul trebuie să fie asigurat conform cerințelor legale existente</v>
      </c>
      <c r="AQ11" s="295" t="str">
        <f>IF(ISBLANK(Monitoring_MP!AQ22),"",Monitoring_MP!AQ22)</f>
        <v>partial</v>
      </c>
      <c r="AR11" s="293" t="str">
        <f>IF(ISBLANK(Monitoring_MP!AR22),"",Monitoring_MP!AR22)</f>
        <v>nu sînt informații pe web, dar accesul trebuie să fie asigurat conform cerințelor legale existente</v>
      </c>
      <c r="AS11" s="295" t="str">
        <f>IF(ISBLANK(Monitoring_MP!AS22),"",Monitoring_MP!AS22)</f>
        <v>da</v>
      </c>
      <c r="AT11" s="293" t="str">
        <f>IF(ISBLANK(Monitoring_MP!AT22),"",Monitoring_MP!AT22)</f>
        <v>Conform răspunsului din chestionar</v>
      </c>
      <c r="AU11" s="295" t="str">
        <f>IF(ISBLANK(Monitoring_MP!AU22),"",Monitoring_MP!AU22)</f>
        <v>nu</v>
      </c>
      <c r="AV11" s="293" t="str">
        <f>IF(ISBLANK(Monitoring_MP!AV22),"",Monitoring_MP!AV22)</f>
        <v>Nu sînt informații pe web</v>
      </c>
      <c r="AW11" s="295" t="str">
        <f>IF(ISBLANK(Monitoring_MP!AW22),"",Monitoring_MP!AW22)</f>
        <v>da</v>
      </c>
      <c r="AX11" s="293" t="str">
        <f>IF(ISBLANK(Monitoring_MP!AX22),"",Monitoring_MP!AX22)</f>
        <v>Conform răspunsului din chestionar</v>
      </c>
      <c r="AY11" s="295" t="str">
        <f>IF(ISBLANK(Monitoring_MP!AY22),"",Monitoring_MP!AY22)</f>
        <v>nu</v>
      </c>
      <c r="AZ11" s="293" t="str">
        <f>IF(ISBLANK(Monitoring_MP!AZ22),"",Monitoring_MP!AZ22)</f>
        <v>Nu sînt informații pe web</v>
      </c>
      <c r="BA11" s="295" t="str">
        <f>IF(ISBLANK(Monitoring_MP!BA22),"",Monitoring_MP!BA22)</f>
        <v>da</v>
      </c>
      <c r="BB11" s="293" t="str">
        <f>IF(ISBLANK(Monitoring_MP!BB22),"",Monitoring_MP!BB22)</f>
        <v>Conform răspunsului din chestionar</v>
      </c>
      <c r="BC11" s="295" t="str">
        <f>IF(ISBLANK(Monitoring_MP!BC22),"",Monitoring_MP!BC22)</f>
        <v>da</v>
      </c>
      <c r="BD11" s="293" t="str">
        <f>IF(ISBLANK(Monitoring_MP!BD22),"",Monitoring_MP!BD22)</f>
        <v>Conform răspunsului din chestionar</v>
      </c>
      <c r="BE11" s="295" t="str">
        <f>IF(ISBLANK(Monitoring_MP!BE22),"",Monitoring_MP!BE22)</f>
        <v>da</v>
      </c>
      <c r="BF11" s="293" t="str">
        <f>IF(ISBLANK(Monitoring_MP!BF22),"",Monitoring_MP!BF22)</f>
        <v>Conform răspunsului din chestionar</v>
      </c>
      <c r="BG11" s="295" t="str">
        <f>IF(ISBLANK(Monitoring_MP!BG22),"",Monitoring_MP!BG22)</f>
        <v>nu</v>
      </c>
      <c r="BH11" s="293" t="str">
        <f>IF(ISBLANK(Monitoring_MP!BH22),"",Monitoring_MP!BH22)</f>
        <v>Nu sînt informații pe web</v>
      </c>
      <c r="BI11" s="295" t="str">
        <f>IF(ISBLANK(Monitoring_MP!BI22),"",Monitoring_MP!BI22)</f>
        <v>da</v>
      </c>
      <c r="BJ11" s="293" t="str">
        <f>IF(ISBLANK(Monitoring_MP!BJ22),"",Monitoring_MP!BJ22)</f>
        <v>Conform răspunsului din chestionar</v>
      </c>
      <c r="BK11" s="295" t="str">
        <f>IF(ISBLANK(Monitoring_MP!BK22),"",Monitoring_MP!BK22)</f>
        <v>da</v>
      </c>
      <c r="BL11" s="293" t="str">
        <f>IF(ISBLANK(Monitoring_MP!BL22),"",Monitoring_MP!BL22)</f>
        <v>Conform răspunsului din chestionar</v>
      </c>
      <c r="BM11" s="295" t="str">
        <f>IF(ISBLANK(Monitoring_MP!BM22),"",Monitoring_MP!BM22)</f>
        <v>da</v>
      </c>
      <c r="BN11" s="293" t="str">
        <f>IF(ISBLANK(Monitoring_MP!BN22),"",Monitoring_MP!BN22)</f>
        <v>Conform răspunsului din chestionar</v>
      </c>
      <c r="BO11" s="295" t="str">
        <f>IF(ISBLANK(Monitoring_MP!BO22),"",Monitoring_MP!BO22)</f>
        <v>da</v>
      </c>
      <c r="BP11" s="293" t="str">
        <f>IF(ISBLANK(Monitoring_MP!BP22),"",Monitoring_MP!BP22)</f>
        <v>Conform răspunsului din chestionar</v>
      </c>
      <c r="BQ11" s="295" t="str">
        <f>IF(ISBLANK(Monitoring_MP!BQ22),"",Monitoring_MP!BQ22)</f>
        <v>nu</v>
      </c>
      <c r="BR11" s="293" t="str">
        <f>IF(ISBLANK(Monitoring_MP!BR22),"",Monitoring_MP!BR22)</f>
        <v>Nu sînt informații pe web</v>
      </c>
      <c r="BS11" s="295" t="str">
        <f>IF(ISBLANK(Monitoring_MP!BS22),"",Monitoring_MP!BS22)</f>
        <v>partial</v>
      </c>
      <c r="BT11" s="293" t="str">
        <f>IF(ISBLANK(Monitoring_MP!BT22),"",Monitoring_MP!BT22)</f>
        <v>nu sînt informații pe web, dar accesul trebuie să fie asigurat conform cerințelor legale existente</v>
      </c>
      <c r="BU11" s="295" t="str">
        <f>IF(ISBLANK(Monitoring_MP!BU22),"",Monitoring_MP!BU22)</f>
        <v>partial</v>
      </c>
      <c r="BV11" s="293" t="str">
        <f>IF(ISBLANK(Monitoring_MP!BV22),"",Monitoring_MP!BV22)</f>
        <v>nu sînt informații pe web, dar accesul trebuie să fie asigurat conform cerințelor legale existente</v>
      </c>
      <c r="BW11" s="295" t="str">
        <f>IF(ISBLANK(Monitoring_MP!BW22),"",Monitoring_MP!BW22)</f>
        <v>da</v>
      </c>
      <c r="BX11" s="293" t="str">
        <f>IF(ISBLANK(Monitoring_MP!BX22),"",Monitoring_MP!BX22)</f>
        <v>Conform răspunsului din chestionar</v>
      </c>
      <c r="BY11" s="295" t="str">
        <f>IF(ISBLANK(Monitoring_MP!BY22),"",Monitoring_MP!BY22)</f>
        <v>partial</v>
      </c>
      <c r="BZ11" s="293" t="str">
        <f>IF(ISBLANK(Monitoring_MP!BZ22),"",Monitoring_MP!BZ22)</f>
        <v>nu sînt informații pe web, dar accesul trebuie să fie asigurat conform cerințelor legale existente</v>
      </c>
      <c r="CA11" s="295" t="str">
        <f>IF(ISBLANK(Monitoring_MP!CA22),"",Monitoring_MP!CA22)</f>
        <v>partial</v>
      </c>
      <c r="CB11" s="293" t="str">
        <f>IF(ISBLANK(Monitoring_MP!CB22),"",Monitoring_MP!CB22)</f>
        <v>nu sînt informații pe web, dar accesul trebuie să fie asigurat conform cerințelor legale existente</v>
      </c>
      <c r="CC11" s="295" t="str">
        <f>IF(ISBLANK(Monitoring_MP!CC22),"",Monitoring_MP!CC22)</f>
        <v>partial</v>
      </c>
      <c r="CD11" s="293" t="str">
        <f>IF(ISBLANK(Monitoring_MP!CD22),"",Monitoring_MP!CD22)</f>
        <v>nu sînt informații pe web, dar accesul trebuie să fie asigurat conform cerințelor legale existente</v>
      </c>
      <c r="CE11" s="295" t="str">
        <f>IF(ISBLANK(Monitoring_MP!CE22),"",Monitoring_MP!CE22)</f>
        <v>da</v>
      </c>
      <c r="CF11" s="293" t="str">
        <f>IF(ISBLANK(Monitoring_MP!CF22),"",Monitoring_MP!CF22)</f>
        <v>Conform răspunsului din chestionar</v>
      </c>
      <c r="CG11" s="295" t="str">
        <f>IF(ISBLANK(Monitoring_MP!CG22),"",Monitoring_MP!CG22)</f>
        <v>da</v>
      </c>
      <c r="CH11" s="293" t="str">
        <f>IF(ISBLANK(Monitoring_MP!CH22),"",Monitoring_MP!CH22)</f>
        <v>Conform răspunsului din chestionar</v>
      </c>
      <c r="CI11" s="295" t="str">
        <f>IF(ISBLANK(Monitoring_MP!CI22),"",Monitoring_MP!CI22)</f>
        <v>da</v>
      </c>
      <c r="CJ11" s="293" t="str">
        <f>IF(ISBLANK(Monitoring_MP!CJ22),"",Monitoring_MP!CJ22)</f>
        <v xml:space="preserve">Conform răspunsului din chestionar
</v>
      </c>
      <c r="CK11" s="295" t="str">
        <f>IF(ISBLANK(Monitoring_MP!CK22),"",Monitoring_MP!CK22)</f>
        <v>da</v>
      </c>
      <c r="CL11" s="293" t="str">
        <f>IF(ISBLANK(Monitoring_MP!CL22),"",Monitoring_MP!CL22)</f>
        <v>Conform răspunsului din chestionar</v>
      </c>
      <c r="CM11" s="295" t="str">
        <f>IF(ISBLANK(Monitoring_MP!CM22),"",Monitoring_MP!CM22)</f>
        <v>da</v>
      </c>
      <c r="CN11" s="293" t="str">
        <f>IF(ISBLANK(Monitoring_MP!CN22),"",Monitoring_MP!CN22)</f>
        <v>Conform răspunsului din chestionar</v>
      </c>
      <c r="CO11" s="295" t="str">
        <f>IF(ISBLANK(Monitoring_MP!CO22),"",Monitoring_MP!CO22)</f>
        <v>da</v>
      </c>
      <c r="CP11" s="293" t="str">
        <f>IF(ISBLANK(Monitoring_MP!CP22),"",Monitoring_MP!CP22)</f>
        <v>Conform răspunsului din chestionar</v>
      </c>
      <c r="CQ11" s="295" t="str">
        <f>IF(ISBLANK(Monitoring_MP!CQ22),"",Monitoring_MP!CQ22)</f>
        <v>da</v>
      </c>
      <c r="CR11" s="293" t="str">
        <f>IF(ISBLANK(Monitoring_MP!CR22),"",Monitoring_MP!CR22)</f>
        <v>Conform răspunsului din chestionar</v>
      </c>
      <c r="CS11" s="295" t="str">
        <f>IF(ISBLANK(Monitoring_MP!CS22),"",Monitoring_MP!CS22)</f>
        <v>nu</v>
      </c>
      <c r="CT11" s="293" t="str">
        <f>IF(ISBLANK(Monitoring_MP!CT22),"",Monitoring_MP!CT22)</f>
        <v>Nu sînt informații pe web</v>
      </c>
      <c r="CU11" s="295" t="str">
        <f>IF(ISBLANK(Monitoring_MP!CU22),"",Monitoring_MP!CU22)</f>
        <v>nu</v>
      </c>
      <c r="CV11" s="293" t="str">
        <f>IF(ISBLANK(Monitoring_MP!CV22),"",Monitoring_MP!CV22)</f>
        <v>Nu sînt informații pe web</v>
      </c>
      <c r="CW11" s="295" t="str">
        <f>IF(ISBLANK(Monitoring_MP!CW22),"",Monitoring_MP!CW22)</f>
        <v>da</v>
      </c>
      <c r="CX11" s="293" t="str">
        <f>IF(ISBLANK(Monitoring_MP!CX22),"",Monitoring_MP!CX22)</f>
        <v>Conform răspunsului din chestionar</v>
      </c>
      <c r="CY11" s="318" t="str">
        <f t="shared" si="0"/>
        <v>da</v>
      </c>
      <c r="CZ11" s="318">
        <f t="shared" si="8"/>
        <v>19</v>
      </c>
      <c r="DA11" s="318" t="str">
        <f t="shared" si="1"/>
        <v>nu</v>
      </c>
      <c r="DB11" s="318">
        <f t="shared" si="9"/>
        <v>6</v>
      </c>
      <c r="DC11" s="318" t="str">
        <f t="shared" si="2"/>
        <v>partial</v>
      </c>
      <c r="DD11" s="318">
        <f t="shared" si="10"/>
        <v>7</v>
      </c>
      <c r="DE11" s="318" t="str">
        <f t="shared" si="3"/>
        <v>---</v>
      </c>
      <c r="DF11" s="318">
        <f t="shared" si="11"/>
        <v>0</v>
      </c>
      <c r="DG11" s="318" t="str">
        <f t="shared" si="4"/>
        <v>---</v>
      </c>
      <c r="DH11" s="318">
        <f t="shared" si="12"/>
        <v>0</v>
      </c>
      <c r="DI11" s="318" t="str">
        <f t="shared" si="5"/>
        <v>---</v>
      </c>
      <c r="DJ11" s="318">
        <f t="shared" si="13"/>
        <v>0</v>
      </c>
      <c r="DK11" s="318" t="str">
        <f t="shared" si="6"/>
        <v>---</v>
      </c>
      <c r="DL11" s="318">
        <f t="shared" si="14"/>
        <v>0</v>
      </c>
      <c r="DM11" s="318" t="str">
        <f t="shared" si="7"/>
        <v>N/A</v>
      </c>
      <c r="DN11" s="318">
        <f t="shared" si="15"/>
        <v>0</v>
      </c>
      <c r="DO11" s="318">
        <f t="shared" si="16"/>
        <v>32</v>
      </c>
      <c r="DP11" s="318" t="str">
        <f t="shared" si="17"/>
        <v>da</v>
      </c>
      <c r="DQ11" s="318" t="str">
        <f t="shared" si="18"/>
        <v>nu</v>
      </c>
      <c r="DR11" s="318">
        <f t="shared" si="19"/>
        <v>19</v>
      </c>
      <c r="DS11" s="318">
        <f t="shared" si="20"/>
        <v>6</v>
      </c>
      <c r="DT11" s="318">
        <f t="shared" si="21"/>
        <v>32</v>
      </c>
      <c r="DU11" s="331" t="s">
        <v>315</v>
      </c>
      <c r="DV11" s="319">
        <f t="shared" si="22"/>
        <v>0.59375</v>
      </c>
      <c r="DW11" s="319">
        <f t="shared" si="23"/>
        <v>0.1875</v>
      </c>
      <c r="DX11" s="318" t="str">
        <f>VLOOKUP($B11,Matching_final!$B:$G,5,FALSE)</f>
        <v>R18020</v>
      </c>
      <c r="DY11" s="318" t="str">
        <f>VLOOKUP($B11,Matching_final!$B:$H,6,FALSE)</f>
        <v>Poate publicul participa la toate ședințele consiliului raional?</v>
      </c>
      <c r="DZ11" s="318" t="str">
        <f>VLOOKUP($B11,Matching_final!$B:$H,7,FALSE)</f>
        <v>par</v>
      </c>
      <c r="EA11" s="319">
        <f>VLOOKUP($DX11,Monitoring_MP_2018!$B:$CZ,102,FALSE)</f>
        <v>0.75</v>
      </c>
      <c r="EB11" s="319">
        <f>VLOOKUP($DX11,Monitoring_MP_2018!$B:$CZ,103,FALSE)</f>
        <v>0.25</v>
      </c>
      <c r="EC11" s="320">
        <f t="shared" si="24"/>
        <v>-0.15625</v>
      </c>
      <c r="ED11" s="320">
        <f t="shared" si="25"/>
        <v>-6.25E-2</v>
      </c>
      <c r="EE11" s="318">
        <v>21</v>
      </c>
    </row>
    <row r="12" spans="1:135" ht="15" customHeight="1" x14ac:dyDescent="0.35">
      <c r="A12" s="344" t="str">
        <f>IF(ISBLANK(Monitoring_MP!A35),"",Monitoring_MP!A35)</f>
        <v>Q33</v>
      </c>
      <c r="B12" s="345" t="str">
        <f>IF(ISBLANK(Monitoring_MP!B35),"",Monitoring_MP!B35)</f>
        <v>R20033</v>
      </c>
      <c r="C12" s="346">
        <f>IF(ISBLANK(Monitoring_MP!C35),"",Monitoring_MP!C35)</f>
        <v>35</v>
      </c>
      <c r="D12" s="346" t="str">
        <f>IF(ISBLANK(Monitoring_MP!D35),"",Monitoring_MP!D35)</f>
        <v>Proiectul de buget pentru anul 2020 a fost supus consultărilor publice și adus la cunoştinţa publicului?</v>
      </c>
      <c r="E12" s="346" t="str">
        <f>IF(ISBLANK(Monitoring_MP!E35),"",Monitoring_MP!E35)</f>
        <v>Was the draft of the budget for 2020 consulted with the public?</v>
      </c>
      <c r="F12" s="130" t="str">
        <f>IF(ISBLANK(Monitoring_MP!F35),"",Monitoring_MP!F35)</f>
        <v>bug</v>
      </c>
      <c r="G12" s="130" t="str">
        <f>IF(ISBLANK(Monitoring_MP!G35),"",Monitoring_MP!G35)</f>
        <v>bug1</v>
      </c>
      <c r="H12" s="130" t="str">
        <f>IF(ISBLANK(Monitoring_MP!H35),"",Monitoring_MP!H35)</f>
        <v>bug1k</v>
      </c>
      <c r="I12" s="347">
        <f>IF(ISBLANK(Monitoring_MP!I35),"",Monitoring_MP!I35)</f>
        <v>3</v>
      </c>
      <c r="J12" s="130" t="str">
        <f>IF(ISBLANK(Monitoring_MP!J35),"",Monitoring_MP!J35)</f>
        <v>da</v>
      </c>
      <c r="K12" s="130" t="str">
        <f>IF(ISBLANK(Monitoring_MP!K35),"",Monitoring_MP!K35)</f>
        <v>yes</v>
      </c>
      <c r="L12" s="130" t="str">
        <f>IF(ISBLANK(Monitoring_MP!L35),"",Monitoring_MP!L35)</f>
        <v>nu</v>
      </c>
      <c r="M12" s="130" t="str">
        <f>IF(ISBLANK(Monitoring_MP!M35),"",Monitoring_MP!M35)</f>
        <v>no</v>
      </c>
      <c r="N12" s="130" t="str">
        <f>IF(ISBLANK(Monitoring_MP!N35),"",Monitoring_MP!N35)</f>
        <v>partial/panou informativ</v>
      </c>
      <c r="O12" s="130" t="str">
        <f>IF(ISBLANK(Monitoring_MP!O35),"",Monitoring_MP!O35)</f>
        <v>partially/bilboard</v>
      </c>
      <c r="P12" s="205" t="str">
        <f>IF(ISBLANK(Monitoring_MP!P35),"",Monitoring_MP!P35)</f>
        <v>---</v>
      </c>
      <c r="Q12" s="205" t="str">
        <f>IF(ISBLANK(Monitoring_MP!Q35),"",Monitoring_MP!Q35)</f>
        <v>---</v>
      </c>
      <c r="R12" s="205" t="str">
        <f>IF(ISBLANK(Monitoring_MP!R35),"",Monitoring_MP!R35)</f>
        <v>---</v>
      </c>
      <c r="S12" s="205" t="str">
        <f>IF(ISBLANK(Monitoring_MP!S35),"",Monitoring_MP!S35)</f>
        <v>---</v>
      </c>
      <c r="T12" s="205" t="str">
        <f>IF(ISBLANK(Monitoring_MP!T35),"",Monitoring_MP!T35)</f>
        <v>---</v>
      </c>
      <c r="U12" s="205" t="str">
        <f>IF(ISBLANK(Monitoring_MP!U35),"",Monitoring_MP!U35)</f>
        <v>---</v>
      </c>
      <c r="V12" s="205" t="str">
        <f>IF(ISBLANK(Monitoring_MP!V35),"",Monitoring_MP!V35)</f>
        <v>---</v>
      </c>
      <c r="W12" s="205" t="str">
        <f>IF(ISBLANK(Monitoring_MP!W35),"",Monitoring_MP!W35)</f>
        <v>---</v>
      </c>
      <c r="X12" s="130" t="str">
        <f>IF(ISBLANK(Monitoring_MP!X35),"",Monitoring_MP!X35)</f>
        <v>N/A</v>
      </c>
      <c r="Y12" s="130" t="str">
        <f>IF(ISBLANK(Monitoring_MP!Y35),"",Monitoring_MP!Y35)</f>
        <v>N/A</v>
      </c>
      <c r="Z12" s="344" t="str">
        <f>IF(ISBLANK(Monitoring_MP!Z35),"",Monitoring_MP!Z35)</f>
        <v>---</v>
      </c>
      <c r="AA12" s="344" t="str">
        <f>IF(ISBLANK(Monitoring_MP!AA35),"",Monitoring_MP!AA35)</f>
        <v>---</v>
      </c>
      <c r="AB12" s="130" t="str">
        <f>IF(ISBLANK(Monitoring_MP!AB35),"",Monitoring_MP!AB35)</f>
        <v>da</v>
      </c>
      <c r="AC12" s="130" t="str">
        <f>IF(ISBLANK(Monitoring_MP!AC35),"",Monitoring_MP!AC35)</f>
        <v>nu</v>
      </c>
      <c r="AD12" s="130">
        <f>IF(ISBLANK(Monitoring_MP!AD35),"",Monitoring_MP!AD35)</f>
        <v>3</v>
      </c>
      <c r="AE12" s="130">
        <f>IF(ISBLANK(Monitoring_MP!AE35),"",Monitoring_MP!AE35)</f>
        <v>0</v>
      </c>
      <c r="AF12" s="130">
        <f>IF(ISBLANK(Monitoring_MP!AF35),"",Monitoring_MP!AF35)</f>
        <v>1.5</v>
      </c>
      <c r="AG12" s="205" t="str">
        <f>IF(ISBLANK(Monitoring_MP!AG35),"",Monitoring_MP!AG35)</f>
        <v>---</v>
      </c>
      <c r="AH12" s="205" t="str">
        <f>IF(ISBLANK(Monitoring_MP!AH35),"",Monitoring_MP!AH35)</f>
        <v>---</v>
      </c>
      <c r="AI12" s="205" t="str">
        <f>IF(ISBLANK(Monitoring_MP!AI35),"",Monitoring_MP!AI35)</f>
        <v>---</v>
      </c>
      <c r="AJ12" s="205" t="str">
        <f>IF(ISBLANK(Monitoring_MP!AJ35),"",Monitoring_MP!AJ35)</f>
        <v>---</v>
      </c>
      <c r="AK12" s="217" t="str">
        <f>IF(ISBLANK(Monitoring_MP!AK35),"",Monitoring_MP!AK35)</f>
        <v>N/A</v>
      </c>
      <c r="AL12" s="205" t="str">
        <f>IF(ISBLANK(Monitoring_MP!AL35),"",Monitoring_MP!AL35)</f>
        <v>---</v>
      </c>
      <c r="AM12" s="295" t="str">
        <f>IF(ISBLANK(Monitoring_MP!AM35),"",Monitoring_MP!AM35)</f>
        <v>da</v>
      </c>
      <c r="AN12" s="294" t="str">
        <f>IF(ISBLANK(Monitoring_MP!AN35),"",Monitoring_MP!AN35)</f>
        <v>https://anenii-noi.md/index.php?option=com_content&amp;view=article&amp;id=408:consultari-publice-a-proiectului-bugetului-raional-pentru-2020&amp;catid=85&amp;Itemid=691</v>
      </c>
      <c r="AO12" s="295" t="str">
        <f>IF(ISBLANK(Monitoring_MP!AO35),"",Monitoring_MP!AO35)</f>
        <v>nu</v>
      </c>
      <c r="AP12" s="292" t="str">
        <f>IF(ISBLANK(Monitoring_MP!AP35),"",Monitoring_MP!AP35)</f>
        <v>http://basarabeasca.md/ro/consultari-publice-ale-proiectelor/</v>
      </c>
      <c r="AQ12" s="295" t="str">
        <f>IF(ISBLANK(Monitoring_MP!AQ35),"",Monitoring_MP!AQ35)</f>
        <v>nu</v>
      </c>
      <c r="AR12" s="293" t="str">
        <f>IF(ISBLANK(Monitoring_MP!AR35),"",Monitoring_MP!AR35)</f>
        <v>Nu sînt informații pe web</v>
      </c>
      <c r="AS12" s="295" t="str">
        <f>IF(ISBLANK(Monitoring_MP!AS35),"",Monitoring_MP!AS35)</f>
        <v>da</v>
      </c>
      <c r="AT12" s="293" t="str">
        <f>IF(ISBLANK(Monitoring_MP!AT35),"",Monitoring_MP!AT35)</f>
        <v>http://cahul.md/proiecte-de-decizii-pentru-sedinta-ordinara-a-cr-cahul-din-20-12-2019/
http://cahul.md/anunturi-privind-organizarea-consultarii-publice/</v>
      </c>
      <c r="AU12" s="295" t="str">
        <f>IF(ISBLANK(Monitoring_MP!AU35),"",Monitoring_MP!AU35)</f>
        <v>nu</v>
      </c>
      <c r="AV12" s="293" t="str">
        <f>IF(ISBLANK(Monitoring_MP!AV35),"",Monitoring_MP!AV35)</f>
        <v>Nu sînt informații pe web</v>
      </c>
      <c r="AW12" s="295" t="str">
        <f>IF(ISBLANK(Monitoring_MP!AW35),"",Monitoring_MP!AW35)</f>
        <v>partial/panou informativ</v>
      </c>
      <c r="AX12" s="292" t="str">
        <f>IF(ISBLANK(Monitoring_MP!AX35),"",Monitoring_MP!AX35)</f>
        <v>Conform răspunsului din chestionar</v>
      </c>
      <c r="AY12" s="295" t="str">
        <f>IF(ISBLANK(Monitoring_MP!AY35),"",Monitoring_MP!AY35)</f>
        <v>da</v>
      </c>
      <c r="AZ12" s="292" t="str">
        <f>IF(ISBLANK(Monitoring_MP!AZ35),"",Monitoring_MP!AZ35)</f>
        <v>http://www.causeni.md/consultari-publice-1</v>
      </c>
      <c r="BA12" s="295" t="str">
        <f>IF(ISBLANK(Monitoring_MP!BA35),"",Monitoring_MP!BA35)</f>
        <v>da</v>
      </c>
      <c r="BB12" s="292" t="str">
        <f>IF(ISBLANK(Monitoring_MP!BB35),"",Monitoring_MP!BB35)</f>
        <v>http://raioncimislia.md/sedinta-ordinara-decembrie-2019/
http://raioncimislia.md/consultari-publice/</v>
      </c>
      <c r="BC12" s="295" t="str">
        <f>IF(ISBLANK(Monitoring_MP!BC35),"",Monitoring_MP!BC35)</f>
        <v>da</v>
      </c>
      <c r="BD12" s="292" t="str">
        <f>IF(ISBLANK(Monitoring_MP!BD35),"",Monitoring_MP!BD35)</f>
        <v>http://criuleni.md/index.php?pag=news&amp;id=517&amp;rid=3323&amp;l=ro</v>
      </c>
      <c r="BE12" s="295" t="str">
        <f>IF(ISBLANK(Monitoring_MP!BE35),"",Monitoring_MP!BE35)</f>
        <v>partial/panou informativ</v>
      </c>
      <c r="BF12" s="292" t="str">
        <f>IF(ISBLANK(Monitoring_MP!BF35),"",Monitoring_MP!BF35)</f>
        <v>http://donduseni.md/proiecte-de-decizii/</v>
      </c>
      <c r="BG12" s="295" t="str">
        <f>IF(ISBLANK(Monitoring_MP!BG35),"",Monitoring_MP!BG35)</f>
        <v>nu</v>
      </c>
      <c r="BH12" s="293" t="str">
        <f>IF(ISBLANK(Monitoring_MP!BH35),"",Monitoring_MP!BH35)</f>
        <v>Nu sînt informații pe web</v>
      </c>
      <c r="BI12" s="295" t="str">
        <f>IF(ISBLANK(Monitoring_MP!BI35),"",Monitoring_MP!BI35)</f>
        <v>da</v>
      </c>
      <c r="BJ12" s="292" t="str">
        <f>IF(ISBLANK(Monitoring_MP!BJ35),"",Monitoring_MP!BJ35)</f>
        <v>http://dubasari.md/consultatie/anunt-privind-organizarea-consultarii-publice-a-proiectului-de-decizie-cu-privire-la-aprobarea-bugetului-raional-pe-anul-2020-in-a-doua-lectura-33
http://dubasari.md/pagins/proiecte-de-decizie</v>
      </c>
      <c r="BK12" s="295" t="str">
        <f>IF(ISBLANK(Monitoring_MP!BK35),"",Monitoring_MP!BK35)</f>
        <v>da</v>
      </c>
      <c r="BL12" s="293" t="str">
        <f>IF(ISBLANK(Monitoring_MP!BL35),"",Monitoring_MP!BL35)</f>
        <v>https://edinet.md/anunt-de-organizare-a-dezbaterilor-publice-a-proiectelor-de-decizii/
http://edinet.md/wp-content/uploads/2019/12/Cu-privire-la-aprobarea-bugetului-raional-Edine%C5%A3-pentru-anul-2020-%C3%AEn-lectura-a-doua.-dp.pdf</v>
      </c>
      <c r="BM12" s="295" t="str">
        <f>IF(ISBLANK(Monitoring_MP!BM35),"",Monitoring_MP!BM35)</f>
        <v>da</v>
      </c>
      <c r="BN12" s="292" t="str">
        <f>IF(ISBLANK(Monitoring_MP!BN35),"",Monitoring_MP!BN35)</f>
        <v>http://www.cr-falesti.md/index.php/consultari-publice
http://www.cr-falesti.md/index.php/proiecte-de-decizii-2/3374-pr-07-02-2020</v>
      </c>
      <c r="BO12" s="295" t="str">
        <f>IF(ISBLANK(Monitoring_MP!BO35),"",Monitoring_MP!BO35)</f>
        <v>nu</v>
      </c>
      <c r="BP12" s="292" t="str">
        <f>IF(ISBLANK(Monitoring_MP!BP35),"",Monitoring_MP!BP35)</f>
        <v>http://floresti.md/proiecte-de-decizii/</v>
      </c>
      <c r="BQ12" s="295" t="str">
        <f>IF(ISBLANK(Monitoring_MP!BQ35),"",Monitoring_MP!BQ35)</f>
        <v>da</v>
      </c>
      <c r="BR12" s="293" t="str">
        <f>IF(ISBLANK(Monitoring_MP!BR35),"",Monitoring_MP!BR35)</f>
        <v>http://www.glodeni.md/ro/anun%C8%9B/anunt
http://www.glodeni.md/ro/acte-normative/proiecte-de-decizii?page=6</v>
      </c>
      <c r="BS12" s="295" t="str">
        <f>IF(ISBLANK(Monitoring_MP!BS35),"",Monitoring_MP!BS35)</f>
        <v>da</v>
      </c>
      <c r="BT12" s="293" t="str">
        <f>IF(ISBLANK(Monitoring_MP!BT35),"",Monitoring_MP!BT35)</f>
        <v>https://hincesti.md/2019/12/14/anunt-privind-desfasurarea-audierilor-publice-cu-privire-la-proiectul-bugetului-raional-hincesti-pentru-anul-2020/
https://hincesti.md/2019/12/14/proiecte-de-decizie-pentru-sedinta-24-12-2019/</v>
      </c>
      <c r="BU12" s="295" t="str">
        <f>IF(ISBLANK(Monitoring_MP!BU35),"",Monitoring_MP!BU35)</f>
        <v>da</v>
      </c>
      <c r="BV12" s="293" t="str">
        <f>IF(ISBLANK(Monitoring_MP!BV35),"",Monitoring_MP!BV35)</f>
        <v>https://il.md/2019/12/17/anunt-privind-consultarea-publica-a-proiectului-bugetului-raional-ialoveni-pentru-anul-2020/
https://il.md/proiecte-de-decizii/</v>
      </c>
      <c r="BW12" s="295" t="str">
        <f>IF(ISBLANK(Monitoring_MP!BW35),"",Monitoring_MP!BW35)</f>
        <v>da</v>
      </c>
      <c r="BX12" s="293" t="str">
        <f>IF(ISBLANK(Monitoring_MP!BX35),"",Monitoring_MP!BX35)</f>
        <v>http://www.leova.md/index.php?pag=news&amp;id=786&amp;rid=1827&amp;l=ro</v>
      </c>
      <c r="BY12" s="295" t="str">
        <f>IF(ISBLANK(Monitoring_MP!BY35),"",Monitoring_MP!BY35)</f>
        <v>nu</v>
      </c>
      <c r="BZ12" s="293" t="str">
        <f>IF(ISBLANK(Monitoring_MP!BZ35),"",Monitoring_MP!BZ35)</f>
        <v>Nu sînt informații pe web</v>
      </c>
      <c r="CA12" s="295" t="str">
        <f>IF(ISBLANK(Monitoring_MP!CA35),"",Monitoring_MP!CA35)</f>
        <v>partial/panou informativ</v>
      </c>
      <c r="CB12" s="293" t="str">
        <f>IF(ISBLANK(Monitoring_MP!CB35),"",Monitoring_MP!CB35)</f>
        <v>https://ocnita.md/audieri-publice-a-proiectelor-de-decizii-pentru-sedinta-consiliului-raional-ocnita-09-decembrie-2019/</v>
      </c>
      <c r="CC12" s="295" t="str">
        <f>IF(ISBLANK(Monitoring_MP!CC35),"",Monitoring_MP!CC35)</f>
        <v>da</v>
      </c>
      <c r="CD12" s="293" t="str">
        <f>IF(ISBLANK(Monitoring_MP!CD35),"",Monitoring_MP!CD35)</f>
        <v>http://or.md/index.php/consultarea-publica-a-proiectelor-de-decizii-pentru-sedinta-ordinara-a-consiliului-raional-orhei-din-13-decembrie-2019/</v>
      </c>
      <c r="CE12" s="295" t="str">
        <f>IF(ISBLANK(Monitoring_MP!CE35),"",Monitoring_MP!CE35)</f>
        <v>da</v>
      </c>
      <c r="CF12" s="293" t="str">
        <f>IF(ISBLANK(Monitoring_MP!CF35),"",Monitoring_MP!CF35)</f>
        <v>http://consiliu.rezina.md/view.php?art_id=3728</v>
      </c>
      <c r="CG12" s="295" t="str">
        <f>IF(ISBLANK(Monitoring_MP!CG35),"",Monitoring_MP!CG35)</f>
        <v>da</v>
      </c>
      <c r="CH12" s="293" t="str">
        <f>IF(ISBLANK(Monitoring_MP!CH35),"",Monitoring_MP!CH35)</f>
        <v>http://www.riscani.md/index.php?pag=procesul_decizional&amp;ids=proiecte_decizii&amp;id=4974&amp;y=2019&amp;start=
http://www.riscani.md/index.php?pag=procesul_decizional&amp;ids=proiecte_decizii&amp;id=4970&amp;y=2019&amp;start=20</v>
      </c>
      <c r="CI12" s="295" t="str">
        <f>IF(ISBLANK(Monitoring_MP!CI35),"",Monitoring_MP!CI35)</f>
        <v>da</v>
      </c>
      <c r="CJ12" s="293" t="str">
        <f>IF(ISBLANK(Monitoring_MP!CJ35),"",Monitoring_MP!CJ35)</f>
        <v>http://www.singerei.md/2014-07-25-22-14-24/item/1981-dispozitie-nr-123-din-02-12-2019-cu-privire-la-organizarea-procesului-de-consultari-publice-a-proiectelor-de-decizii-privind-aprobarea-bugetului-raional-pentru-anul-2020.html
http://www.singerei.md/proiecte-de-decizii/item/1980-proiecte-de-decizii-pentru-sedinta-din-decembrie-2019.html</v>
      </c>
      <c r="CK12" s="295" t="str">
        <f>IF(ISBLANK(Monitoring_MP!CK35),"",Monitoring_MP!CK35)</f>
        <v>partial/panou informativ</v>
      </c>
      <c r="CL12" s="293" t="str">
        <f>IF(ISBLANK(Monitoring_MP!CL35),"",Monitoring_MP!CL35)</f>
        <v>Nu sînt informații pe web</v>
      </c>
      <c r="CM12" s="295" t="str">
        <f>IF(ISBLANK(Monitoring_MP!CM35),"",Monitoring_MP!CM35)</f>
        <v>da</v>
      </c>
      <c r="CN12" s="293" t="str">
        <f>IF(ISBLANK(Monitoring_MP!CN35),"",Monitoring_MP!CN35)</f>
        <v>http://www.soroca.org.md/index.php/home/anunturi?start=30
http://soroca.org.md/jpg/proiecte%20de%20decizii/proiecte04/19.pdf</v>
      </c>
      <c r="CO12" s="295" t="str">
        <f>IF(ISBLANK(Monitoring_MP!CO35),"",Monitoring_MP!CO35)</f>
        <v>da</v>
      </c>
      <c r="CP12" s="292" t="str">
        <f>IF(ISBLANK(Monitoring_MP!CP35),"",Monitoring_MP!CP35)</f>
        <v>https://stefan-voda.md/invitatie-la-audieri-publice/
https://stefan-voda.md/proiecte-de-decizii-a-consiliului-raional-pentru-sedinta-ordinara-din-19-decembrie-2019/</v>
      </c>
      <c r="CQ12" s="295" t="str">
        <f>IF(ISBLANK(Monitoring_MP!CQ35),"",Monitoring_MP!CQ35)</f>
        <v>da</v>
      </c>
      <c r="CR12" s="292" t="str">
        <f>IF(ISBLANK(Monitoring_MP!CR35),"",Monitoring_MP!CR35)</f>
        <v>http://crstraseni.md/index.php?pag=news&amp;id=810&amp;rid=3393&amp;l=ro
http://crstraseni.md/index.php?pag=news&amp;id=810&amp;rid=3394&amp;l=ro
http://crstraseni.md/index.php?pag=news&amp;id=809&amp;rid=3380&amp;l=ro</v>
      </c>
      <c r="CS12" s="295" t="str">
        <f>IF(ISBLANK(Monitoring_MP!CS35),"",Monitoring_MP!CS35)</f>
        <v>partial/panou informativ</v>
      </c>
      <c r="CT12" s="292" t="str">
        <f>IF(ISBLANK(Monitoring_MP!CT35),"",Monitoring_MP!CT35)</f>
        <v>http://raiontaraclia.md/2019/12/10/%d0%bc%d0%b0%d1%82%d0%b5%d1%80%d0%b8%d0%b0%d0%bb%d1%8b-%d0%ba-%d0%b7%d0%b0%d1%81%d0%b5%d0%b4%d0%b0%d0%bd%d0%b8%d1%8e-%d1%80%d0%b0%d0%b9%d0%be%d0%bd%d0%bd%d0%be%d0%b3%d0%be-%d1%81%d0%be%d0%b2%d0%b5/</v>
      </c>
      <c r="CU12" s="295" t="str">
        <f>IF(ISBLANK(Monitoring_MP!CU35),"",Monitoring_MP!CU35)</f>
        <v>nu</v>
      </c>
      <c r="CV12" s="293" t="str">
        <f>IF(ISBLANK(Monitoring_MP!CV35),"",Monitoring_MP!CV35)</f>
        <v>Nu sînt informații pe web</v>
      </c>
      <c r="CW12" s="295" t="str">
        <f>IF(ISBLANK(Monitoring_MP!CW35),"",Monitoring_MP!CW35)</f>
        <v>partial/panou informativ</v>
      </c>
      <c r="CX12" s="293" t="str">
        <f>IF(ISBLANK(Monitoring_MP!CX35),"",Monitoring_MP!CX35)</f>
        <v>http://www.crungheni.md/anunturi/anunt-48/</v>
      </c>
      <c r="CY12" s="318" t="str">
        <f t="shared" si="0"/>
        <v>da</v>
      </c>
      <c r="CZ12" s="318">
        <f t="shared" si="8"/>
        <v>19</v>
      </c>
      <c r="DA12" s="318" t="str">
        <f t="shared" si="1"/>
        <v>nu</v>
      </c>
      <c r="DB12" s="318">
        <f t="shared" si="9"/>
        <v>7</v>
      </c>
      <c r="DC12" s="318" t="str">
        <f t="shared" si="2"/>
        <v>partial/panou informativ</v>
      </c>
      <c r="DD12" s="318">
        <f t="shared" si="10"/>
        <v>6</v>
      </c>
      <c r="DE12" s="318" t="str">
        <f t="shared" si="3"/>
        <v>---</v>
      </c>
      <c r="DF12" s="318">
        <f t="shared" si="11"/>
        <v>0</v>
      </c>
      <c r="DG12" s="318" t="str">
        <f t="shared" si="4"/>
        <v>---</v>
      </c>
      <c r="DH12" s="318">
        <f t="shared" si="12"/>
        <v>0</v>
      </c>
      <c r="DI12" s="318" t="str">
        <f t="shared" si="5"/>
        <v>---</v>
      </c>
      <c r="DJ12" s="318">
        <f t="shared" si="13"/>
        <v>0</v>
      </c>
      <c r="DK12" s="318" t="str">
        <f t="shared" si="6"/>
        <v>---</v>
      </c>
      <c r="DL12" s="318">
        <f t="shared" si="14"/>
        <v>0</v>
      </c>
      <c r="DM12" s="318" t="str">
        <f t="shared" si="7"/>
        <v>N/A</v>
      </c>
      <c r="DN12" s="318">
        <f t="shared" si="15"/>
        <v>0</v>
      </c>
      <c r="DO12" s="318">
        <f t="shared" si="16"/>
        <v>32</v>
      </c>
      <c r="DP12" s="318" t="str">
        <f t="shared" si="17"/>
        <v>da</v>
      </c>
      <c r="DQ12" s="318" t="str">
        <f t="shared" si="18"/>
        <v>nu</v>
      </c>
      <c r="DR12" s="318">
        <f t="shared" si="19"/>
        <v>19</v>
      </c>
      <c r="DS12" s="318">
        <f t="shared" si="20"/>
        <v>7</v>
      </c>
      <c r="DT12" s="318">
        <f t="shared" si="21"/>
        <v>32</v>
      </c>
      <c r="DU12" s="346" t="s">
        <v>353</v>
      </c>
      <c r="DV12" s="319">
        <f t="shared" si="22"/>
        <v>0.59375</v>
      </c>
      <c r="DW12" s="319">
        <f t="shared" si="23"/>
        <v>0.21875</v>
      </c>
      <c r="DX12" s="318" t="str">
        <f>VLOOKUP($B12,Matching_final!$B:$G,5,FALSE)</f>
        <v>R18033</v>
      </c>
      <c r="DY12" s="318" t="str">
        <f>VLOOKUP($B12,Matching_final!$B:$H,6,FALSE)</f>
        <v>Proiectul de buget pentru anul 2018 a fost supus consultărilor publice și adus la cunoştinţa publicului?</v>
      </c>
      <c r="DZ12" s="318" t="str">
        <f>VLOOKUP($B12,Matching_final!$B:$H,7,FALSE)</f>
        <v>bug</v>
      </c>
      <c r="EA12" s="319">
        <f>VLOOKUP($DX12,Monitoring_MP_2018!$B:$CZ,102,FALSE)</f>
        <v>0.34375</v>
      </c>
      <c r="EB12" s="319">
        <f>VLOOKUP($DX12,Monitoring_MP_2018!$B:$CZ,103,FALSE)</f>
        <v>0.4375</v>
      </c>
      <c r="EC12" s="320">
        <f t="shared" si="24"/>
        <v>0.25</v>
      </c>
      <c r="ED12" s="320">
        <f t="shared" si="25"/>
        <v>-0.21875</v>
      </c>
      <c r="EE12" s="318">
        <v>34</v>
      </c>
    </row>
    <row r="13" spans="1:135" ht="15" customHeight="1" x14ac:dyDescent="0.35">
      <c r="A13" s="333" t="str">
        <f>IF(ISBLANK(Monitoring_MP!A21),"",Monitoring_MP!A21)</f>
        <v>Q19</v>
      </c>
      <c r="B13" s="330" t="str">
        <f>IF(ISBLANK(Monitoring_MP!B21),"",Monitoring_MP!B21)</f>
        <v>R20019</v>
      </c>
      <c r="C13" s="331">
        <f>IF(ISBLANK(Monitoring_MP!C21),"",Monitoring_MP!C21)</f>
        <v>21</v>
      </c>
      <c r="D13" s="331" t="str">
        <f>IF(ISBLANK(Monitoring_MP!D21),"",Monitoring_MP!D21)</f>
        <v>Poate publicul participa la toate ședințele comisiilor de specialitate ale consiliului raional?</v>
      </c>
      <c r="E13" s="331" t="str">
        <f>IF(ISBLANK(Monitoring_MP!E21),"",Monitoring_MP!E21)</f>
        <v>Can the public participate at all meetings of the special committees of the local council?</v>
      </c>
      <c r="F13" s="127" t="str">
        <f>IF(ISBLANK(Monitoring_MP!F21),"",Monitoring_MP!F21)</f>
        <v>par</v>
      </c>
      <c r="G13" s="127" t="str">
        <f>IF(ISBLANK(Monitoring_MP!G21),"",Monitoring_MP!G21)</f>
        <v>par10</v>
      </c>
      <c r="H13" s="127" t="str">
        <f>IF(ISBLANK(Monitoring_MP!H21),"",Monitoring_MP!H21)</f>
        <v>par10k</v>
      </c>
      <c r="I13" s="332">
        <f>IF(ISBLANK(Monitoring_MP!I21),"",Monitoring_MP!I21)</f>
        <v>2</v>
      </c>
      <c r="J13" s="127" t="str">
        <f>IF(ISBLANK(Monitoring_MP!J21),"",Monitoring_MP!J21)</f>
        <v>da</v>
      </c>
      <c r="K13" s="127" t="str">
        <f>IF(ISBLANK(Monitoring_MP!K21),"",Monitoring_MP!K21)</f>
        <v>yes</v>
      </c>
      <c r="L13" s="127" t="str">
        <f>IF(ISBLANK(Monitoring_MP!L21),"",Monitoring_MP!L21)</f>
        <v>nu</v>
      </c>
      <c r="M13" s="127" t="str">
        <f>IF(ISBLANK(Monitoring_MP!M21),"",Monitoring_MP!M21)</f>
        <v>no</v>
      </c>
      <c r="N13" s="127" t="str">
        <f>IF(ISBLANK(Monitoring_MP!N21),"",Monitoring_MP!N21)</f>
        <v>partial</v>
      </c>
      <c r="O13" s="127" t="str">
        <f>IF(ISBLANK(Monitoring_MP!O21),"",Monitoring_MP!O21)</f>
        <v>partially</v>
      </c>
      <c r="P13" s="202" t="str">
        <f>IF(ISBLANK(Monitoring_MP!P21),"",Monitoring_MP!P21)</f>
        <v>---</v>
      </c>
      <c r="Q13" s="202" t="str">
        <f>IF(ISBLANK(Monitoring_MP!Q21),"",Monitoring_MP!Q21)</f>
        <v>---</v>
      </c>
      <c r="R13" s="202" t="str">
        <f>IF(ISBLANK(Monitoring_MP!R21),"",Monitoring_MP!R21)</f>
        <v>---</v>
      </c>
      <c r="S13" s="202" t="str">
        <f>IF(ISBLANK(Monitoring_MP!S21),"",Monitoring_MP!S21)</f>
        <v>---</v>
      </c>
      <c r="T13" s="202" t="str">
        <f>IF(ISBLANK(Monitoring_MP!T21),"",Monitoring_MP!T21)</f>
        <v>---</v>
      </c>
      <c r="U13" s="202" t="str">
        <f>IF(ISBLANK(Monitoring_MP!U21),"",Monitoring_MP!U21)</f>
        <v>---</v>
      </c>
      <c r="V13" s="202" t="str">
        <f>IF(ISBLANK(Monitoring_MP!V21),"",Monitoring_MP!V21)</f>
        <v>---</v>
      </c>
      <c r="W13" s="202" t="str">
        <f>IF(ISBLANK(Monitoring_MP!W21),"",Monitoring_MP!W21)</f>
        <v>---</v>
      </c>
      <c r="X13" s="127" t="str">
        <f>IF(ISBLANK(Monitoring_MP!X21),"",Monitoring_MP!X21)</f>
        <v>N/A</v>
      </c>
      <c r="Y13" s="127" t="str">
        <f>IF(ISBLANK(Monitoring_MP!Y21),"",Monitoring_MP!Y21)</f>
        <v>N/A</v>
      </c>
      <c r="Z13" s="333" t="str">
        <f>IF(ISBLANK(Monitoring_MP!Z21),"",Monitoring_MP!Z21)</f>
        <v>---</v>
      </c>
      <c r="AA13" s="333" t="str">
        <f>IF(ISBLANK(Monitoring_MP!AA21),"",Monitoring_MP!AA21)</f>
        <v>---</v>
      </c>
      <c r="AB13" s="127" t="str">
        <f>IF(ISBLANK(Monitoring_MP!AB21),"",Monitoring_MP!AB21)</f>
        <v>da</v>
      </c>
      <c r="AC13" s="127" t="str">
        <f>IF(ISBLANK(Monitoring_MP!AC21),"",Monitoring_MP!AC21)</f>
        <v>nu</v>
      </c>
      <c r="AD13" s="127">
        <f>IF(ISBLANK(Monitoring_MP!AD21),"",Monitoring_MP!AD21)</f>
        <v>2</v>
      </c>
      <c r="AE13" s="127">
        <f>IF(ISBLANK(Monitoring_MP!AE21),"",Monitoring_MP!AE21)</f>
        <v>0</v>
      </c>
      <c r="AF13" s="127">
        <f>IF(ISBLANK(Monitoring_MP!AF21),"",Monitoring_MP!AF21)</f>
        <v>1</v>
      </c>
      <c r="AG13" s="202" t="str">
        <f>IF(ISBLANK(Monitoring_MP!AG21),"",Monitoring_MP!AG21)</f>
        <v>---</v>
      </c>
      <c r="AH13" s="202" t="str">
        <f>IF(ISBLANK(Monitoring_MP!AH21),"",Monitoring_MP!AH21)</f>
        <v>---</v>
      </c>
      <c r="AI13" s="202" t="str">
        <f>IF(ISBLANK(Monitoring_MP!AI21),"",Monitoring_MP!AI21)</f>
        <v>---</v>
      </c>
      <c r="AJ13" s="202" t="str">
        <f>IF(ISBLANK(Monitoring_MP!AJ21),"",Monitoring_MP!AJ21)</f>
        <v>---</v>
      </c>
      <c r="AK13" s="212" t="str">
        <f>IF(ISBLANK(Monitoring_MP!AK21),"",Monitoring_MP!AK21)</f>
        <v>N/A</v>
      </c>
      <c r="AL13" s="202" t="str">
        <f>IF(ISBLANK(Monitoring_MP!AL21),"",Monitoring_MP!AL21)</f>
        <v>---</v>
      </c>
      <c r="AM13" s="295" t="str">
        <f>IF(ISBLANK(Monitoring_MP!AM21),"",Monitoring_MP!AM21)</f>
        <v>da</v>
      </c>
      <c r="AN13" s="294" t="str">
        <f>IF(ISBLANK(Monitoring_MP!AN21),"",Monitoring_MP!AN21)</f>
        <v>Conform răspunsului din chestionar</v>
      </c>
      <c r="AO13" s="295" t="str">
        <f>IF(ISBLANK(Monitoring_MP!AO21),"",Monitoring_MP!AO21)</f>
        <v>nu</v>
      </c>
      <c r="AP13" s="325" t="str">
        <f>IF(ISBLANK(Monitoring_MP!AP21),"",Monitoring_MP!AP21)</f>
        <v>Nu sînt informații pe web</v>
      </c>
      <c r="AQ13" s="295" t="str">
        <f>IF(ISBLANK(Monitoring_MP!AQ21),"",Monitoring_MP!AQ21)</f>
        <v>nu</v>
      </c>
      <c r="AR13" s="293" t="str">
        <f>IF(ISBLANK(Monitoring_MP!AR21),"",Monitoring_MP!AR21)</f>
        <v>Nu sînt informații pe web</v>
      </c>
      <c r="AS13" s="295" t="str">
        <f>IF(ISBLANK(Monitoring_MP!AS21),"",Monitoring_MP!AS21)</f>
        <v>da</v>
      </c>
      <c r="AT13" s="293" t="str">
        <f>IF(ISBLANK(Monitoring_MP!AT21),"",Monitoring_MP!AT21)</f>
        <v>Conform răspunsului din chestionar</v>
      </c>
      <c r="AU13" s="295" t="str">
        <f>IF(ISBLANK(Monitoring_MP!AU21),"",Monitoring_MP!AU21)</f>
        <v>nu</v>
      </c>
      <c r="AV13" s="293" t="str">
        <f>IF(ISBLANK(Monitoring_MP!AV21),"",Monitoring_MP!AV21)</f>
        <v>Nu sînt informații pe web</v>
      </c>
      <c r="AW13" s="295" t="str">
        <f>IF(ISBLANK(Monitoring_MP!AW21),"",Monitoring_MP!AW21)</f>
        <v>da</v>
      </c>
      <c r="AX13" s="293" t="str">
        <f>IF(ISBLANK(Monitoring_MP!AX21),"",Monitoring_MP!AX21)</f>
        <v>Conform răspunsului din chestionar</v>
      </c>
      <c r="AY13" s="295" t="str">
        <f>IF(ISBLANK(Monitoring_MP!AY21),"",Monitoring_MP!AY21)</f>
        <v>nu</v>
      </c>
      <c r="AZ13" s="293" t="str">
        <f>IF(ISBLANK(Monitoring_MP!AZ21),"",Monitoring_MP!AZ21)</f>
        <v>Nu sînt informații pe web</v>
      </c>
      <c r="BA13" s="295" t="str">
        <f>IF(ISBLANK(Monitoring_MP!BA21),"",Monitoring_MP!BA21)</f>
        <v>da</v>
      </c>
      <c r="BB13" s="293" t="str">
        <f>IF(ISBLANK(Monitoring_MP!BB21),"",Monitoring_MP!BB21)</f>
        <v>Conform răspunsului din chestionar</v>
      </c>
      <c r="BC13" s="295" t="str">
        <f>IF(ISBLANK(Monitoring_MP!BC21),"",Monitoring_MP!BC21)</f>
        <v>da</v>
      </c>
      <c r="BD13" s="293" t="str">
        <f>IF(ISBLANK(Monitoring_MP!BD21),"",Monitoring_MP!BD21)</f>
        <v>Conform răspunsului din chestionar</v>
      </c>
      <c r="BE13" s="295" t="str">
        <f>IF(ISBLANK(Monitoring_MP!BE21),"",Monitoring_MP!BE21)</f>
        <v>da</v>
      </c>
      <c r="BF13" s="293" t="str">
        <f>IF(ISBLANK(Monitoring_MP!BF21),"",Monitoring_MP!BF21)</f>
        <v>Conform răspunsului din chestionar</v>
      </c>
      <c r="BG13" s="295" t="str">
        <f>IF(ISBLANK(Monitoring_MP!BG21),"",Monitoring_MP!BG21)</f>
        <v>nu</v>
      </c>
      <c r="BH13" s="293" t="str">
        <f>IF(ISBLANK(Monitoring_MP!BH21),"",Monitoring_MP!BH21)</f>
        <v>Nu sînt informații pe web</v>
      </c>
      <c r="BI13" s="295" t="str">
        <f>IF(ISBLANK(Monitoring_MP!BI21),"",Monitoring_MP!BI21)</f>
        <v>da</v>
      </c>
      <c r="BJ13" s="293" t="str">
        <f>IF(ISBLANK(Monitoring_MP!BJ21),"",Monitoring_MP!BJ21)</f>
        <v>Conform răspunsului din chestionar</v>
      </c>
      <c r="BK13" s="295" t="str">
        <f>IF(ISBLANK(Monitoring_MP!BK21),"",Monitoring_MP!BK21)</f>
        <v>da</v>
      </c>
      <c r="BL13" s="293" t="str">
        <f>IF(ISBLANK(Monitoring_MP!BL21),"",Monitoring_MP!BL21)</f>
        <v>Conform răspunsului din chestionar</v>
      </c>
      <c r="BM13" s="295" t="str">
        <f>IF(ISBLANK(Monitoring_MP!BM21),"",Monitoring_MP!BM21)</f>
        <v>da</v>
      </c>
      <c r="BN13" s="293" t="str">
        <f>IF(ISBLANK(Monitoring_MP!BN21),"",Monitoring_MP!BN21)</f>
        <v>Conform răspunsului din chestionar</v>
      </c>
      <c r="BO13" s="295" t="str">
        <f>IF(ISBLANK(Monitoring_MP!BO21),"",Monitoring_MP!BO21)</f>
        <v>nu</v>
      </c>
      <c r="BP13" s="293" t="str">
        <f>IF(ISBLANK(Monitoring_MP!BP21),"",Monitoring_MP!BP21)</f>
        <v>Conform răspunsului din chestionar</v>
      </c>
      <c r="BQ13" s="295" t="str">
        <f>IF(ISBLANK(Monitoring_MP!BQ21),"",Monitoring_MP!BQ21)</f>
        <v>nu</v>
      </c>
      <c r="BR13" s="293" t="str">
        <f>IF(ISBLANK(Monitoring_MP!BR21),"",Monitoring_MP!BR21)</f>
        <v>Nu sînt informații pe web</v>
      </c>
      <c r="BS13" s="295" t="str">
        <f>IF(ISBLANK(Monitoring_MP!BS21),"",Monitoring_MP!BS21)</f>
        <v>nu</v>
      </c>
      <c r="BT13" s="293" t="str">
        <f>IF(ISBLANK(Monitoring_MP!BT21),"",Monitoring_MP!BT21)</f>
        <v>Nu sînt informații pe web</v>
      </c>
      <c r="BU13" s="295" t="str">
        <f>IF(ISBLANK(Monitoring_MP!BU21),"",Monitoring_MP!BU21)</f>
        <v>nu</v>
      </c>
      <c r="BV13" s="293" t="str">
        <f>IF(ISBLANK(Monitoring_MP!BV21),"",Monitoring_MP!BV21)</f>
        <v>Nu sînt informații pe web</v>
      </c>
      <c r="BW13" s="295" t="str">
        <f>IF(ISBLANK(Monitoring_MP!BW21),"",Monitoring_MP!BW21)</f>
        <v>da</v>
      </c>
      <c r="BX13" s="293" t="str">
        <f>IF(ISBLANK(Monitoring_MP!BX21),"",Monitoring_MP!BX21)</f>
        <v>Conform răspunsului din chestionar</v>
      </c>
      <c r="BY13" s="295" t="str">
        <f>IF(ISBLANK(Monitoring_MP!BY21),"",Monitoring_MP!BY21)</f>
        <v>nu</v>
      </c>
      <c r="BZ13" s="293" t="str">
        <f>IF(ISBLANK(Monitoring_MP!BZ21),"",Monitoring_MP!BZ21)</f>
        <v>Nu sînt informații pe web</v>
      </c>
      <c r="CA13" s="295" t="str">
        <f>IF(ISBLANK(Monitoring_MP!CA21),"",Monitoring_MP!CA21)</f>
        <v>nu</v>
      </c>
      <c r="CB13" s="293" t="str">
        <f>IF(ISBLANK(Monitoring_MP!CB21),"",Monitoring_MP!CB21)</f>
        <v>Nu sînt informații pe web</v>
      </c>
      <c r="CC13" s="295" t="str">
        <f>IF(ISBLANK(Monitoring_MP!CC21),"",Monitoring_MP!CC21)</f>
        <v>nu</v>
      </c>
      <c r="CD13" s="293" t="str">
        <f>IF(ISBLANK(Monitoring_MP!CD21),"",Monitoring_MP!CD21)</f>
        <v>Nu sînt informații pe web</v>
      </c>
      <c r="CE13" s="295" t="str">
        <f>IF(ISBLANK(Monitoring_MP!CE21),"",Monitoring_MP!CE21)</f>
        <v>da</v>
      </c>
      <c r="CF13" s="293" t="str">
        <f>IF(ISBLANK(Monitoring_MP!CF21),"",Monitoring_MP!CF21)</f>
        <v>Conform răspunsului din chestionar</v>
      </c>
      <c r="CG13" s="295" t="str">
        <f>IF(ISBLANK(Monitoring_MP!CG21),"",Monitoring_MP!CG21)</f>
        <v>da</v>
      </c>
      <c r="CH13" s="293" t="str">
        <f>IF(ISBLANK(Monitoring_MP!CH21),"",Monitoring_MP!CH21)</f>
        <v>Conform răspunsului din chestionar</v>
      </c>
      <c r="CI13" s="295" t="str">
        <f>IF(ISBLANK(Monitoring_MP!CI21),"",Monitoring_MP!CI21)</f>
        <v>da</v>
      </c>
      <c r="CJ13" s="293" t="str">
        <f>IF(ISBLANK(Monitoring_MP!CJ21),"",Monitoring_MP!CJ21)</f>
        <v xml:space="preserve">Conform răspunsului din chestionar
</v>
      </c>
      <c r="CK13" s="295" t="str">
        <f>IF(ISBLANK(Monitoring_MP!CK21),"",Monitoring_MP!CK21)</f>
        <v>da</v>
      </c>
      <c r="CL13" s="293" t="str">
        <f>IF(ISBLANK(Monitoring_MP!CL21),"",Monitoring_MP!CL21)</f>
        <v>Conform răspunsului din chestionar</v>
      </c>
      <c r="CM13" s="295" t="str">
        <f>IF(ISBLANK(Monitoring_MP!CM21),"",Monitoring_MP!CM21)</f>
        <v>da</v>
      </c>
      <c r="CN13" s="293" t="str">
        <f>IF(ISBLANK(Monitoring_MP!CN21),"",Monitoring_MP!CN21)</f>
        <v>Conform răspunsului din chestionar</v>
      </c>
      <c r="CO13" s="295" t="str">
        <f>IF(ISBLANK(Monitoring_MP!CO21),"",Monitoring_MP!CO21)</f>
        <v>da</v>
      </c>
      <c r="CP13" s="293" t="str">
        <f>IF(ISBLANK(Monitoring_MP!CP21),"",Monitoring_MP!CP21)</f>
        <v>Conform răspunsului din chestionar</v>
      </c>
      <c r="CQ13" s="295" t="str">
        <f>IF(ISBLANK(Monitoring_MP!CQ21),"",Monitoring_MP!CQ21)</f>
        <v>da</v>
      </c>
      <c r="CR13" s="293" t="str">
        <f>IF(ISBLANK(Monitoring_MP!CR21),"",Monitoring_MP!CR21)</f>
        <v>Conform răspunsului din chestionar</v>
      </c>
      <c r="CS13" s="295" t="str">
        <f>IF(ISBLANK(Monitoring_MP!CS21),"",Monitoring_MP!CS21)</f>
        <v>partial</v>
      </c>
      <c r="CT13" s="293" t="str">
        <f>IF(ISBLANK(Monitoring_MP!CT21),"",Monitoring_MP!CT21)</f>
        <v xml:space="preserve">În anunțurile referitor la desfășurarea ședințelor este indicat expres posibilitatea oricărei cetățean de a asista la ședință </v>
      </c>
      <c r="CU13" s="295" t="str">
        <f>IF(ISBLANK(Monitoring_MP!CU21),"",Monitoring_MP!CU21)</f>
        <v>partial</v>
      </c>
      <c r="CV13" s="293" t="str">
        <f>IF(ISBLANK(Monitoring_MP!CV21),"",Monitoring_MP!CV21)</f>
        <v>Nu sînt informații pe web</v>
      </c>
      <c r="CW13" s="295" t="str">
        <f>IF(ISBLANK(Monitoring_MP!CW21),"",Monitoring_MP!CW21)</f>
        <v>da</v>
      </c>
      <c r="CX13" s="293" t="str">
        <f>IF(ISBLANK(Monitoring_MP!CX21),"",Monitoring_MP!CX21)</f>
        <v>Conform răspunsului din chestionar</v>
      </c>
      <c r="CY13" s="318" t="str">
        <f t="shared" si="0"/>
        <v>da</v>
      </c>
      <c r="CZ13" s="318">
        <f t="shared" si="8"/>
        <v>18</v>
      </c>
      <c r="DA13" s="318" t="str">
        <f t="shared" si="1"/>
        <v>nu</v>
      </c>
      <c r="DB13" s="318">
        <f t="shared" si="9"/>
        <v>12</v>
      </c>
      <c r="DC13" s="318" t="str">
        <f t="shared" si="2"/>
        <v>partial</v>
      </c>
      <c r="DD13" s="318">
        <f t="shared" si="10"/>
        <v>2</v>
      </c>
      <c r="DE13" s="318" t="str">
        <f t="shared" si="3"/>
        <v>---</v>
      </c>
      <c r="DF13" s="318">
        <f t="shared" si="11"/>
        <v>0</v>
      </c>
      <c r="DG13" s="318" t="str">
        <f t="shared" si="4"/>
        <v>---</v>
      </c>
      <c r="DH13" s="318">
        <f t="shared" si="12"/>
        <v>0</v>
      </c>
      <c r="DI13" s="318" t="str">
        <f t="shared" si="5"/>
        <v>---</v>
      </c>
      <c r="DJ13" s="318">
        <f t="shared" si="13"/>
        <v>0</v>
      </c>
      <c r="DK13" s="318" t="str">
        <f t="shared" si="6"/>
        <v>---</v>
      </c>
      <c r="DL13" s="318">
        <f t="shared" si="14"/>
        <v>0</v>
      </c>
      <c r="DM13" s="318" t="str">
        <f t="shared" si="7"/>
        <v>N/A</v>
      </c>
      <c r="DN13" s="318">
        <f t="shared" si="15"/>
        <v>0</v>
      </c>
      <c r="DO13" s="318">
        <f t="shared" si="16"/>
        <v>32</v>
      </c>
      <c r="DP13" s="318" t="str">
        <f t="shared" si="17"/>
        <v>da</v>
      </c>
      <c r="DQ13" s="318" t="str">
        <f t="shared" si="18"/>
        <v>nu</v>
      </c>
      <c r="DR13" s="318">
        <f t="shared" si="19"/>
        <v>18</v>
      </c>
      <c r="DS13" s="318">
        <f t="shared" si="20"/>
        <v>12</v>
      </c>
      <c r="DT13" s="318">
        <f t="shared" si="21"/>
        <v>32</v>
      </c>
      <c r="DU13" s="331" t="s">
        <v>314</v>
      </c>
      <c r="DV13" s="319">
        <f t="shared" si="22"/>
        <v>0.5625</v>
      </c>
      <c r="DW13" s="319">
        <f t="shared" si="23"/>
        <v>0.375</v>
      </c>
      <c r="DX13" s="318" t="str">
        <f>VLOOKUP($B13,Matching_final!$B:$G,5,FALSE)</f>
        <v>R18019</v>
      </c>
      <c r="DY13" s="318" t="str">
        <f>VLOOKUP($B13,Matching_final!$B:$H,6,FALSE)</f>
        <v>Poate publicul participa la toate ședințele comisiilor de specialitate ale consiliului raional?</v>
      </c>
      <c r="DZ13" s="318" t="str">
        <f>VLOOKUP($B13,Matching_final!$B:$H,7,FALSE)</f>
        <v>par</v>
      </c>
      <c r="EA13" s="319">
        <f>VLOOKUP($DX13,Monitoring_MP_2018!$B:$CZ,102,FALSE)</f>
        <v>0.71875</v>
      </c>
      <c r="EB13" s="319">
        <f>VLOOKUP($DX13,Monitoring_MP_2018!$B:$CZ,103,FALSE)</f>
        <v>0.28125</v>
      </c>
      <c r="EC13" s="320">
        <f t="shared" si="24"/>
        <v>-0.15625</v>
      </c>
      <c r="ED13" s="320">
        <f t="shared" si="25"/>
        <v>9.375E-2</v>
      </c>
      <c r="EE13" s="318">
        <v>20</v>
      </c>
    </row>
    <row r="14" spans="1:135" ht="15" customHeight="1" x14ac:dyDescent="0.35">
      <c r="A14" s="344" t="str">
        <f>IF(ISBLANK(Monitoring_MP!A36),"",Monitoring_MP!A36)</f>
        <v>Q34</v>
      </c>
      <c r="B14" s="345" t="str">
        <f>IF(ISBLANK(Monitoring_MP!B36),"",Monitoring_MP!B36)</f>
        <v>R20034</v>
      </c>
      <c r="C14" s="346">
        <f>IF(ISBLANK(Monitoring_MP!C36),"",Monitoring_MP!C36)</f>
        <v>36</v>
      </c>
      <c r="D14" s="346" t="str">
        <f>IF(ISBLANK(Monitoring_MP!D36),"",Monitoring_MP!D36)</f>
        <v>Proiectul de buget pentru anul 2020 a inclus o descriere a tuturor elementelor (programe, subprograme și alte elemente ale bugetului), inclusiv o scurtă justificare pentru fiecare element în secțiunea de venituri și secțiunea de cheltuieli?</v>
      </c>
      <c r="E14" s="346" t="str">
        <f>IF(ISBLANK(Monitoring_MP!E36),"",Monitoring_MP!E36)</f>
        <v>Is containing the draft budget for 2020 a description of all items (programs, subprograms and other parts of the budget), including a brief justification for each item in the income section and section of expenses?</v>
      </c>
      <c r="F14" s="130" t="str">
        <f>IF(ISBLANK(Monitoring_MP!F36),"",Monitoring_MP!F36)</f>
        <v>bug</v>
      </c>
      <c r="G14" s="130" t="str">
        <f>IF(ISBLANK(Monitoring_MP!G36),"",Monitoring_MP!G36)</f>
        <v>bug2</v>
      </c>
      <c r="H14" s="130" t="str">
        <f>IF(ISBLANK(Monitoring_MP!H36),"",Monitoring_MP!H36)</f>
        <v>bug2k</v>
      </c>
      <c r="I14" s="347">
        <f>IF(ISBLANK(Monitoring_MP!I36),"",Monitoring_MP!I36)</f>
        <v>2</v>
      </c>
      <c r="J14" s="130" t="str">
        <f>IF(ISBLANK(Monitoring_MP!J36),"",Monitoring_MP!J36)</f>
        <v>da</v>
      </c>
      <c r="K14" s="130" t="str">
        <f>IF(ISBLANK(Monitoring_MP!K36),"",Monitoring_MP!K36)</f>
        <v>yes</v>
      </c>
      <c r="L14" s="130" t="str">
        <f>IF(ISBLANK(Monitoring_MP!L36),"",Monitoring_MP!L36)</f>
        <v>nu</v>
      </c>
      <c r="M14" s="130" t="str">
        <f>IF(ISBLANK(Monitoring_MP!M36),"",Monitoring_MP!M36)</f>
        <v>no</v>
      </c>
      <c r="N14" s="130" t="str">
        <f>IF(ISBLANK(Monitoring_MP!N36),"",Monitoring_MP!N36)</f>
        <v>partial</v>
      </c>
      <c r="O14" s="130" t="str">
        <f>IF(ISBLANK(Monitoring_MP!O36),"",Monitoring_MP!O36)</f>
        <v>partially</v>
      </c>
      <c r="P14" s="205" t="str">
        <f>IF(ISBLANK(Monitoring_MP!P36),"",Monitoring_MP!P36)</f>
        <v>---</v>
      </c>
      <c r="Q14" s="205" t="str">
        <f>IF(ISBLANK(Monitoring_MP!Q36),"",Monitoring_MP!Q36)</f>
        <v>---</v>
      </c>
      <c r="R14" s="205" t="str">
        <f>IF(ISBLANK(Monitoring_MP!R36),"",Monitoring_MP!R36)</f>
        <v>---</v>
      </c>
      <c r="S14" s="205" t="str">
        <f>IF(ISBLANK(Monitoring_MP!S36),"",Monitoring_MP!S36)</f>
        <v>---</v>
      </c>
      <c r="T14" s="205" t="str">
        <f>IF(ISBLANK(Monitoring_MP!T36),"",Monitoring_MP!T36)</f>
        <v>---</v>
      </c>
      <c r="U14" s="205" t="str">
        <f>IF(ISBLANK(Monitoring_MP!U36),"",Monitoring_MP!U36)</f>
        <v>---</v>
      </c>
      <c r="V14" s="205" t="str">
        <f>IF(ISBLANK(Monitoring_MP!V36),"",Monitoring_MP!V36)</f>
        <v>---</v>
      </c>
      <c r="W14" s="205" t="str">
        <f>IF(ISBLANK(Monitoring_MP!W36),"",Monitoring_MP!W36)</f>
        <v>---</v>
      </c>
      <c r="X14" s="130" t="str">
        <f>IF(ISBLANK(Monitoring_MP!X36),"",Monitoring_MP!X36)</f>
        <v>N/A</v>
      </c>
      <c r="Y14" s="130" t="str">
        <f>IF(ISBLANK(Monitoring_MP!Y36),"",Monitoring_MP!Y36)</f>
        <v>N/A</v>
      </c>
      <c r="Z14" s="344" t="str">
        <f>IF(ISBLANK(Monitoring_MP!Z36),"",Monitoring_MP!Z36)</f>
        <v>---</v>
      </c>
      <c r="AA14" s="344" t="str">
        <f>IF(ISBLANK(Monitoring_MP!AA36),"",Monitoring_MP!AA36)</f>
        <v>---</v>
      </c>
      <c r="AB14" s="130" t="str">
        <f>IF(ISBLANK(Monitoring_MP!AB36),"",Monitoring_MP!AB36)</f>
        <v>da</v>
      </c>
      <c r="AC14" s="130" t="str">
        <f>IF(ISBLANK(Monitoring_MP!AC36),"",Monitoring_MP!AC36)</f>
        <v>nu</v>
      </c>
      <c r="AD14" s="130">
        <f>IF(ISBLANK(Monitoring_MP!AD36),"",Monitoring_MP!AD36)</f>
        <v>2</v>
      </c>
      <c r="AE14" s="130">
        <f>IF(ISBLANK(Monitoring_MP!AE36),"",Monitoring_MP!AE36)</f>
        <v>0</v>
      </c>
      <c r="AF14" s="130">
        <f>IF(ISBLANK(Monitoring_MP!AF36),"",Monitoring_MP!AF36)</f>
        <v>1</v>
      </c>
      <c r="AG14" s="205" t="str">
        <f>IF(ISBLANK(Monitoring_MP!AG36),"",Monitoring_MP!AG36)</f>
        <v>---</v>
      </c>
      <c r="AH14" s="205" t="str">
        <f>IF(ISBLANK(Monitoring_MP!AH36),"",Monitoring_MP!AH36)</f>
        <v>---</v>
      </c>
      <c r="AI14" s="205" t="str">
        <f>IF(ISBLANK(Monitoring_MP!AI36),"",Monitoring_MP!AI36)</f>
        <v>---</v>
      </c>
      <c r="AJ14" s="205" t="str">
        <f>IF(ISBLANK(Monitoring_MP!AJ36),"",Monitoring_MP!AJ36)</f>
        <v>---</v>
      </c>
      <c r="AK14" s="217" t="str">
        <f>IF(ISBLANK(Monitoring_MP!AK36),"",Monitoring_MP!AK36)</f>
        <v>N/A</v>
      </c>
      <c r="AL14" s="205" t="str">
        <f>IF(ISBLANK(Monitoring_MP!AL36),"",Monitoring_MP!AL36)</f>
        <v>---</v>
      </c>
      <c r="AM14" s="295" t="str">
        <f>IF(ISBLANK(Monitoring_MP!AM36),"",Monitoring_MP!AM36)</f>
        <v>da</v>
      </c>
      <c r="AN14" s="325" t="str">
        <f>IF(ISBLANK(Monitoring_MP!AN36),"",Monitoring_MP!AN36)</f>
        <v>https://anenii-noi.md/index.php?option=com_content&amp;view=article&amp;id=408:consultari-publice-a-proiectului-bugetului-raional-pentru-2020&amp;catid=85&amp;Itemid=691</v>
      </c>
      <c r="AO14" s="295" t="str">
        <f>IF(ISBLANK(Monitoring_MP!AO36),"",Monitoring_MP!AO36)</f>
        <v>nu</v>
      </c>
      <c r="AP14" s="292" t="str">
        <f>IF(ISBLANK(Monitoring_MP!AP36),"",Monitoring_MP!AP36)</f>
        <v>Nu sînt informații pe web</v>
      </c>
      <c r="AQ14" s="295" t="str">
        <f>IF(ISBLANK(Monitoring_MP!AQ36),"",Monitoring_MP!AQ36)</f>
        <v>nu</v>
      </c>
      <c r="AR14" s="293" t="str">
        <f>IF(ISBLANK(Monitoring_MP!AR36),"",Monitoring_MP!AR36)</f>
        <v>Nu sînt informații pe web</v>
      </c>
      <c r="AS14" s="295" t="str">
        <f>IF(ISBLANK(Monitoring_MP!AS36),"",Monitoring_MP!AS36)</f>
        <v>nu</v>
      </c>
      <c r="AT14" s="293" t="str">
        <f>IF(ISBLANK(Monitoring_MP!AT36),"",Monitoring_MP!AT36)</f>
        <v>Nu sînt informații pe web</v>
      </c>
      <c r="AU14" s="295" t="str">
        <f>IF(ISBLANK(Monitoring_MP!AU36),"",Monitoring_MP!AU36)</f>
        <v>nu</v>
      </c>
      <c r="AV14" s="293" t="str">
        <f>IF(ISBLANK(Monitoring_MP!AV36),"",Monitoring_MP!AV36)</f>
        <v>Nu sînt informații pe web</v>
      </c>
      <c r="AW14" s="295" t="str">
        <f>IF(ISBLANK(Monitoring_MP!AW36),"",Monitoring_MP!AW36)</f>
        <v>nu</v>
      </c>
      <c r="AX14" s="292" t="str">
        <f>IF(ISBLANK(Monitoring_MP!AX36),"",Monitoring_MP!AX36)</f>
        <v>Nu sînt informații pe web</v>
      </c>
      <c r="AY14" s="295" t="str">
        <f>IF(ISBLANK(Monitoring_MP!AY36),"",Monitoring_MP!AY36)</f>
        <v>da</v>
      </c>
      <c r="AZ14" s="292" t="str">
        <f>IF(ISBLANK(Monitoring_MP!AZ36),"",Monitoring_MP!AZ36)</f>
        <v>http://www.causeni.md/consultari-publice-1</v>
      </c>
      <c r="BA14" s="295" t="str">
        <f>IF(ISBLANK(Monitoring_MP!BA36),"",Monitoring_MP!BA36)</f>
        <v>da</v>
      </c>
      <c r="BB14" s="292" t="str">
        <f>IF(ISBLANK(Monitoring_MP!BB36),"",Monitoring_MP!BB36)</f>
        <v>http://raioncimislia.md/sedinta-ordinara-decembrie-2019/</v>
      </c>
      <c r="BC14" s="295" t="str">
        <f>IF(ISBLANK(Monitoring_MP!BC36),"",Monitoring_MP!BC36)</f>
        <v>da</v>
      </c>
      <c r="BD14" s="292" t="str">
        <f>IF(ISBLANK(Monitoring_MP!BD36),"",Monitoring_MP!BD36)</f>
        <v>http://criuleni.md/index.php?pag=news&amp;id=517&amp;rid=3323&amp;l=ro</v>
      </c>
      <c r="BE14" s="295" t="str">
        <f>IF(ISBLANK(Monitoring_MP!BE36),"",Monitoring_MP!BE36)</f>
        <v>da</v>
      </c>
      <c r="BF14" s="292" t="str">
        <f>IF(ISBLANK(Monitoring_MP!BF36),"",Monitoring_MP!BF36)</f>
        <v>http://donduseni.md/proiecte-de-decizii/</v>
      </c>
      <c r="BG14" s="295" t="str">
        <f>IF(ISBLANK(Monitoring_MP!BG36),"",Monitoring_MP!BG36)</f>
        <v>nu</v>
      </c>
      <c r="BH14" s="293" t="str">
        <f>IF(ISBLANK(Monitoring_MP!BH36),"",Monitoring_MP!BH36)</f>
        <v>Nu sînt informații pe web</v>
      </c>
      <c r="BI14" s="295" t="str">
        <f>IF(ISBLANK(Monitoring_MP!BI36),"",Monitoring_MP!BI36)</f>
        <v>da</v>
      </c>
      <c r="BJ14" s="293" t="str">
        <f>IF(ISBLANK(Monitoring_MP!BJ36),"",Monitoring_MP!BJ36)</f>
        <v>http://dubasari.md/pagins/proiecte-de-decizie</v>
      </c>
      <c r="BK14" s="295" t="str">
        <f>IF(ISBLANK(Monitoring_MP!BK36),"",Monitoring_MP!BK36)</f>
        <v>da</v>
      </c>
      <c r="BL14" s="293" t="str">
        <f>IF(ISBLANK(Monitoring_MP!BL36),"",Monitoring_MP!BL36)</f>
        <v>http://edinet.md/wp-content/uploads/2019/12/Cu-privire-la-aprobarea-bugetului-raional-Edine%C5%A3-pentru-anul-2020-%C3%AEn-lectura-a-doua.-dp.pdf
http://edinet.md/wp-content/uploads/2019/12/n-inf-buget-lectura-II-dp.pdf</v>
      </c>
      <c r="BM14" s="295" t="str">
        <f>IF(ISBLANK(Monitoring_MP!BM36),"",Monitoring_MP!BM36)</f>
        <v>da</v>
      </c>
      <c r="BN14" s="292" t="str">
        <f>IF(ISBLANK(Monitoring_MP!BN36),"",Monitoring_MP!BN36)</f>
        <v>http://www.cr-falesti.md/index.php/proiecte-de-decizii-2/3374-pr-07-02-2020</v>
      </c>
      <c r="BO14" s="295" t="str">
        <f>IF(ISBLANK(Monitoring_MP!BO36),"",Monitoring_MP!BO36)</f>
        <v>nu</v>
      </c>
      <c r="BP14" s="292" t="str">
        <f>IF(ISBLANK(Monitoring_MP!BP36),"",Monitoring_MP!BP36)</f>
        <v>Nu sînt informații pe web</v>
      </c>
      <c r="BQ14" s="295" t="str">
        <f>IF(ISBLANK(Monitoring_MP!BQ36),"",Monitoring_MP!BQ36)</f>
        <v>da</v>
      </c>
      <c r="BR14" s="292" t="str">
        <f>IF(ISBLANK(Monitoring_MP!BR36),"",Monitoring_MP!BR36)</f>
        <v>http://www.glodeni.md/ro/acte-normative/proiecte-de-decizii?page=6</v>
      </c>
      <c r="BS14" s="295" t="str">
        <f>IF(ISBLANK(Monitoring_MP!BS36),"",Monitoring_MP!BS36)</f>
        <v>da</v>
      </c>
      <c r="BT14" s="292" t="str">
        <f>IF(ISBLANK(Monitoring_MP!BT36),"",Monitoring_MP!BT36)</f>
        <v>https://hincesti.md/2019/12/14/proiecte-de-decizie-pentru-sedinta-24-12-2019/</v>
      </c>
      <c r="BU14" s="295" t="str">
        <f>IF(ISBLANK(Monitoring_MP!BU36),"",Monitoring_MP!BU36)</f>
        <v>da</v>
      </c>
      <c r="BV14" s="293" t="str">
        <f>IF(ISBLANK(Monitoring_MP!BV36),"",Monitoring_MP!BV36)</f>
        <v>https://il.md/wp-content/uploads/2019/12/Proiectele-deciziilor-pentru-%c8%99edin%c8%9ba-Consiliului-Raional-Ialoveni-din-26-decembrie-2019-1.pdf</v>
      </c>
      <c r="BW14" s="295" t="str">
        <f>IF(ISBLANK(Monitoring_MP!BW36),"",Monitoring_MP!BW36)</f>
        <v>partial</v>
      </c>
      <c r="BX14" s="293" t="str">
        <f>IF(ISBLANK(Monitoring_MP!BX36),"",Monitoring_MP!BX36)</f>
        <v>Lipsește o notă informativă la proiect
http://www.leova.md/index.php?pag=news&amp;id=786&amp;rid=1827&amp;l=ro</v>
      </c>
      <c r="BY14" s="295" t="str">
        <f>IF(ISBLANK(Monitoring_MP!BY36),"",Monitoring_MP!BY36)</f>
        <v>nu</v>
      </c>
      <c r="BZ14" s="293" t="str">
        <f>IF(ISBLANK(Monitoring_MP!BZ36),"",Monitoring_MP!BZ36)</f>
        <v>Nu sînt informații pe web</v>
      </c>
      <c r="CA14" s="295" t="str">
        <f>IF(ISBLANK(Monitoring_MP!CA36),"",Monitoring_MP!CA36)</f>
        <v>nu</v>
      </c>
      <c r="CB14" s="317" t="str">
        <f>IF(ISBLANK(Monitoring_MP!CB36),"",Monitoring_MP!CB36)</f>
        <v>Nu sînt informații pe web</v>
      </c>
      <c r="CC14" s="295" t="str">
        <f>IF(ISBLANK(Monitoring_MP!CC36),"",Monitoring_MP!CC36)</f>
        <v>da</v>
      </c>
      <c r="CD14" s="293" t="str">
        <f>IF(ISBLANK(Monitoring_MP!CD36),"",Monitoring_MP!CD36)</f>
        <v>http://or.md/wp-content/uploads/2019/12/decizia_buget-2020_13.12.2019.pdf</v>
      </c>
      <c r="CE14" s="295" t="str">
        <f>IF(ISBLANK(Monitoring_MP!CE36),"",Monitoring_MP!CE36)</f>
        <v>da</v>
      </c>
      <c r="CF14" s="292" t="str">
        <f>IF(ISBLANK(Monitoring_MP!CF36),"",Monitoring_MP!CF36)</f>
        <v>http://consiliu.rezina.md/view.php?art_id=3728</v>
      </c>
      <c r="CG14" s="295" t="str">
        <f>IF(ISBLANK(Monitoring_MP!CG36),"",Monitoring_MP!CG36)</f>
        <v>da</v>
      </c>
      <c r="CH14" s="292" t="str">
        <f>IF(ISBLANK(Monitoring_MP!CH36),"",Monitoring_MP!CH36)</f>
        <v>http://www.riscani.md/index.php?pag=procesul_decizional&amp;ids=proiecte_decizii&amp;id=4974&amp;y=2019&amp;start=</v>
      </c>
      <c r="CI14" s="295" t="str">
        <f>IF(ISBLANK(Monitoring_MP!CI36),"",Monitoring_MP!CI36)</f>
        <v>da</v>
      </c>
      <c r="CJ14" s="292" t="str">
        <f>IF(ISBLANK(Monitoring_MP!CJ36),"",Monitoring_MP!CJ36)</f>
        <v>http://www.singerei.md/proiecte-de-decizii/item/1980-proiecte-de-decizii-pentru-sedinta-din-decembrie-2019.html
http://www.singerei.md/images/A1_la_10.2.pdf</v>
      </c>
      <c r="CK14" s="295" t="str">
        <f>IF(ISBLANK(Monitoring_MP!CK36),"",Monitoring_MP!CK36)</f>
        <v>nu</v>
      </c>
      <c r="CL14" s="293" t="str">
        <f>IF(ISBLANK(Monitoring_MP!CL36),"",Monitoring_MP!CL36)</f>
        <v>Nu sînt informații pe web</v>
      </c>
      <c r="CM14" s="295" t="str">
        <f>IF(ISBLANK(Monitoring_MP!CM36),"",Monitoring_MP!CM36)</f>
        <v>partial</v>
      </c>
      <c r="CN14" s="293" t="str">
        <f>IF(ISBLANK(Monitoring_MP!CN36),"",Monitoring_MP!CN36)</f>
        <v>http://www.soroca.org.md/index.php/home/anunturi?start=30
http://soroca.org.md/jpg/proiecte%20de%20decizii/proiecte04/19.pdf</v>
      </c>
      <c r="CO14" s="295" t="str">
        <f>IF(ISBLANK(Monitoring_MP!CO36),"",Monitoring_MP!CO36)</f>
        <v>da</v>
      </c>
      <c r="CP14" s="292" t="str">
        <f>IF(ISBLANK(Monitoring_MP!CP36),"",Monitoring_MP!CP36)</f>
        <v>https://stefan-voda.md/proiectul-deciziei-cu-privire-la-aprobarea-bugetului-raional-pentru-anul-2020/</v>
      </c>
      <c r="CQ14" s="295" t="str">
        <f>IF(ISBLANK(Monitoring_MP!CQ36),"",Monitoring_MP!CQ36)</f>
        <v>da</v>
      </c>
      <c r="CR14" s="292" t="str">
        <f>IF(ISBLANK(Monitoring_MP!CR36),"",Monitoring_MP!CR36)</f>
        <v xml:space="preserve">http://crstraseni.md/media/files/files/2_cu_privire_la_aprob__buget__raion__i_lectur___871348.pdf
</v>
      </c>
      <c r="CS14" s="295" t="str">
        <f>IF(ISBLANK(Monitoring_MP!CS36),"",Monitoring_MP!CS36)</f>
        <v>nu</v>
      </c>
      <c r="CT14" s="292" t="str">
        <f>IF(ISBLANK(Monitoring_MP!CT36),"",Monitoring_MP!CT36)</f>
        <v>Nu sînt informații pe web</v>
      </c>
      <c r="CU14" s="295" t="str">
        <f>IF(ISBLANK(Monitoring_MP!CU36),"",Monitoring_MP!CU36)</f>
        <v>nu</v>
      </c>
      <c r="CV14" s="293" t="str">
        <f>IF(ISBLANK(Monitoring_MP!CV36),"",Monitoring_MP!CV36)</f>
        <v>Nu sînt informații pe web</v>
      </c>
      <c r="CW14" s="295" t="str">
        <f>IF(ISBLANK(Monitoring_MP!CW36),"",Monitoring_MP!CW36)</f>
        <v>nu</v>
      </c>
      <c r="CX14" s="293" t="str">
        <f>IF(ISBLANK(Monitoring_MP!CX36),"",Monitoring_MP!CX36)</f>
        <v>Nu sînt informații pe web</v>
      </c>
      <c r="CY14" s="318" t="str">
        <f t="shared" si="0"/>
        <v>da</v>
      </c>
      <c r="CZ14" s="318">
        <f t="shared" si="8"/>
        <v>17</v>
      </c>
      <c r="DA14" s="318" t="str">
        <f t="shared" si="1"/>
        <v>nu</v>
      </c>
      <c r="DB14" s="318">
        <f t="shared" si="9"/>
        <v>13</v>
      </c>
      <c r="DC14" s="318" t="str">
        <f t="shared" si="2"/>
        <v>partial</v>
      </c>
      <c r="DD14" s="318">
        <f t="shared" si="10"/>
        <v>2</v>
      </c>
      <c r="DE14" s="318" t="str">
        <f t="shared" si="3"/>
        <v>---</v>
      </c>
      <c r="DF14" s="318">
        <f t="shared" si="11"/>
        <v>0</v>
      </c>
      <c r="DG14" s="318" t="str">
        <f t="shared" si="4"/>
        <v>---</v>
      </c>
      <c r="DH14" s="318">
        <f t="shared" si="12"/>
        <v>0</v>
      </c>
      <c r="DI14" s="318" t="str">
        <f t="shared" si="5"/>
        <v>---</v>
      </c>
      <c r="DJ14" s="318">
        <f t="shared" si="13"/>
        <v>0</v>
      </c>
      <c r="DK14" s="318" t="str">
        <f t="shared" si="6"/>
        <v>---</v>
      </c>
      <c r="DL14" s="318">
        <f t="shared" si="14"/>
        <v>0</v>
      </c>
      <c r="DM14" s="318" t="str">
        <f t="shared" si="7"/>
        <v>N/A</v>
      </c>
      <c r="DN14" s="318">
        <f t="shared" si="15"/>
        <v>0</v>
      </c>
      <c r="DO14" s="318">
        <f t="shared" si="16"/>
        <v>32</v>
      </c>
      <c r="DP14" s="318" t="str">
        <f t="shared" si="17"/>
        <v>da</v>
      </c>
      <c r="DQ14" s="318" t="str">
        <f t="shared" si="18"/>
        <v>nu</v>
      </c>
      <c r="DR14" s="318">
        <f t="shared" si="19"/>
        <v>17</v>
      </c>
      <c r="DS14" s="318">
        <f t="shared" si="20"/>
        <v>13</v>
      </c>
      <c r="DT14" s="318">
        <f t="shared" si="21"/>
        <v>32</v>
      </c>
      <c r="DU14" s="346" t="s">
        <v>381</v>
      </c>
      <c r="DV14" s="319">
        <f t="shared" si="22"/>
        <v>0.53125</v>
      </c>
      <c r="DW14" s="319">
        <f t="shared" si="23"/>
        <v>0.40625</v>
      </c>
      <c r="DX14" s="318" t="str">
        <f>VLOOKUP($B14,Matching_final!$B:$G,5,FALSE)</f>
        <v>R18034</v>
      </c>
      <c r="DY14" s="318" t="str">
        <f>VLOOKUP($B14,Matching_final!$B:$H,6,FALSE)</f>
        <v>Proiectul de buget pentru anul 2018 a inclus o descriere a tuturor elementelor (programe, subprograme și alte elemente ale bugetului), inclusiv o scurtă justificare pentru fiecare element în secțiunea de venituri și secțiunea de cheltuieli?</v>
      </c>
      <c r="DZ14" s="318" t="str">
        <f>VLOOKUP($B14,Matching_final!$B:$H,7,FALSE)</f>
        <v>bug</v>
      </c>
      <c r="EA14" s="319">
        <f>VLOOKUP($DX14,Monitoring_MP_2018!$B:$CZ,102,FALSE)</f>
        <v>0.4375</v>
      </c>
      <c r="EB14" s="319">
        <f>VLOOKUP($DX14,Monitoring_MP_2018!$B:$CZ,103,FALSE)</f>
        <v>0.53125</v>
      </c>
      <c r="EC14" s="320">
        <f t="shared" si="24"/>
        <v>9.375E-2</v>
      </c>
      <c r="ED14" s="320">
        <f t="shared" si="25"/>
        <v>-0.125</v>
      </c>
      <c r="EE14" s="318">
        <v>35</v>
      </c>
    </row>
    <row r="15" spans="1:135" ht="15" customHeight="1" x14ac:dyDescent="0.35">
      <c r="A15" s="312" t="str">
        <f>IF(ISBLANK(Monitoring_MP!A3),"",Monitoring_MP!A3)</f>
        <v>Q2</v>
      </c>
      <c r="B15" s="313" t="str">
        <f>IF(ISBLANK(Monitoring_MP!B3),"",Monitoring_MP!B3)</f>
        <v>R20002</v>
      </c>
      <c r="C15" s="314">
        <f>IF(ISBLANK(Monitoring_MP!C3),"",Monitoring_MP!C3)</f>
        <v>3</v>
      </c>
      <c r="D15" s="314" t="str">
        <f>IF(ISBLANK(Monitoring_MP!D3),"",Monitoring_MP!D3)</f>
        <v>Pagina web conține informații privind datele de contact și programul de lucru al președintelui, vicepreședinților, aparatul președintelui, subdiviziunile consiliului raional și secretarul consiliului raional, cu indicarea zilelor şi orelor de audienţă a președintelui și vicepreședinților?</v>
      </c>
      <c r="E15" s="314" t="str">
        <f>IF(ISBLANK(Monitoring_MP!E3),"",Monitoring_MP!E3)</f>
        <v>The web page contains information on contact details and work program of the President, Vice-Presidents and President of the region, including days and hours of district's President and Vice President audience?</v>
      </c>
      <c r="F15" s="126" t="str">
        <f>IF(ISBLANK(Monitoring_MP!F3),"",Monitoring_MP!F3)</f>
        <v>acc</v>
      </c>
      <c r="G15" s="126" t="str">
        <f>IF(ISBLANK(Monitoring_MP!G3),"",Monitoring_MP!G3)</f>
        <v>acc2</v>
      </c>
      <c r="H15" s="126" t="str">
        <f>IF(ISBLANK(Monitoring_MP!H3),"",Monitoring_MP!H3)</f>
        <v>acc2k</v>
      </c>
      <c r="I15" s="315">
        <f>IF(ISBLANK(Monitoring_MP!I3),"",Monitoring_MP!I3)</f>
        <v>1</v>
      </c>
      <c r="J15" s="126" t="str">
        <f>IF(ISBLANK(Monitoring_MP!J3),"",Monitoring_MP!J3)</f>
        <v>da</v>
      </c>
      <c r="K15" s="126" t="str">
        <f>IF(ISBLANK(Monitoring_MP!K3),"",Monitoring_MP!K3)</f>
        <v>yes</v>
      </c>
      <c r="L15" s="126" t="str">
        <f>IF(ISBLANK(Monitoring_MP!L3),"",Monitoring_MP!L3)</f>
        <v>nu</v>
      </c>
      <c r="M15" s="126" t="str">
        <f>IF(ISBLANK(Monitoring_MP!M3),"",Monitoring_MP!M3)</f>
        <v>no</v>
      </c>
      <c r="N15" s="126" t="str">
        <f>IF(ISBLANK(Monitoring_MP!N3),"",Monitoring_MP!N3)</f>
        <v>partial</v>
      </c>
      <c r="O15" s="126" t="str">
        <f>IF(ISBLANK(Monitoring_MP!O3),"",Monitoring_MP!O3)</f>
        <v>partially</v>
      </c>
      <c r="P15" s="201" t="str">
        <f>IF(ISBLANK(Monitoring_MP!P3),"",Monitoring_MP!P3)</f>
        <v>---</v>
      </c>
      <c r="Q15" s="201" t="str">
        <f>IF(ISBLANK(Monitoring_MP!Q3),"",Monitoring_MP!Q3)</f>
        <v>---</v>
      </c>
      <c r="R15" s="201" t="str">
        <f>IF(ISBLANK(Monitoring_MP!R3),"",Monitoring_MP!R3)</f>
        <v>---</v>
      </c>
      <c r="S15" s="201" t="str">
        <f>IF(ISBLANK(Monitoring_MP!S3),"",Monitoring_MP!S3)</f>
        <v>---</v>
      </c>
      <c r="T15" s="201" t="str">
        <f>IF(ISBLANK(Monitoring_MP!T3),"",Monitoring_MP!T3)</f>
        <v>---</v>
      </c>
      <c r="U15" s="201" t="str">
        <f>IF(ISBLANK(Monitoring_MP!U3),"",Monitoring_MP!U3)</f>
        <v>---</v>
      </c>
      <c r="V15" s="201" t="str">
        <f>IF(ISBLANK(Monitoring_MP!V3),"",Monitoring_MP!V3)</f>
        <v>---</v>
      </c>
      <c r="W15" s="201" t="str">
        <f>IF(ISBLANK(Monitoring_MP!W3),"",Monitoring_MP!W3)</f>
        <v>---</v>
      </c>
      <c r="X15" s="126" t="str">
        <f>IF(ISBLANK(Monitoring_MP!X3),"",Monitoring_MP!X3)</f>
        <v>N/A</v>
      </c>
      <c r="Y15" s="126" t="str">
        <f>IF(ISBLANK(Monitoring_MP!Y3),"",Monitoring_MP!Y3)</f>
        <v>N/A</v>
      </c>
      <c r="Z15" s="316" t="str">
        <f>IF(ISBLANK(Monitoring_MP!Z3),"",Monitoring_MP!Z3)</f>
        <v>---</v>
      </c>
      <c r="AA15" s="316" t="str">
        <f>IF(ISBLANK(Monitoring_MP!AA3),"",Monitoring_MP!AA3)</f>
        <v>---</v>
      </c>
      <c r="AB15" s="126" t="str">
        <f>IF(ISBLANK(Monitoring_MP!AB3),"",Monitoring_MP!AB3)</f>
        <v>da</v>
      </c>
      <c r="AC15" s="126" t="str">
        <f>IF(ISBLANK(Monitoring_MP!AC3),"",Monitoring_MP!AC3)</f>
        <v>nu</v>
      </c>
      <c r="AD15" s="126">
        <f>IF(ISBLANK(Monitoring_MP!AD3),"",Monitoring_MP!AD3)</f>
        <v>1</v>
      </c>
      <c r="AE15" s="126">
        <f>IF(ISBLANK(Monitoring_MP!AE3),"",Monitoring_MP!AE3)</f>
        <v>0</v>
      </c>
      <c r="AF15" s="126">
        <f>IF(ISBLANK(Monitoring_MP!AF3),"",Monitoring_MP!AF3)</f>
        <v>0.5</v>
      </c>
      <c r="AG15" s="201" t="str">
        <f>IF(ISBLANK(Monitoring_MP!AG3),"",Monitoring_MP!AG3)</f>
        <v>---</v>
      </c>
      <c r="AH15" s="201" t="str">
        <f>IF(ISBLANK(Monitoring_MP!AH3),"",Monitoring_MP!AH3)</f>
        <v>---</v>
      </c>
      <c r="AI15" s="201" t="str">
        <f>IF(ISBLANK(Monitoring_MP!AI3),"",Monitoring_MP!AI3)</f>
        <v>---</v>
      </c>
      <c r="AJ15" s="201" t="str">
        <f>IF(ISBLANK(Monitoring_MP!AJ3),"",Monitoring_MP!AJ3)</f>
        <v>---</v>
      </c>
      <c r="AK15" s="210" t="str">
        <f>IF(ISBLANK(Monitoring_MP!AK3),"",Monitoring_MP!AK3)</f>
        <v>N/A</v>
      </c>
      <c r="AL15" s="201" t="str">
        <f>IF(ISBLANK(Monitoring_MP!AL3),"",Monitoring_MP!AL3)</f>
        <v>---</v>
      </c>
      <c r="AM15" s="295" t="str">
        <f>IF(ISBLANK(Monitoring_MP!AM3),"",Monitoring_MP!AM3)</f>
        <v>partial</v>
      </c>
      <c r="AN15" s="294" t="str">
        <f>IF(ISBLANK(Monitoring_MP!AN3),"",Monitoring_MP!AN3)</f>
        <v xml:space="preserve">https://anenii-noi.md/index.php?option=com_content&amp;view=article&amp;id=151&amp;Itemid=528
https://anenii-noi.md/index.php?option=com_content&amp;view=article&amp;id=156&amp;Itemid=527
https://anenii-noi.md/index.php?option=com_content&amp;view=article&amp;id=163&amp;Itemid=531
https://anenii-noi.md/index.php?option=com_content&amp;view=article&amp;id=301&amp;Itemid=662
</v>
      </c>
      <c r="AO15" s="295" t="str">
        <f>IF(ISBLANK(Monitoring_MP!AO3),"",Monitoring_MP!AO3)</f>
        <v>da</v>
      </c>
      <c r="AP15" s="321" t="str">
        <f>IF(ISBLANK(Monitoring_MP!AP3),"",Monitoring_MP!AP3)</f>
        <v>http://basarabeasca.md/ro/contacte/
http://basarabeasca.md/ro/aparatul-presedintelui-raionului-2/</v>
      </c>
      <c r="AQ15" s="295" t="str">
        <f>IF(ISBLANK(Monitoring_MP!AQ3),"",Monitoring_MP!AQ3)</f>
        <v>da</v>
      </c>
      <c r="AR15" s="293" t="str">
        <f>IF(ISBLANK(Monitoring_MP!AR3),"",Monitoring_MP!AR3)</f>
        <v xml:space="preserve">https://briceni.md/contacte/
https://briceni.md/presedintele-raionului-briceni/#!prettyPhoto
https://briceni.md/vicepresedintii-raionului-briceni/
</v>
      </c>
      <c r="AS15" s="295" t="str">
        <f>IF(ISBLANK(Monitoring_MP!AS3),"",Monitoring_MP!AS3)</f>
        <v>partial</v>
      </c>
      <c r="AT15" s="293" t="str">
        <f>IF(ISBLANK(Monitoring_MP!AT3),"",Monitoring_MP!AT3)</f>
        <v>https://cahul.md/datele-de-contact-ale-aparatului-presedintelui/</v>
      </c>
      <c r="AU15" s="295" t="str">
        <f>IF(ISBLANK(Monitoring_MP!AU3),"",Monitoring_MP!AU3)</f>
        <v>partial</v>
      </c>
      <c r="AV15" s="292" t="str">
        <f>IF(ISBLANK(Monitoring_MP!AV3),"",Monitoring_MP!AV3)</f>
        <v>http://www.calarasi.md/index.php/aparat-si-subdiviziuni</v>
      </c>
      <c r="AW15" s="295" t="str">
        <f>IF(ISBLANK(Monitoring_MP!AW3),"",Monitoring_MP!AW3)</f>
        <v>partial</v>
      </c>
      <c r="AX15" s="292" t="str">
        <f>IF(ISBLANK(Monitoring_MP!AX3),"",Monitoring_MP!AX3)</f>
        <v>http://cantemir.md/pageview.php?l=ro&amp;idc=139&amp;t=/Contacte/Contacte/</v>
      </c>
      <c r="AY15" s="295" t="str">
        <f>IF(ISBLANK(Monitoring_MP!AY3),"",Monitoring_MP!AY3)</f>
        <v>partial</v>
      </c>
      <c r="AZ15" s="293" t="str">
        <f>IF(ISBLANK(Monitoring_MP!AZ3),"",Monitoring_MP!AZ3)</f>
        <v>http://www.causeni.md/contacte</v>
      </c>
      <c r="BA15" s="295" t="str">
        <f>IF(ISBLANK(Monitoring_MP!BA3),"",Monitoring_MP!BA3)</f>
        <v>da</v>
      </c>
      <c r="BB15" s="293" t="str">
        <f>IF(ISBLANK(Monitoring_MP!BB3),"",Monitoring_MP!BB3)</f>
        <v>http://raioncimislia.md/contacte/
http://raioncimislia.md/audienta-cetatenilor/</v>
      </c>
      <c r="BC15" s="295" t="str">
        <f>IF(ISBLANK(Monitoring_MP!BC3),"",Monitoring_MP!BC3)</f>
        <v>partial</v>
      </c>
      <c r="BD15" s="292" t="str">
        <f>IF(ISBLANK(Monitoring_MP!BD3),"",Monitoring_MP!BD3)</f>
        <v>http://criuleni.md/index.php?pag=page&amp;id=407&amp;l=ro</v>
      </c>
      <c r="BE15" s="295" t="str">
        <f>IF(ISBLANK(Monitoring_MP!BE3),"",Monitoring_MP!BE3)</f>
        <v>partial</v>
      </c>
      <c r="BF15" s="292" t="str">
        <f>IF(ISBLANK(Monitoring_MP!BF3),"",Monitoring_MP!BF3)</f>
        <v>http://donduseni.md/aparatul-presedintelui/</v>
      </c>
      <c r="BG15" s="295" t="str">
        <f>IF(ISBLANK(Monitoring_MP!BG3),"",Monitoring_MP!BG3)</f>
        <v>partial</v>
      </c>
      <c r="BH15" s="293" t="str">
        <f>IF(ISBLANK(Monitoring_MP!BH3),"",Monitoring_MP!BH3)</f>
        <v>https://drochia.md/contacte/
https://drochia.md/presedintele-raionului/</v>
      </c>
      <c r="BI15" s="295" t="str">
        <f>IF(ISBLANK(Monitoring_MP!BI3),"",Monitoring_MP!BI3)</f>
        <v>da</v>
      </c>
      <c r="BJ15" s="293" t="str">
        <f>IF(ISBLANK(Monitoring_MP!BJ3),"",Monitoring_MP!BJ3)</f>
        <v>http://dubasari.md/pagins/contact</v>
      </c>
      <c r="BK15" s="295" t="str">
        <f>IF(ISBLANK(Monitoring_MP!BK3),"",Monitoring_MP!BK3)</f>
        <v>partial</v>
      </c>
      <c r="BL15" s="293" t="str">
        <f>IF(ISBLANK(Monitoring_MP!BL3),"",Monitoring_MP!BL3)</f>
        <v>http://edinet.md/contacts
/http://edinet.md/audienta/</v>
      </c>
      <c r="BM15" s="295" t="str">
        <f>IF(ISBLANK(Monitoring_MP!BM3),"",Monitoring_MP!BM3)</f>
        <v>partial</v>
      </c>
      <c r="BN15" s="292" t="str">
        <f>IF(ISBLANK(Monitoring_MP!BN3),"",Monitoring_MP!BN3)</f>
        <v>http://www.cr-falesti.md/index.php/contacte
http://www.cr-falesti.md/index.php/aparat-pres</v>
      </c>
      <c r="BO15" s="295" t="str">
        <f>IF(ISBLANK(Monitoring_MP!BO3),"",Monitoring_MP!BO3)</f>
        <v>da</v>
      </c>
      <c r="BP15" s="292" t="str">
        <f>IF(ISBLANK(Monitoring_MP!BP3),"",Monitoring_MP!BP3)</f>
        <v>http://floresti.md/contacte/
http://floresti.md/aparatul-presedintelui/
http://floresti.md/agenda-consiliului/</v>
      </c>
      <c r="BQ15" s="295" t="str">
        <f>IF(ISBLANK(Monitoring_MP!BQ3),"",Monitoring_MP!BQ3)</f>
        <v>da</v>
      </c>
      <c r="BR15" s="293" t="str">
        <f>IF(ISBLANK(Monitoring_MP!BR3),"",Monitoring_MP!BR3)</f>
        <v>http://www.glodeni.md/ro/content/aparatul-pre%C8%99edintelui
http://www.glodeni.md/ro/content/audienta-cetatenilor</v>
      </c>
      <c r="BS15" s="295" t="str">
        <f>IF(ISBLANK(Monitoring_MP!BS3),"",Monitoring_MP!BS3)</f>
        <v>da</v>
      </c>
      <c r="BT15" s="293" t="str">
        <f>IF(ISBLANK(Monitoring_MP!BT3),"",Monitoring_MP!BT3)</f>
        <v>https://www.facebook.com/Consiliul-Raional-Hincesti-542153075827385/
https://hincesti.md/2019/11/25/pre-edintele-raionului-h-nce-ti/</v>
      </c>
      <c r="BU15" s="295" t="str">
        <f>IF(ISBLANK(Monitoring_MP!BU3),"",Monitoring_MP!BU3)</f>
        <v>da</v>
      </c>
      <c r="BV15" s="293" t="str">
        <f>IF(ISBLANK(Monitoring_MP!BV3),"",Monitoring_MP!BV3)</f>
        <v>https://il.md/presedintele-raionului/
https://il.md/agenda/
https://il.md/vicepresedintii-raionului/
https://il.md/aparatul-presedintelui-cr/</v>
      </c>
      <c r="BW15" s="295" t="str">
        <f>IF(ISBLANK(Monitoring_MP!BW3),"",Monitoring_MP!BW3)</f>
        <v>da</v>
      </c>
      <c r="BX15" s="292" t="str">
        <f>IF(ISBLANK(Monitoring_MP!BX3),"",Monitoring_MP!BX3)</f>
        <v>http://www.leova.md/index.php?pag=feedback&amp;id=561&amp;l=ro
http://www.leova.md/index.php?pag=page&amp;id=917&amp;l=ro</v>
      </c>
      <c r="BY15" s="295" t="str">
        <f>IF(ISBLANK(Monitoring_MP!BY3),"",Monitoring_MP!BY3)</f>
        <v>da</v>
      </c>
      <c r="BZ15" s="293" t="str">
        <f>IF(ISBLANK(Monitoring_MP!BZ3),"",Monitoring_MP!BZ3)</f>
        <v>https://nisporeni.md/contacte/
https://nisporeni.md/aparatul-presedintelui/
https://nisporeni.md/conducerea-raionului/</v>
      </c>
      <c r="CA15" s="295" t="str">
        <f>IF(ISBLANK(Monitoring_MP!CA3),"",Monitoring_MP!CA3)</f>
        <v>partial</v>
      </c>
      <c r="CB15" s="293" t="str">
        <f>IF(ISBLANK(Monitoring_MP!CB3),"",Monitoring_MP!CB3)</f>
        <v>https://ocnita.md/772-2/</v>
      </c>
      <c r="CC15" s="295" t="str">
        <f>IF(ISBLANK(Monitoring_MP!CC3),"",Monitoring_MP!CC3)</f>
        <v>partial</v>
      </c>
      <c r="CD15" s="293" t="str">
        <f>IF(ISBLANK(Monitoring_MP!CD3),"",Monitoring_MP!CD3)</f>
        <v>http://or.md/</v>
      </c>
      <c r="CE15" s="295" t="str">
        <f>IF(ISBLANK(Monitoring_MP!CE3),"",Monitoring_MP!CE3)</f>
        <v>partial</v>
      </c>
      <c r="CF15" s="293" t="str">
        <f>IF(ISBLANK(Monitoring_MP!CF3),"",Monitoring_MP!CF3)</f>
        <v>http://consiliu.rezina.md/contacts.php?target=1
http://consiliu.rezina.md/contacts.php?target=2
http://consiliu.rezina.md/contacts.php?target=sectii
http://consiliu.rezina.md/contacts.php?target=directii</v>
      </c>
      <c r="CG15" s="295" t="str">
        <f>IF(ISBLANK(Monitoring_MP!CG3),"",Monitoring_MP!CG3)</f>
        <v>partial</v>
      </c>
      <c r="CH15" s="293" t="str">
        <f>IF(ISBLANK(Monitoring_MP!CH3),"",Monitoring_MP!CH3)</f>
        <v>http://www.riscani.md/index.php?pag=page&amp;id=55
http://www.riscani.md/index.php?pag=news2&amp;tip=componenta</v>
      </c>
      <c r="CI15" s="295" t="str">
        <f>IF(ISBLANK(Monitoring_MP!CI3),"",Monitoring_MP!CI3)</f>
        <v>da</v>
      </c>
      <c r="CJ15" s="293" t="str">
        <f>IF(ISBLANK(Monitoring_MP!CJ3),"",Monitoring_MP!CJ3)</f>
        <v>http://www.singerei.md/contacte.html
http://www.singerei.md/program-de-audienta.html
http://www.singerei.md/structura.html</v>
      </c>
      <c r="CK15" s="295" t="str">
        <f>IF(ISBLANK(Monitoring_MP!CK3),"",Monitoring_MP!CK3)</f>
        <v>da</v>
      </c>
      <c r="CL15" s="292" t="str">
        <f>IF(ISBLANK(Monitoring_MP!CL3),"",Monitoring_MP!CL3)</f>
        <v>https://soldanesti.md/contacte/
https://soldanesti.md/petitii-si-audienta-cetatenilor/</v>
      </c>
      <c r="CM15" s="295" t="str">
        <f>IF(ISBLANK(Monitoring_MP!CM3),"",Monitoring_MP!CM3)</f>
        <v>da</v>
      </c>
      <c r="CN15" s="293" t="str">
        <f>IF(ISBLANK(Monitoring_MP!CN3),"",Monitoring_MP!CN3)</f>
        <v>http://www.soroca.org.md/index.php/contacte
http://www.soroca.org.md/index.php/consiliul-raional/presedintele-raionului-soroca</v>
      </c>
      <c r="CO15" s="295" t="str">
        <f>IF(ISBLANK(Monitoring_MP!CO3),"",Monitoring_MP!CO3)</f>
        <v>da</v>
      </c>
      <c r="CP15" s="321" t="str">
        <f>IF(ISBLANK(Monitoring_MP!CP3),"",Monitoring_MP!CP3)</f>
        <v>https://stefan-voda.md/vasile-gherman/
https://stefan-voda.md/alexandru-pavlicenco/
https://stefan-voda.md/aparatul-presedintelui-raionului/</v>
      </c>
      <c r="CQ15" s="295" t="str">
        <f>IF(ISBLANK(Monitoring_MP!CQ3),"",Monitoring_MP!CQ3)</f>
        <v>da</v>
      </c>
      <c r="CR15" s="293" t="str">
        <f>IF(ISBLANK(Monitoring_MP!CR3),"",Monitoring_MP!CR3)</f>
        <v>http://crstraseni.md/index.php?pag=page&amp;id=875&amp;l=ro
http://crstraseni.md/index.php?pag=page&amp;id=803&amp;l=ro</v>
      </c>
      <c r="CS15" s="295" t="str">
        <f>IF(ISBLANK(Monitoring_MP!CS3),"",Monitoring_MP!CS3)</f>
        <v>nu</v>
      </c>
      <c r="CT15" s="293" t="str">
        <f>IF(ISBLANK(Monitoring_MP!CT3),"",Monitoring_MP!CT3)</f>
        <v>Nu sînt informații pe web</v>
      </c>
      <c r="CU15" s="295" t="str">
        <f>IF(ISBLANK(Monitoring_MP!CU3),"",Monitoring_MP!CU3)</f>
        <v>partial</v>
      </c>
      <c r="CV15" s="292" t="str">
        <f>IF(ISBLANK(Monitoring_MP!CV3),"",Monitoring_MP!CV3)</f>
        <v>https://telenesti.md/contacte/</v>
      </c>
      <c r="CW15" s="295" t="str">
        <f>IF(ISBLANK(Monitoring_MP!CW3),"",Monitoring_MP!CW3)</f>
        <v>da</v>
      </c>
      <c r="CX15" s="293" t="str">
        <f>IF(ISBLANK(Monitoring_MP!CX3),"",Monitoring_MP!CX3)</f>
        <v>http://www.crungheni.md/contacte/
http://www.crungheni.md/conducerea-raionului/program-de-audiente/</v>
      </c>
      <c r="CY15" s="318" t="str">
        <f t="shared" si="0"/>
        <v>da</v>
      </c>
      <c r="CZ15" s="318">
        <f t="shared" si="8"/>
        <v>16</v>
      </c>
      <c r="DA15" s="318" t="str">
        <f t="shared" si="1"/>
        <v>nu</v>
      </c>
      <c r="DB15" s="318">
        <f t="shared" si="9"/>
        <v>1</v>
      </c>
      <c r="DC15" s="318" t="str">
        <f t="shared" si="2"/>
        <v>partial</v>
      </c>
      <c r="DD15" s="318">
        <f t="shared" si="10"/>
        <v>15</v>
      </c>
      <c r="DE15" s="318" t="str">
        <f t="shared" si="3"/>
        <v>---</v>
      </c>
      <c r="DF15" s="318">
        <f t="shared" si="11"/>
        <v>0</v>
      </c>
      <c r="DG15" s="318" t="str">
        <f t="shared" si="4"/>
        <v>---</v>
      </c>
      <c r="DH15" s="318">
        <f t="shared" si="12"/>
        <v>0</v>
      </c>
      <c r="DI15" s="318" t="str">
        <f t="shared" si="5"/>
        <v>---</v>
      </c>
      <c r="DJ15" s="318">
        <f t="shared" si="13"/>
        <v>0</v>
      </c>
      <c r="DK15" s="318" t="str">
        <f t="shared" si="6"/>
        <v>---</v>
      </c>
      <c r="DL15" s="318">
        <f t="shared" si="14"/>
        <v>0</v>
      </c>
      <c r="DM15" s="318" t="str">
        <f t="shared" si="7"/>
        <v>N/A</v>
      </c>
      <c r="DN15" s="318">
        <f t="shared" si="15"/>
        <v>0</v>
      </c>
      <c r="DO15" s="318">
        <f t="shared" si="16"/>
        <v>32</v>
      </c>
      <c r="DP15" s="318" t="str">
        <f t="shared" si="17"/>
        <v>da</v>
      </c>
      <c r="DQ15" s="318" t="str">
        <f t="shared" si="18"/>
        <v>nu</v>
      </c>
      <c r="DR15" s="318">
        <f t="shared" si="19"/>
        <v>16</v>
      </c>
      <c r="DS15" s="318">
        <f t="shared" si="20"/>
        <v>1</v>
      </c>
      <c r="DT15" s="318">
        <f t="shared" si="21"/>
        <v>32</v>
      </c>
      <c r="DU15" s="314" t="s">
        <v>388</v>
      </c>
      <c r="DV15" s="319">
        <f t="shared" si="22"/>
        <v>0.5</v>
      </c>
      <c r="DW15" s="319">
        <f t="shared" si="23"/>
        <v>3.125E-2</v>
      </c>
      <c r="DX15" s="318" t="str">
        <f>VLOOKUP($B15,Matching_final!$B:$G,5,FALSE)</f>
        <v>R18002</v>
      </c>
      <c r="DY15" s="318" t="str">
        <f>VLOOKUP($B15,Matching_final!$B:$H,6,FALSE)</f>
        <v>Pagina web conține informații privind datele de contact și programul de lucru al președintelui, vicepreședinților, aparatul președintelui, subdiviziunile consiliului raional și secretarul consiliului raional, cu indicarea zilelor şi orelor de audienţă a președintelui, vicepreședinților și secretarului consiliului?</v>
      </c>
      <c r="DZ15" s="318" t="str">
        <f>VLOOKUP($B15,Matching_final!$B:$H,7,FALSE)</f>
        <v>acc</v>
      </c>
      <c r="EA15" s="319">
        <f>VLOOKUP($DX15,Monitoring_MP_2018!$B:$CZ,102,FALSE)</f>
        <v>0.25</v>
      </c>
      <c r="EB15" s="319">
        <f>VLOOKUP($DX15,Monitoring_MP_2018!$B:$CZ,103,FALSE)</f>
        <v>6.25E-2</v>
      </c>
      <c r="EC15" s="320">
        <f t="shared" si="24"/>
        <v>0.25</v>
      </c>
      <c r="ED15" s="320">
        <f t="shared" si="25"/>
        <v>-3.125E-2</v>
      </c>
      <c r="EE15" s="318">
        <v>2</v>
      </c>
    </row>
    <row r="16" spans="1:135" ht="15" customHeight="1" x14ac:dyDescent="0.35">
      <c r="A16" s="312" t="str">
        <f>IF(ISBLANK(Monitoring_MP!A10),"",Monitoring_MP!A10)</f>
        <v>Q9</v>
      </c>
      <c r="B16" s="313" t="str">
        <f>IF(ISBLANK(Monitoring_MP!B10),"",Monitoring_MP!B10)</f>
        <v>R20009</v>
      </c>
      <c r="C16" s="314">
        <f>IF(ISBLANK(Monitoring_MP!C10),"",Monitoring_MP!C10)</f>
        <v>10</v>
      </c>
      <c r="D16" s="314" t="str">
        <f>IF(ISBLANK(Monitoring_MP!D10),"",Monitoring_MP!D10)</f>
        <v>Autoritățile publice locale au răspuns la cererea persoanei fizice de solicitare a informațiilor în conformitate cu cerințele și termenii legali ?</v>
      </c>
      <c r="E16" s="314" t="str">
        <f>IF(ISBLANK(Monitoring_MP!E10),"",Monitoring_MP!E10)</f>
        <v>Has the local public authority responded to the individual's request for information in accordance with legal requirements and terms?</v>
      </c>
      <c r="F16" s="126" t="str">
        <f>IF(ISBLANK(Monitoring_MP!F10),"",Monitoring_MP!F10)</f>
        <v>acc</v>
      </c>
      <c r="G16" s="126" t="str">
        <f>IF(ISBLANK(Monitoring_MP!G10),"",Monitoring_MP!G10)</f>
        <v>acc9</v>
      </c>
      <c r="H16" s="126" t="str">
        <f>IF(ISBLANK(Monitoring_MP!H10),"",Monitoring_MP!H10)</f>
        <v>acc9k</v>
      </c>
      <c r="I16" s="327">
        <f>IF(ISBLANK(Monitoring_MP!I10),"",Monitoring_MP!I10)</f>
        <v>4</v>
      </c>
      <c r="J16" s="126" t="str">
        <f>IF(ISBLANK(Monitoring_MP!J10),"",Monitoring_MP!J10)</f>
        <v>da</v>
      </c>
      <c r="K16" s="126" t="str">
        <f>IF(ISBLANK(Monitoring_MP!K10),"",Monitoring_MP!K10)</f>
        <v>yes</v>
      </c>
      <c r="L16" s="126" t="str">
        <f>IF(ISBLANK(Monitoring_MP!L10),"",Monitoring_MP!L10)</f>
        <v>nu</v>
      </c>
      <c r="M16" s="126" t="str">
        <f>IF(ISBLANK(Monitoring_MP!M10),"",Monitoring_MP!M10)</f>
        <v>no</v>
      </c>
      <c r="N16" s="126" t="str">
        <f>IF(ISBLANK(Monitoring_MP!N10),"",Monitoring_MP!N10)</f>
        <v>partial</v>
      </c>
      <c r="O16" s="126" t="str">
        <f>IF(ISBLANK(Monitoring_MP!O10),"",Monitoring_MP!O10)</f>
        <v>partially</v>
      </c>
      <c r="P16" s="201" t="str">
        <f>IF(ISBLANK(Monitoring_MP!P10),"",Monitoring_MP!P10)</f>
        <v>---</v>
      </c>
      <c r="Q16" s="201" t="str">
        <f>IF(ISBLANK(Monitoring_MP!Q10),"",Monitoring_MP!Q10)</f>
        <v>---</v>
      </c>
      <c r="R16" s="201" t="str">
        <f>IF(ISBLANK(Monitoring_MP!R10),"",Monitoring_MP!R10)</f>
        <v>---</v>
      </c>
      <c r="S16" s="201" t="str">
        <f>IF(ISBLANK(Monitoring_MP!S10),"",Monitoring_MP!S10)</f>
        <v>---</v>
      </c>
      <c r="T16" s="201" t="str">
        <f>IF(ISBLANK(Monitoring_MP!T10),"",Monitoring_MP!T10)</f>
        <v>---</v>
      </c>
      <c r="U16" s="201" t="str">
        <f>IF(ISBLANK(Monitoring_MP!U10),"",Monitoring_MP!U10)</f>
        <v>---</v>
      </c>
      <c r="V16" s="201" t="str">
        <f>IF(ISBLANK(Monitoring_MP!V10),"",Monitoring_MP!V10)</f>
        <v>---</v>
      </c>
      <c r="W16" s="201" t="str">
        <f>IF(ISBLANK(Monitoring_MP!W10),"",Monitoring_MP!W10)</f>
        <v>---</v>
      </c>
      <c r="X16" s="126" t="str">
        <f>IF(ISBLANK(Monitoring_MP!X10),"",Monitoring_MP!X10)</f>
        <v>N/A</v>
      </c>
      <c r="Y16" s="126" t="str">
        <f>IF(ISBLANK(Monitoring_MP!Y10),"",Monitoring_MP!Y10)</f>
        <v>N/A</v>
      </c>
      <c r="Z16" s="316" t="str">
        <f>IF(ISBLANK(Monitoring_MP!Z10),"",Monitoring_MP!Z10)</f>
        <v>---</v>
      </c>
      <c r="AA16" s="316" t="str">
        <f>IF(ISBLANK(Monitoring_MP!AA10),"",Monitoring_MP!AA10)</f>
        <v>---</v>
      </c>
      <c r="AB16" s="126" t="str">
        <f>IF(ISBLANK(Monitoring_MP!AB10),"",Monitoring_MP!AB10)</f>
        <v>da</v>
      </c>
      <c r="AC16" s="126" t="str">
        <f>IF(ISBLANK(Monitoring_MP!AC10),"",Monitoring_MP!AC10)</f>
        <v>nu</v>
      </c>
      <c r="AD16" s="126">
        <f>IF(ISBLANK(Monitoring_MP!AD10),"",Monitoring_MP!AD10)</f>
        <v>4</v>
      </c>
      <c r="AE16" s="126">
        <f>IF(ISBLANK(Monitoring_MP!AE10),"",Monitoring_MP!AE10)</f>
        <v>0</v>
      </c>
      <c r="AF16" s="126">
        <f>IF(ISBLANK(Monitoring_MP!AF10),"",Monitoring_MP!AF10)</f>
        <v>2</v>
      </c>
      <c r="AG16" s="201" t="str">
        <f>IF(ISBLANK(Monitoring_MP!AG10),"",Monitoring_MP!AG10)</f>
        <v>---</v>
      </c>
      <c r="AH16" s="201" t="str">
        <f>IF(ISBLANK(Monitoring_MP!AH10),"",Monitoring_MP!AH10)</f>
        <v>---</v>
      </c>
      <c r="AI16" s="201" t="str">
        <f>IF(ISBLANK(Monitoring_MP!AI10),"",Monitoring_MP!AI10)</f>
        <v>---</v>
      </c>
      <c r="AJ16" s="201" t="str">
        <f>IF(ISBLANK(Monitoring_MP!AJ10),"",Monitoring_MP!AJ10)</f>
        <v>---</v>
      </c>
      <c r="AK16" s="210" t="str">
        <f>IF(ISBLANK(Monitoring_MP!AK10),"",Monitoring_MP!AK10)</f>
        <v>N/A</v>
      </c>
      <c r="AL16" s="201" t="str">
        <f>IF(ISBLANK(Monitoring_MP!AL10),"",Monitoring_MP!AL10)</f>
        <v>---</v>
      </c>
      <c r="AM16" s="295" t="str">
        <f>IF(ISBLANK(Monitoring_MP!AM10),"",Monitoring_MP!AM10)</f>
        <v>nu</v>
      </c>
      <c r="AN16" s="294" t="str">
        <f>IF(ISBLANK(Monitoring_MP!AN10),"",Monitoring_MP!AN10)</f>
        <v>Nu a furnizat informația solicitată</v>
      </c>
      <c r="AO16" s="295" t="str">
        <f>IF(ISBLANK(Monitoring_MP!AO10),"",Monitoring_MP!AO10)</f>
        <v>da</v>
      </c>
      <c r="AP16" s="325" t="str">
        <f>IF(ISBLANK(Monitoring_MP!AP10),"",Monitoring_MP!AP10)</f>
        <v>Răspuns oferit potrivit cerințelor și termenilor legali</v>
      </c>
      <c r="AQ16" s="295" t="str">
        <f>IF(ISBLANK(Monitoring_MP!AQ10),"",Monitoring_MP!AQ10)</f>
        <v>nu</v>
      </c>
      <c r="AR16" s="293" t="str">
        <f>IF(ISBLANK(Monitoring_MP!AR10),"",Monitoring_MP!AR10)</f>
        <v>Nu a furnizat informația solicitată</v>
      </c>
      <c r="AS16" s="295" t="str">
        <f>IF(ISBLANK(Monitoring_MP!AS10),"",Monitoring_MP!AS10)</f>
        <v>nu</v>
      </c>
      <c r="AT16" s="293" t="str">
        <f>IF(ISBLANK(Monitoring_MP!AT10),"",Monitoring_MP!AT10)</f>
        <v>Nu a furnizat informația solicitată</v>
      </c>
      <c r="AU16" s="295" t="str">
        <f>IF(ISBLANK(Monitoring_MP!AU10),"",Monitoring_MP!AU10)</f>
        <v>da</v>
      </c>
      <c r="AV16" s="293" t="str">
        <f>IF(ISBLANK(Monitoring_MP!AV10),"",Monitoring_MP!AV10)</f>
        <v>Răspuns oferit potrivit cerințelor și termenilor legali</v>
      </c>
      <c r="AW16" s="295" t="str">
        <f>IF(ISBLANK(Monitoring_MP!AW10),"",Monitoring_MP!AW10)</f>
        <v>nu</v>
      </c>
      <c r="AX16" s="293" t="str">
        <f>IF(ISBLANK(Monitoring_MP!AX10),"",Monitoring_MP!AX10)</f>
        <v>Nu a furnizat informația solicitată</v>
      </c>
      <c r="AY16" s="295" t="str">
        <f>IF(ISBLANK(Monitoring_MP!AY10),"",Monitoring_MP!AY10)</f>
        <v>nu</v>
      </c>
      <c r="AZ16" s="293" t="str">
        <f>IF(ISBLANK(Monitoring_MP!AZ10),"",Monitoring_MP!AZ10)</f>
        <v>Nu a furnizat informația solicitată</v>
      </c>
      <c r="BA16" s="295" t="str">
        <f>IF(ISBLANK(Monitoring_MP!BA10),"",Monitoring_MP!BA10)</f>
        <v>nu</v>
      </c>
      <c r="BB16" s="293" t="str">
        <f>IF(ISBLANK(Monitoring_MP!BB10),"",Monitoring_MP!BB10)</f>
        <v>Nu a furnizat informația solicitată</v>
      </c>
      <c r="BC16" s="295" t="str">
        <f>IF(ISBLANK(Monitoring_MP!BC10),"",Monitoring_MP!BC10)</f>
        <v>da</v>
      </c>
      <c r="BD16" s="293" t="str">
        <f>IF(ISBLANK(Monitoring_MP!BD10),"",Monitoring_MP!BD10)</f>
        <v>Răspuns oferit potrivit cerințelor și termenilor legali</v>
      </c>
      <c r="BE16" s="295" t="str">
        <f>IF(ISBLANK(Monitoring_MP!BE10),"",Monitoring_MP!BE10)</f>
        <v>nu</v>
      </c>
      <c r="BF16" s="293" t="str">
        <f>IF(ISBLANK(Monitoring_MP!BF10),"",Monitoring_MP!BF10)</f>
        <v>Nu a furnizat informația solicitată</v>
      </c>
      <c r="BG16" s="328" t="str">
        <f>IF(ISBLANK(Monitoring_MP!BG10),"",Monitoring_MP!BG10)</f>
        <v>da</v>
      </c>
      <c r="BH16" s="293" t="str">
        <f>IF(ISBLANK(Monitoring_MP!BH10),"",Monitoring_MP!BH10)</f>
        <v>Răspuns oferit potrivit cerințelor și termenilor legali</v>
      </c>
      <c r="BI16" s="295" t="str">
        <f>IF(ISBLANK(Monitoring_MP!BI10),"",Monitoring_MP!BI10)</f>
        <v>da</v>
      </c>
      <c r="BJ16" s="293" t="str">
        <f>IF(ISBLANK(Monitoring_MP!BJ10),"",Monitoring_MP!BJ10)</f>
        <v>Răspuns oferit potrivit cerințelor și termenilor legali</v>
      </c>
      <c r="BK16" s="295" t="str">
        <f>IF(ISBLANK(Monitoring_MP!BK10),"",Monitoring_MP!BK10)</f>
        <v>nu</v>
      </c>
      <c r="BL16" s="293" t="str">
        <f>IF(ISBLANK(Monitoring_MP!BL10),"",Monitoring_MP!BL10)</f>
        <v>Nu a furnizat informația solicitată</v>
      </c>
      <c r="BM16" s="295" t="str">
        <f>IF(ISBLANK(Monitoring_MP!BM10),"",Monitoring_MP!BM10)</f>
        <v>nu</v>
      </c>
      <c r="BN16" s="293" t="str">
        <f>IF(ISBLANK(Monitoring_MP!BN10),"",Monitoring_MP!BN10)</f>
        <v>Nu a furnizat informația solicitată</v>
      </c>
      <c r="BO16" s="295" t="str">
        <f>IF(ISBLANK(Monitoring_MP!BO10),"",Monitoring_MP!BO10)</f>
        <v>da</v>
      </c>
      <c r="BP16" s="293" t="str">
        <f>IF(ISBLANK(Monitoring_MP!BP10),"",Monitoring_MP!BP10)</f>
        <v>Răspuns oferit potrivit cerințelor și termenilor legali</v>
      </c>
      <c r="BQ16" s="295" t="str">
        <f>IF(ISBLANK(Monitoring_MP!BQ10),"",Monitoring_MP!BQ10)</f>
        <v>nu</v>
      </c>
      <c r="BR16" s="293" t="str">
        <f>IF(ISBLANK(Monitoring_MP!BR10),"",Monitoring_MP!BR10)</f>
        <v>Nu a furnizat informația solicitată</v>
      </c>
      <c r="BS16" s="295" t="str">
        <f>IF(ISBLANK(Monitoring_MP!BS10),"",Monitoring_MP!BS10)</f>
        <v>da</v>
      </c>
      <c r="BT16" s="293" t="str">
        <f>IF(ISBLANK(Monitoring_MP!BT10),"",Monitoring_MP!BT10)</f>
        <v>Răspuns oferit potrivit cerințelor și termenilor legali</v>
      </c>
      <c r="BU16" s="295" t="str">
        <f>IF(ISBLANK(Monitoring_MP!BU10),"",Monitoring_MP!BU10)</f>
        <v>nu</v>
      </c>
      <c r="BV16" s="293" t="str">
        <f>IF(ISBLANK(Monitoring_MP!BV10),"",Monitoring_MP!BV10)</f>
        <v>Nu a furnizat informația solicitată</v>
      </c>
      <c r="BW16" s="295" t="str">
        <f>IF(ISBLANK(Monitoring_MP!BW10),"",Monitoring_MP!BW10)</f>
        <v>da</v>
      </c>
      <c r="BX16" s="293" t="str">
        <f>IF(ISBLANK(Monitoring_MP!BX10),"",Monitoring_MP!BX10)</f>
        <v>Răspuns oferit potrivit cerințelor și termenilor legali</v>
      </c>
      <c r="BY16" s="295" t="str">
        <f>IF(ISBLANK(Monitoring_MP!BY10),"",Monitoring_MP!BY10)</f>
        <v>da</v>
      </c>
      <c r="BZ16" s="293" t="str">
        <f>IF(ISBLANK(Monitoring_MP!BZ10),"",Monitoring_MP!BZ10)</f>
        <v>Nu sînt informații pe web</v>
      </c>
      <c r="CA16" s="295" t="str">
        <f>IF(ISBLANK(Monitoring_MP!CA10),"",Monitoring_MP!CA10)</f>
        <v>nu</v>
      </c>
      <c r="CB16" s="293" t="str">
        <f>IF(ISBLANK(Monitoring_MP!CB10),"",Monitoring_MP!CB10)</f>
        <v>Nu a furnizat informația solicitată</v>
      </c>
      <c r="CC16" s="295" t="str">
        <f>IF(ISBLANK(Monitoring_MP!CC10),"",Monitoring_MP!CC10)</f>
        <v>da</v>
      </c>
      <c r="CD16" s="293" t="str">
        <f>IF(ISBLANK(Monitoring_MP!CD10),"",Monitoring_MP!CD10)</f>
        <v>Răspuns oferit potrivit cerințelor și termenilor legali</v>
      </c>
      <c r="CE16" s="295" t="str">
        <f>IF(ISBLANK(Monitoring_MP!CE10),"",Monitoring_MP!CE10)</f>
        <v>nu</v>
      </c>
      <c r="CF16" s="293" t="str">
        <f>IF(ISBLANK(Monitoring_MP!CF10),"",Monitoring_MP!CF10)</f>
        <v>Nu a furnizat informația solicitată</v>
      </c>
      <c r="CG16" s="295" t="str">
        <f>IF(ISBLANK(Monitoring_MP!CG10),"",Monitoring_MP!CG10)</f>
        <v>da</v>
      </c>
      <c r="CH16" s="293" t="str">
        <f>IF(ISBLANK(Monitoring_MP!CH10),"",Monitoring_MP!CH10)</f>
        <v>Răspuns oferit potrivit cerințelor și termenilor legali</v>
      </c>
      <c r="CI16" s="295" t="str">
        <f>IF(ISBLANK(Monitoring_MP!CI10),"",Monitoring_MP!CI10)</f>
        <v>da</v>
      </c>
      <c r="CJ16" s="293" t="str">
        <f>IF(ISBLANK(Monitoring_MP!CJ10),"",Monitoring_MP!CJ10)</f>
        <v>Răspuns oferit potrivit cerințelor și termenilor legali</v>
      </c>
      <c r="CK16" s="295" t="str">
        <f>IF(ISBLANK(Monitoring_MP!CK10),"",Monitoring_MP!CK10)</f>
        <v>nu</v>
      </c>
      <c r="CL16" s="293" t="str">
        <f>IF(ISBLANK(Monitoring_MP!CL10),"",Monitoring_MP!CL10)</f>
        <v>Nu a furnizat informația solicitată</v>
      </c>
      <c r="CM16" s="295" t="str">
        <f>IF(ISBLANK(Monitoring_MP!CM10),"",Monitoring_MP!CM10)</f>
        <v>da</v>
      </c>
      <c r="CN16" s="293" t="str">
        <f>IF(ISBLANK(Monitoring_MP!CN10),"",Monitoring_MP!CN10)</f>
        <v>Răspuns oferit potrivit cerințelor și termenilor legali</v>
      </c>
      <c r="CO16" s="295" t="str">
        <f>IF(ISBLANK(Monitoring_MP!CO10),"",Monitoring_MP!CO10)</f>
        <v>da</v>
      </c>
      <c r="CP16" s="293" t="str">
        <f>IF(ISBLANK(Monitoring_MP!CP10),"",Monitoring_MP!CP10)</f>
        <v>Răspuns oferit potrivit cerințelor și termenilor legali</v>
      </c>
      <c r="CQ16" s="295" t="str">
        <f>IF(ISBLANK(Monitoring_MP!CQ10),"",Monitoring_MP!CQ10)</f>
        <v>da</v>
      </c>
      <c r="CR16" s="292" t="str">
        <f>IF(ISBLANK(Monitoring_MP!CR10),"",Monitoring_MP!CR10)</f>
        <v>Răspuns oferit potrivit cerințelor și termenilor legali</v>
      </c>
      <c r="CS16" s="295" t="str">
        <f>IF(ISBLANK(Monitoring_MP!CS10),"",Monitoring_MP!CS10)</f>
        <v>nu</v>
      </c>
      <c r="CT16" s="292" t="str">
        <f>IF(ISBLANK(Monitoring_MP!CT10),"",Monitoring_MP!CT10)</f>
        <v>Nu a furnizat informația solicitată</v>
      </c>
      <c r="CU16" s="295" t="str">
        <f>IF(ISBLANK(Monitoring_MP!CU10),"",Monitoring_MP!CU10)</f>
        <v>nu</v>
      </c>
      <c r="CV16" s="293" t="str">
        <f>IF(ISBLANK(Monitoring_MP!CV10),"",Monitoring_MP!CV10)</f>
        <v>Nu a furnizat informația solicitată</v>
      </c>
      <c r="CW16" s="295" t="str">
        <f>IF(ISBLANK(Monitoring_MP!CW10),"",Monitoring_MP!CW10)</f>
        <v>da</v>
      </c>
      <c r="CX16" s="293" t="str">
        <f>IF(ISBLANK(Monitoring_MP!CX10),"",Monitoring_MP!CX10)</f>
        <v>Răspuns oferit potrivit cerințelor și termenilor legali</v>
      </c>
      <c r="CY16" s="318" t="str">
        <f t="shared" si="0"/>
        <v>da</v>
      </c>
      <c r="CZ16" s="318">
        <f t="shared" si="8"/>
        <v>16</v>
      </c>
      <c r="DA16" s="318" t="str">
        <f t="shared" si="1"/>
        <v>nu</v>
      </c>
      <c r="DB16" s="318">
        <f t="shared" si="9"/>
        <v>16</v>
      </c>
      <c r="DC16" s="318" t="str">
        <f t="shared" si="2"/>
        <v>partial</v>
      </c>
      <c r="DD16" s="318">
        <f t="shared" si="10"/>
        <v>0</v>
      </c>
      <c r="DE16" s="318" t="str">
        <f t="shared" si="3"/>
        <v>---</v>
      </c>
      <c r="DF16" s="318">
        <f t="shared" si="11"/>
        <v>0</v>
      </c>
      <c r="DG16" s="318" t="str">
        <f t="shared" si="4"/>
        <v>---</v>
      </c>
      <c r="DH16" s="318">
        <f t="shared" si="12"/>
        <v>0</v>
      </c>
      <c r="DI16" s="318" t="str">
        <f t="shared" si="5"/>
        <v>---</v>
      </c>
      <c r="DJ16" s="318">
        <f t="shared" si="13"/>
        <v>0</v>
      </c>
      <c r="DK16" s="318" t="str">
        <f t="shared" si="6"/>
        <v>---</v>
      </c>
      <c r="DL16" s="318">
        <f t="shared" si="14"/>
        <v>0</v>
      </c>
      <c r="DM16" s="318" t="str">
        <f t="shared" si="7"/>
        <v>N/A</v>
      </c>
      <c r="DN16" s="318">
        <f t="shared" si="15"/>
        <v>0</v>
      </c>
      <c r="DO16" s="318">
        <f t="shared" si="16"/>
        <v>32</v>
      </c>
      <c r="DP16" s="318" t="str">
        <f t="shared" si="17"/>
        <v>da</v>
      </c>
      <c r="DQ16" s="318" t="str">
        <f t="shared" si="18"/>
        <v>nu</v>
      </c>
      <c r="DR16" s="318">
        <f t="shared" si="19"/>
        <v>16</v>
      </c>
      <c r="DS16" s="318">
        <f t="shared" si="20"/>
        <v>16</v>
      </c>
      <c r="DT16" s="318">
        <f t="shared" si="21"/>
        <v>32</v>
      </c>
      <c r="DU16" s="314" t="s">
        <v>1206</v>
      </c>
      <c r="DV16" s="319">
        <f t="shared" si="22"/>
        <v>0.5</v>
      </c>
      <c r="DW16" s="319">
        <f t="shared" si="23"/>
        <v>0.5</v>
      </c>
      <c r="DX16" s="318" t="str">
        <f>VLOOKUP($B16,Matching_final!$B:$G,5,FALSE)</f>
        <v>R18009</v>
      </c>
      <c r="DY16" s="318" t="str">
        <f>VLOOKUP($B16,Matching_final!$B:$H,6,FALSE)</f>
        <v>Timpul de răspuns la cererile de solicitare a informațiilor în temeiul Legii nr.982 din 11.05.2000 privind accesul la informație ?</v>
      </c>
      <c r="DZ16" s="318" t="str">
        <f>VLOOKUP($B16,Matching_final!$B:$H,7,FALSE)</f>
        <v>acc</v>
      </c>
      <c r="EA16" s="319">
        <f>VLOOKUP($DX16,Monitoring_MP_2018!$B:$CZ,102,FALSE)</f>
        <v>0.5</v>
      </c>
      <c r="EB16" s="319">
        <f>VLOOKUP($DX16,Monitoring_MP_2018!$B:$CZ,103,FALSE)</f>
        <v>0.125</v>
      </c>
      <c r="EC16" s="320">
        <f t="shared" si="24"/>
        <v>0</v>
      </c>
      <c r="ED16" s="320">
        <f t="shared" si="25"/>
        <v>0.375</v>
      </c>
      <c r="EE16" s="318">
        <v>9</v>
      </c>
    </row>
    <row r="17" spans="1:135" ht="15" customHeight="1" x14ac:dyDescent="0.35">
      <c r="A17" s="344" t="str">
        <f>IF(ISBLANK(Monitoring_MP!A39),"",Monitoring_MP!A39)</f>
        <v>Q37</v>
      </c>
      <c r="B17" s="345" t="str">
        <f>IF(ISBLANK(Monitoring_MP!B39),"",Monitoring_MP!B39)</f>
        <v>R20037</v>
      </c>
      <c r="C17" s="346">
        <f>IF(ISBLANK(Monitoring_MP!C39),"",Monitoring_MP!C39)</f>
        <v>39</v>
      </c>
      <c r="D17" s="346" t="str">
        <f>IF(ISBLANK(Monitoring_MP!D39),"",Monitoring_MP!D39)</f>
        <v>Sînt disponibile pe pagina web bugetele pentru cel puțin ultimii trei ani consecutivi (2017 - 2020)?</v>
      </c>
      <c r="E17" s="346" t="str">
        <f>IF(ISBLANK(Monitoring_MP!E39),"",Monitoring_MP!E39)</f>
        <v>Is the budget available on the website for at least the last three consecutive years (2018 - 2020)?</v>
      </c>
      <c r="F17" s="130" t="str">
        <f>IF(ISBLANK(Monitoring_MP!F39),"",Monitoring_MP!F39)</f>
        <v>bug</v>
      </c>
      <c r="G17" s="130" t="str">
        <f>IF(ISBLANK(Monitoring_MP!G39),"",Monitoring_MP!G39)</f>
        <v>bug5</v>
      </c>
      <c r="H17" s="130" t="str">
        <f>IF(ISBLANK(Monitoring_MP!H39),"",Monitoring_MP!H39)</f>
        <v>bug5k</v>
      </c>
      <c r="I17" s="347">
        <f>IF(ISBLANK(Monitoring_MP!I39),"",Monitoring_MP!I39)</f>
        <v>2</v>
      </c>
      <c r="J17" s="130" t="str">
        <f>IF(ISBLANK(Monitoring_MP!J39),"",Monitoring_MP!J39)</f>
        <v>da</v>
      </c>
      <c r="K17" s="130" t="str">
        <f>IF(ISBLANK(Monitoring_MP!K39),"",Monitoring_MP!K39)</f>
        <v>yes</v>
      </c>
      <c r="L17" s="130" t="str">
        <f>IF(ISBLANK(Monitoring_MP!L39),"",Monitoring_MP!L39)</f>
        <v>nu</v>
      </c>
      <c r="M17" s="130" t="str">
        <f>IF(ISBLANK(Monitoring_MP!M39),"",Monitoring_MP!M39)</f>
        <v>no</v>
      </c>
      <c r="N17" s="130" t="str">
        <f>IF(ISBLANK(Monitoring_MP!N39),"",Monitoring_MP!N39)</f>
        <v>partial</v>
      </c>
      <c r="O17" s="130" t="str">
        <f>IF(ISBLANK(Monitoring_MP!O39),"",Monitoring_MP!O39)</f>
        <v>partially</v>
      </c>
      <c r="P17" s="205" t="str">
        <f>IF(ISBLANK(Monitoring_MP!P39),"",Monitoring_MP!P39)</f>
        <v>---</v>
      </c>
      <c r="Q17" s="205" t="str">
        <f>IF(ISBLANK(Monitoring_MP!Q39),"",Monitoring_MP!Q39)</f>
        <v>---</v>
      </c>
      <c r="R17" s="205" t="str">
        <f>IF(ISBLANK(Monitoring_MP!R39),"",Monitoring_MP!R39)</f>
        <v>---</v>
      </c>
      <c r="S17" s="205" t="str">
        <f>IF(ISBLANK(Monitoring_MP!S39),"",Monitoring_MP!S39)</f>
        <v>---</v>
      </c>
      <c r="T17" s="205" t="str">
        <f>IF(ISBLANK(Monitoring_MP!T39),"",Monitoring_MP!T39)</f>
        <v>---</v>
      </c>
      <c r="U17" s="205" t="str">
        <f>IF(ISBLANK(Monitoring_MP!U39),"",Monitoring_MP!U39)</f>
        <v>---</v>
      </c>
      <c r="V17" s="205" t="str">
        <f>IF(ISBLANK(Monitoring_MP!V39),"",Monitoring_MP!V39)</f>
        <v>---</v>
      </c>
      <c r="W17" s="205" t="str">
        <f>IF(ISBLANK(Monitoring_MP!W39),"",Monitoring_MP!W39)</f>
        <v>---</v>
      </c>
      <c r="X17" s="130" t="str">
        <f>IF(ISBLANK(Monitoring_MP!X39),"",Monitoring_MP!X39)</f>
        <v>N/A</v>
      </c>
      <c r="Y17" s="130" t="str">
        <f>IF(ISBLANK(Monitoring_MP!Y39),"",Monitoring_MP!Y39)</f>
        <v>N/A</v>
      </c>
      <c r="Z17" s="344" t="str">
        <f>IF(ISBLANK(Monitoring_MP!Z39),"",Monitoring_MP!Z39)</f>
        <v>---</v>
      </c>
      <c r="AA17" s="344" t="str">
        <f>IF(ISBLANK(Monitoring_MP!AA39),"",Monitoring_MP!AA39)</f>
        <v>---</v>
      </c>
      <c r="AB17" s="130" t="str">
        <f>IF(ISBLANK(Monitoring_MP!AB39),"",Monitoring_MP!AB39)</f>
        <v>da</v>
      </c>
      <c r="AC17" s="130" t="str">
        <f>IF(ISBLANK(Monitoring_MP!AC39),"",Monitoring_MP!AC39)</f>
        <v>nu</v>
      </c>
      <c r="AD17" s="130">
        <f>IF(ISBLANK(Monitoring_MP!AD39),"",Monitoring_MP!AD39)</f>
        <v>2</v>
      </c>
      <c r="AE17" s="130">
        <f>IF(ISBLANK(Monitoring_MP!AE39),"",Monitoring_MP!AE39)</f>
        <v>0</v>
      </c>
      <c r="AF17" s="130">
        <f>IF(ISBLANK(Monitoring_MP!AF39),"",Monitoring_MP!AF39)</f>
        <v>1</v>
      </c>
      <c r="AG17" s="205" t="str">
        <f>IF(ISBLANK(Monitoring_MP!AG39),"",Monitoring_MP!AG39)</f>
        <v>---</v>
      </c>
      <c r="AH17" s="205" t="str">
        <f>IF(ISBLANK(Monitoring_MP!AH39),"",Monitoring_MP!AH39)</f>
        <v>---</v>
      </c>
      <c r="AI17" s="205" t="str">
        <f>IF(ISBLANK(Monitoring_MP!AI39),"",Monitoring_MP!AI39)</f>
        <v>---</v>
      </c>
      <c r="AJ17" s="205" t="str">
        <f>IF(ISBLANK(Monitoring_MP!AJ39),"",Monitoring_MP!AJ39)</f>
        <v>---</v>
      </c>
      <c r="AK17" s="217" t="str">
        <f>IF(ISBLANK(Monitoring_MP!AK39),"",Monitoring_MP!AK39)</f>
        <v>N/A</v>
      </c>
      <c r="AL17" s="205" t="str">
        <f>IF(ISBLANK(Monitoring_MP!AL39),"",Monitoring_MP!AL39)</f>
        <v>---</v>
      </c>
      <c r="AM17" s="295" t="str">
        <f>IF(ISBLANK(Monitoring_MP!AM39),"",Monitoring_MP!AM39)</f>
        <v>nu</v>
      </c>
      <c r="AN17" s="294" t="str">
        <f>IF(ISBLANK(Monitoring_MP!AN39),"",Monitoring_MP!AN39)</f>
        <v>Nu sînt informații pe web</v>
      </c>
      <c r="AO17" s="295" t="str">
        <f>IF(ISBLANK(Monitoring_MP!AO39),"",Monitoring_MP!AO39)</f>
        <v>da</v>
      </c>
      <c r="AP17" s="292" t="str">
        <f>IF(ISBLANK(Monitoring_MP!AP39),"",Monitoring_MP!AP39)</f>
        <v>http://basarabeasca.md/ro/bugetul-rational/</v>
      </c>
      <c r="AQ17" s="295" t="str">
        <f>IF(ISBLANK(Monitoring_MP!AQ39),"",Monitoring_MP!AQ39)</f>
        <v>nu</v>
      </c>
      <c r="AR17" s="293" t="str">
        <f>IF(ISBLANK(Monitoring_MP!AR39),"",Monitoring_MP!AR39)</f>
        <v>Nu sînt informații pe web</v>
      </c>
      <c r="AS17" s="295" t="str">
        <f>IF(ISBLANK(Monitoring_MP!AS39),"",Monitoring_MP!AS39)</f>
        <v>da</v>
      </c>
      <c r="AT17" s="293" t="str">
        <f>IF(ISBLANK(Monitoring_MP!AT39),"",Monitoring_MP!AT39)</f>
        <v>https://cahul.md/bugetul-raional/</v>
      </c>
      <c r="AU17" s="295" t="str">
        <f>IF(ISBLANK(Monitoring_MP!AU39),"",Monitoring_MP!AU39)</f>
        <v>nu</v>
      </c>
      <c r="AV17" s="293" t="str">
        <f>IF(ISBLANK(Monitoring_MP!AV39),"",Monitoring_MP!AV39)</f>
        <v>Nu sînt informații pe web</v>
      </c>
      <c r="AW17" s="295" t="str">
        <f>IF(ISBLANK(Monitoring_MP!AW39),"",Monitoring_MP!AW39)</f>
        <v>nu</v>
      </c>
      <c r="AX17" s="293" t="str">
        <f>IF(ISBLANK(Monitoring_MP!AX39),"",Monitoring_MP!AX39)</f>
        <v>Nu sînt informații pe web</v>
      </c>
      <c r="AY17" s="295" t="str">
        <f>IF(ISBLANK(Monitoring_MP!AY39),"",Monitoring_MP!AY39)</f>
        <v>da</v>
      </c>
      <c r="AZ17" s="293" t="str">
        <f>IF(ISBLANK(Monitoring_MP!AZ39),"",Monitoring_MP!AZ39)</f>
        <v>http://www.causeni.md/documents/item/index/1785</v>
      </c>
      <c r="BA17" s="295" t="str">
        <f>IF(ISBLANK(Monitoring_MP!BA39),"",Monitoring_MP!BA39)</f>
        <v>da</v>
      </c>
      <c r="BB17" s="293" t="str">
        <f>IF(ISBLANK(Monitoring_MP!BB39),"",Monitoring_MP!BB39)</f>
        <v>http://raioncimislia.md/deciziile-aprobate-ale-cr/</v>
      </c>
      <c r="BC17" s="295" t="str">
        <f>IF(ISBLANK(Monitoring_MP!BC39),"",Monitoring_MP!BC39)</f>
        <v>da</v>
      </c>
      <c r="BD17" s="292" t="str">
        <f>IF(ISBLANK(Monitoring_MP!BD39),"",Monitoring_MP!BD39)</f>
        <v>http://criuleni.md/index.php?pag=news&amp;id=433&amp;rid=3341&amp;l=ro
http://criuleni.md/index.php?pag=news&amp;id=433&amp;rid=2741&amp;l=ro
http://criuleni.md/index.php?pag=news&amp;id=433&amp;rid=2163&amp;l=ro</v>
      </c>
      <c r="BE17" s="295" t="str">
        <f>IF(ISBLANK(Monitoring_MP!BE39),"",Monitoring_MP!BE39)</f>
        <v>partial</v>
      </c>
      <c r="BF17" s="292" t="str">
        <f>IF(ISBLANK(Monitoring_MP!BF39),"",Monitoring_MP!BF39)</f>
        <v>http://donduseni.md/bugetul-raionului-2018/</v>
      </c>
      <c r="BG17" s="295" t="str">
        <f>IF(ISBLANK(Monitoring_MP!BG39),"",Monitoring_MP!BG39)</f>
        <v>da</v>
      </c>
      <c r="BH17" s="293" t="str">
        <f>IF(ISBLANK(Monitoring_MP!BH39),"",Monitoring_MP!BH39)</f>
        <v>https://drochia.md/deciziile-consiliului/</v>
      </c>
      <c r="BI17" s="295" t="str">
        <f>IF(ISBLANK(Monitoring_MP!BI39),"",Monitoring_MP!BI39)</f>
        <v>da</v>
      </c>
      <c r="BJ17" s="292" t="str">
        <f>IF(ISBLANK(Monitoring_MP!BJ39),"",Monitoring_MP!BJ39)</f>
        <v>http://dubasari.md/pagins/deciziile-consiliului-raional</v>
      </c>
      <c r="BK17" s="295" t="str">
        <f>IF(ISBLANK(Monitoring_MP!BK39),"",Monitoring_MP!BK39)</f>
        <v>nu</v>
      </c>
      <c r="BL17" s="292" t="str">
        <f>IF(ISBLANK(Monitoring_MP!BL39),"",Monitoring_MP!BL39)</f>
        <v>Nu sînt informații pe web</v>
      </c>
      <c r="BM17" s="295" t="str">
        <f>IF(ISBLANK(Monitoring_MP!BM39),"",Monitoring_MP!BM39)</f>
        <v>da</v>
      </c>
      <c r="BN17" s="292" t="str">
        <f>IF(ISBLANK(Monitoring_MP!BN39),"",Monitoring_MP!BN39)</f>
        <v>http://www.cr-falesti.md/index.php/deciziile-consiliului-raional</v>
      </c>
      <c r="BO17" s="295" t="str">
        <f>IF(ISBLANK(Monitoring_MP!BO39),"",Monitoring_MP!BO39)</f>
        <v>da</v>
      </c>
      <c r="BP17" s="292" t="str">
        <f>IF(ISBLANK(Monitoring_MP!BP39),"",Monitoring_MP!BP39)</f>
        <v>http://floresti.md/sedinte-si-decizii/</v>
      </c>
      <c r="BQ17" s="295" t="str">
        <f>IF(ISBLANK(Monitoring_MP!BQ39),"",Monitoring_MP!BQ39)</f>
        <v>nu</v>
      </c>
      <c r="BR17" s="293" t="str">
        <f>IF(ISBLANK(Monitoring_MP!BR39),"",Monitoring_MP!BR39)</f>
        <v>Nu sînt informații pe web</v>
      </c>
      <c r="BS17" s="295" t="str">
        <f>IF(ISBLANK(Monitoring_MP!BS39),"",Monitoring_MP!BS39)</f>
        <v>partial</v>
      </c>
      <c r="BT17" s="293" t="str">
        <f>IF(ISBLANK(Monitoring_MP!BT39),"",Monitoring_MP!BT39)</f>
        <v>https://hincesti.md/wp-content/uploads/2019/01/08.02.01-1.pdf
https://hincesti.md/2019/12/31/deciziile-aprobate-in-cadrul-sedintei-ordinare-din-data-de-24-decembrie-2019/</v>
      </c>
      <c r="BU17" s="295" t="str">
        <f>IF(ISBLANK(Monitoring_MP!BU39),"",Monitoring_MP!BU39)</f>
        <v>nu</v>
      </c>
      <c r="BV17" s="293" t="str">
        <f>IF(ISBLANK(Monitoring_MP!BV39),"",Monitoring_MP!BV39)</f>
        <v>Nu sînt informații pe web</v>
      </c>
      <c r="BW17" s="295" t="str">
        <f>IF(ISBLANK(Monitoring_MP!BW39),"",Monitoring_MP!BW39)</f>
        <v>da</v>
      </c>
      <c r="BX17" s="293" t="str">
        <f>IF(ISBLANK(Monitoring_MP!BX39),"",Monitoring_MP!BX39)</f>
        <v>http://www.leova.md/index.php?pag=news&amp;id=893&amp;l=ro
http://www.leova.md/index.php?pag=news&amp;id=926&amp;rid=1846&amp;l=ro</v>
      </c>
      <c r="BY17" s="295" t="str">
        <f>IF(ISBLANK(Monitoring_MP!BY39),"",Monitoring_MP!BY39)</f>
        <v>nu</v>
      </c>
      <c r="BZ17" s="293" t="str">
        <f>IF(ISBLANK(Monitoring_MP!BZ39),"",Monitoring_MP!BZ39)</f>
        <v>Nu sînt informații pe web</v>
      </c>
      <c r="CA17" s="295" t="str">
        <f>IF(ISBLANK(Monitoring_MP!CA39),"",Monitoring_MP!CA39)</f>
        <v>nu</v>
      </c>
      <c r="CB17" s="292" t="str">
        <f>IF(ISBLANK(Monitoring_MP!CB39),"",Monitoring_MP!CB39)</f>
        <v>Nu sînt informații pe web</v>
      </c>
      <c r="CC17" s="295" t="str">
        <f>IF(ISBLANK(Monitoring_MP!CC39),"",Monitoring_MP!CC39)</f>
        <v>da</v>
      </c>
      <c r="CD17" s="292" t="str">
        <f>IF(ISBLANK(Monitoring_MP!CD39),"",Monitoring_MP!CD39)</f>
        <v>http://or.md/index.php/decizii-aprobate-de-consiliul-raional-orhei-in-sedinta-din-28-06-2019-2/deciziile-consiliului-raional/</v>
      </c>
      <c r="CE17" s="295" t="str">
        <f>IF(ISBLANK(Monitoring_MP!CE39),"",Monitoring_MP!CE39)</f>
        <v>da</v>
      </c>
      <c r="CF17" s="293" t="str">
        <f>IF(ISBLANK(Monitoring_MP!CF39),"",Monitoring_MP!CF39)</f>
        <v xml:space="preserve">http://consiliu.rezina.md/view.php?art_id=2839
http://consiliu.rezina.md/view.php?art_id=3403
http://consiliu.rezina.md/view.php?art_id=3751
</v>
      </c>
      <c r="CG17" s="295" t="str">
        <f>IF(ISBLANK(Monitoring_MP!CG39),"",Monitoring_MP!CG39)</f>
        <v>partial</v>
      </c>
      <c r="CH17" s="293" t="str">
        <f>IF(ISBLANK(Monitoring_MP!CH39),"",Monitoring_MP!CH39)</f>
        <v>http://www.riscani.md/index.php?pag=procesul_decizional&amp;ids=decizii&amp;id=4673&amp;start=</v>
      </c>
      <c r="CI17" s="295" t="str">
        <f>IF(ISBLANK(Monitoring_MP!CI39),"",Monitoring_MP!CI39)</f>
        <v>da</v>
      </c>
      <c r="CJ17" s="293" t="str">
        <f>IF(ISBLANK(Monitoring_MP!CJ39),"",Monitoring_MP!CJ39)</f>
        <v>http://www.singerei.md/transparenta-decizionala/item/1170-sedinta-ordinara-a-consiliului-raional-singerei-din-18-12-2017.html
http://www.singerei.md/transparenta-decizionala/item/1600-sedinta-ordinara-a-consiliului-raional-din-29-11-2018.html
http://www.singerei.md/transparenta-decizionala/item/2011-deciziile-aprobate-in-cadrul-sedintei-ordinare-a-consiliului-raional-din-19-12-2019.html</v>
      </c>
      <c r="CK17" s="295" t="str">
        <f>IF(ISBLANK(Monitoring_MP!CK39),"",Monitoring_MP!CK39)</f>
        <v>partial</v>
      </c>
      <c r="CL17" s="293" t="str">
        <f>IF(ISBLANK(Monitoring_MP!CL39),"",Monitoring_MP!CL39)</f>
        <v>http://soldanesti.md/wp-content/uploads/2018/12/%D0%A1%D0%BA%D0%B0%D0%BD%D0%B8%D1%80%D0%BE%D0%B2%D0%B0%D1%82%D1%8C10002.pdf
http://soldanesti.md/wp-content/uploads/2019/12/img20191213_14420235_compressed-1-1-1.pdf</v>
      </c>
      <c r="CM17" s="295" t="str">
        <f>IF(ISBLANK(Monitoring_MP!CM39),"",Monitoring_MP!CM39)</f>
        <v>partial</v>
      </c>
      <c r="CN17" s="293" t="str">
        <f>IF(ISBLANK(Monitoring_MP!CN39),"",Monitoring_MP!CN39)</f>
        <v>http://www.soroca.org.md/index.php/acte-normative/decizii-ale-consiliului-raional-soroca/407-sedintele-consiliului-raional-soroca-anul-2018
http://soroca.md/jpg/Irina/buget2020/buget2020.pdf</v>
      </c>
      <c r="CO17" s="295" t="str">
        <f>IF(ISBLANK(Monitoring_MP!CO39),"",Monitoring_MP!CO39)</f>
        <v>da</v>
      </c>
      <c r="CP17" s="293" t="str">
        <f>IF(ISBLANK(Monitoring_MP!CP39),"",Monitoring_MP!CP39)</f>
        <v xml:space="preserve">https://stefan-voda.md/bugetul-raionului/
</v>
      </c>
      <c r="CQ17" s="295" t="str">
        <f>IF(ISBLANK(Monitoring_MP!CQ39),"",Monitoring_MP!CQ39)</f>
        <v>da</v>
      </c>
      <c r="CR17" s="293" t="str">
        <f>IF(ISBLANK(Monitoring_MP!CR39),"",Monitoring_MP!CR39)</f>
        <v>http://crstraseni.md/media/files/files/decizia_4_10___cu_pr__la_aprobarea_bugetului_raional_pe_anul_2018____1519901.pdf
http://crstraseni.md/media/files/files/decizie_4_11_cu_privire_la_aprobarea_bugetului_raional_8851169.pdf
http://crstraseni.md/media/files/files/decizie_nr__8_13_din_20_decembrie_2019_7855284.pdf</v>
      </c>
      <c r="CS17" s="295" t="str">
        <f>IF(ISBLANK(Monitoring_MP!CS39),"",Monitoring_MP!CS39)</f>
        <v>nu</v>
      </c>
      <c r="CT17" s="293" t="str">
        <f>IF(ISBLANK(Monitoring_MP!CT39),"",Monitoring_MP!CT39)</f>
        <v>Nu sînt informații pe web</v>
      </c>
      <c r="CU17" s="295" t="str">
        <f>IF(ISBLANK(Monitoring_MP!CU39),"",Monitoring_MP!CU39)</f>
        <v>da</v>
      </c>
      <c r="CV17" s="293" t="str">
        <f>IF(ISBLANK(Monitoring_MP!CV39),"",Monitoring_MP!CV39)</f>
        <v>https://telenesti.md/deciziile-c-r/14-decembrie-2017/
https://telenesti.md/deciziile-c-r/13-decembrie-2018-2/
https://telenesti.md/deciziile-c-r/18-noiembrie-2019/</v>
      </c>
      <c r="CW17" s="295" t="str">
        <f>IF(ISBLANK(Monitoring_MP!CW39),"",Monitoring_MP!CW39)</f>
        <v>partial</v>
      </c>
      <c r="CX17" s="293" t="str">
        <f>IF(ISBLANK(Monitoring_MP!CX39),"",Monitoring_MP!CX39)</f>
        <v>http://www.crungheni.md/wp-content/uploads/2018/12/Project-1.pdf
http://www.crungheni.md/wp-content/uploads/2019/12/Project-4.pdf</v>
      </c>
      <c r="CY17" s="318" t="str">
        <f t="shared" si="0"/>
        <v>da</v>
      </c>
      <c r="CZ17" s="318">
        <f t="shared" si="8"/>
        <v>16</v>
      </c>
      <c r="DA17" s="318" t="str">
        <f t="shared" si="1"/>
        <v>nu</v>
      </c>
      <c r="DB17" s="318">
        <f t="shared" si="9"/>
        <v>10</v>
      </c>
      <c r="DC17" s="318" t="str">
        <f t="shared" si="2"/>
        <v>partial</v>
      </c>
      <c r="DD17" s="318">
        <f t="shared" si="10"/>
        <v>6</v>
      </c>
      <c r="DE17" s="318" t="str">
        <f t="shared" si="3"/>
        <v>---</v>
      </c>
      <c r="DF17" s="318">
        <f t="shared" si="11"/>
        <v>0</v>
      </c>
      <c r="DG17" s="318" t="str">
        <f t="shared" si="4"/>
        <v>---</v>
      </c>
      <c r="DH17" s="318">
        <f t="shared" si="12"/>
        <v>0</v>
      </c>
      <c r="DI17" s="318" t="str">
        <f t="shared" si="5"/>
        <v>---</v>
      </c>
      <c r="DJ17" s="318">
        <f t="shared" si="13"/>
        <v>0</v>
      </c>
      <c r="DK17" s="318" t="str">
        <f t="shared" si="6"/>
        <v>---</v>
      </c>
      <c r="DL17" s="318">
        <f t="shared" si="14"/>
        <v>0</v>
      </c>
      <c r="DM17" s="318" t="str">
        <f t="shared" si="7"/>
        <v>N/A</v>
      </c>
      <c r="DN17" s="318">
        <f t="shared" si="15"/>
        <v>0</v>
      </c>
      <c r="DO17" s="318">
        <f t="shared" si="16"/>
        <v>32</v>
      </c>
      <c r="DP17" s="318" t="str">
        <f t="shared" si="17"/>
        <v>da</v>
      </c>
      <c r="DQ17" s="318" t="str">
        <f t="shared" si="18"/>
        <v>nu</v>
      </c>
      <c r="DR17" s="318">
        <f t="shared" si="19"/>
        <v>16</v>
      </c>
      <c r="DS17" s="318">
        <f t="shared" si="20"/>
        <v>10</v>
      </c>
      <c r="DT17" s="318">
        <f t="shared" si="21"/>
        <v>32</v>
      </c>
      <c r="DU17" s="346" t="s">
        <v>354</v>
      </c>
      <c r="DV17" s="319">
        <f t="shared" si="22"/>
        <v>0.5</v>
      </c>
      <c r="DW17" s="319">
        <f t="shared" si="23"/>
        <v>0.3125</v>
      </c>
      <c r="DX17" s="318" t="str">
        <f>VLOOKUP($B17,Matching_final!$B:$G,5,FALSE)</f>
        <v>R18037</v>
      </c>
      <c r="DY17" s="318" t="str">
        <f>VLOOKUP($B17,Matching_final!$B:$H,6,FALSE)</f>
        <v>Sînt disponibile pe pagina web bugetele pentru cel puțin ultimii trei ani consecutivi (2016 - 2018)?</v>
      </c>
      <c r="DZ17" s="318" t="str">
        <f>VLOOKUP($B17,Matching_final!$B:$H,7,FALSE)</f>
        <v>bug</v>
      </c>
      <c r="EA17" s="319">
        <f>VLOOKUP($DX17,Monitoring_MP_2018!$B:$CZ,102,FALSE)</f>
        <v>0.4375</v>
      </c>
      <c r="EB17" s="319">
        <f>VLOOKUP($DX17,Monitoring_MP_2018!$B:$CZ,103,FALSE)</f>
        <v>0.40625</v>
      </c>
      <c r="EC17" s="320">
        <f t="shared" si="24"/>
        <v>6.25E-2</v>
      </c>
      <c r="ED17" s="320">
        <f t="shared" si="25"/>
        <v>-9.375E-2</v>
      </c>
      <c r="EE17" s="318">
        <v>38</v>
      </c>
    </row>
    <row r="18" spans="1:135" ht="15" customHeight="1" x14ac:dyDescent="0.35">
      <c r="A18" s="333" t="str">
        <f>IF(ISBLANK(Monitoring_MP!A23),"",Monitoring_MP!A23)</f>
        <v>Q21</v>
      </c>
      <c r="B18" s="330" t="str">
        <f>IF(ISBLANK(Monitoring_MP!B23),"",Monitoring_MP!B23)</f>
        <v>R20021</v>
      </c>
      <c r="C18" s="331">
        <f>IF(ISBLANK(Monitoring_MP!C23),"",Monitoring_MP!C23)</f>
        <v>23</v>
      </c>
      <c r="D18" s="331" t="str">
        <f>IF(ISBLANK(Monitoring_MP!D23),"",Monitoring_MP!D23)</f>
        <v>Poate fi dat cuvînt publicului în timpul ședinței consiliului raional la orice punct (subiect) de pe agendă, înainte de vot, chiar și fără aprobarea prealabilă de către consilieri ?</v>
      </c>
      <c r="E18" s="331" t="str">
        <f>IF(ISBLANK(Monitoring_MP!E23),"",Monitoring_MP!E23)</f>
        <v>Can the public have the word during the meeting of the district council at any point (subject) on the agenda, before the vote, even without prior approval by councilors?</v>
      </c>
      <c r="F18" s="127" t="str">
        <f>IF(ISBLANK(Monitoring_MP!F23),"",Monitoring_MP!F23)</f>
        <v>par</v>
      </c>
      <c r="G18" s="127" t="str">
        <f>IF(ISBLANK(Monitoring_MP!G23),"",Monitoring_MP!G23)</f>
        <v>par12</v>
      </c>
      <c r="H18" s="127" t="str">
        <f>IF(ISBLANK(Monitoring_MP!H23),"",Monitoring_MP!H23)</f>
        <v>par12k</v>
      </c>
      <c r="I18" s="332">
        <f>IF(ISBLANK(Monitoring_MP!I23),"",Monitoring_MP!I23)</f>
        <v>2</v>
      </c>
      <c r="J18" s="127" t="str">
        <f>IF(ISBLANK(Monitoring_MP!J23),"",Monitoring_MP!J23)</f>
        <v>da</v>
      </c>
      <c r="K18" s="127" t="str">
        <f>IF(ISBLANK(Monitoring_MP!K23),"",Monitoring_MP!K23)</f>
        <v>yes</v>
      </c>
      <c r="L18" s="127" t="str">
        <f>IF(ISBLANK(Monitoring_MP!L23),"",Monitoring_MP!L23)</f>
        <v>nu</v>
      </c>
      <c r="M18" s="127" t="str">
        <f>IF(ISBLANK(Monitoring_MP!M23),"",Monitoring_MP!M23)</f>
        <v>no</v>
      </c>
      <c r="N18" s="127" t="str">
        <f>IF(ISBLANK(Monitoring_MP!N23),"",Monitoring_MP!N23)</f>
        <v>partial</v>
      </c>
      <c r="O18" s="127" t="str">
        <f>IF(ISBLANK(Monitoring_MP!O23),"",Monitoring_MP!O23)</f>
        <v>partially</v>
      </c>
      <c r="P18" s="202" t="str">
        <f>IF(ISBLANK(Monitoring_MP!P23),"",Monitoring_MP!P23)</f>
        <v>---</v>
      </c>
      <c r="Q18" s="202" t="str">
        <f>IF(ISBLANK(Monitoring_MP!Q23),"",Monitoring_MP!Q23)</f>
        <v>---</v>
      </c>
      <c r="R18" s="202" t="str">
        <f>IF(ISBLANK(Monitoring_MP!R23),"",Monitoring_MP!R23)</f>
        <v>---</v>
      </c>
      <c r="S18" s="202" t="str">
        <f>IF(ISBLANK(Monitoring_MP!S23),"",Monitoring_MP!S23)</f>
        <v>---</v>
      </c>
      <c r="T18" s="202" t="str">
        <f>IF(ISBLANK(Monitoring_MP!T23),"",Monitoring_MP!T23)</f>
        <v>---</v>
      </c>
      <c r="U18" s="202" t="str">
        <f>IF(ISBLANK(Monitoring_MP!U23),"",Monitoring_MP!U23)</f>
        <v>---</v>
      </c>
      <c r="V18" s="202" t="str">
        <f>IF(ISBLANK(Monitoring_MP!V23),"",Monitoring_MP!V23)</f>
        <v>---</v>
      </c>
      <c r="W18" s="202" t="str">
        <f>IF(ISBLANK(Monitoring_MP!W23),"",Monitoring_MP!W23)</f>
        <v>---</v>
      </c>
      <c r="X18" s="127" t="str">
        <f>IF(ISBLANK(Monitoring_MP!X23),"",Monitoring_MP!X23)</f>
        <v>N/A</v>
      </c>
      <c r="Y18" s="127" t="str">
        <f>IF(ISBLANK(Monitoring_MP!Y23),"",Monitoring_MP!Y23)</f>
        <v>N/A</v>
      </c>
      <c r="Z18" s="333" t="str">
        <f>IF(ISBLANK(Monitoring_MP!Z23),"",Monitoring_MP!Z23)</f>
        <v>---</v>
      </c>
      <c r="AA18" s="333" t="str">
        <f>IF(ISBLANK(Monitoring_MP!AA23),"",Monitoring_MP!AA23)</f>
        <v>---</v>
      </c>
      <c r="AB18" s="127" t="str">
        <f>IF(ISBLANK(Monitoring_MP!AB23),"",Monitoring_MP!AB23)</f>
        <v>da</v>
      </c>
      <c r="AC18" s="127" t="str">
        <f>IF(ISBLANK(Monitoring_MP!AC23),"",Monitoring_MP!AC23)</f>
        <v>nu</v>
      </c>
      <c r="AD18" s="127">
        <f>IF(ISBLANK(Monitoring_MP!AD23),"",Monitoring_MP!AD23)</f>
        <v>2</v>
      </c>
      <c r="AE18" s="127">
        <f>IF(ISBLANK(Monitoring_MP!AE23),"",Monitoring_MP!AE23)</f>
        <v>0</v>
      </c>
      <c r="AF18" s="127">
        <f>IF(ISBLANK(Monitoring_MP!AF23),"",Monitoring_MP!AF23)</f>
        <v>1</v>
      </c>
      <c r="AG18" s="202" t="str">
        <f>IF(ISBLANK(Monitoring_MP!AG23),"",Monitoring_MP!AG23)</f>
        <v>---</v>
      </c>
      <c r="AH18" s="202" t="str">
        <f>IF(ISBLANK(Monitoring_MP!AH23),"",Monitoring_MP!AH23)</f>
        <v>---</v>
      </c>
      <c r="AI18" s="202" t="str">
        <f>IF(ISBLANK(Monitoring_MP!AI23),"",Monitoring_MP!AI23)</f>
        <v>---</v>
      </c>
      <c r="AJ18" s="202" t="str">
        <f>IF(ISBLANK(Monitoring_MP!AJ23),"",Monitoring_MP!AJ23)</f>
        <v>---</v>
      </c>
      <c r="AK18" s="212" t="str">
        <f>IF(ISBLANK(Monitoring_MP!AK23),"",Monitoring_MP!AK23)</f>
        <v>N/A</v>
      </c>
      <c r="AL18" s="202" t="str">
        <f>IF(ISBLANK(Monitoring_MP!AL23),"",Monitoring_MP!AL23)</f>
        <v>---</v>
      </c>
      <c r="AM18" s="295" t="str">
        <f>IF(ISBLANK(Monitoring_MP!AM23),"",Monitoring_MP!AM23)</f>
        <v>da</v>
      </c>
      <c r="AN18" s="294" t="str">
        <f>IF(ISBLANK(Monitoring_MP!AN23),"",Monitoring_MP!AN23)</f>
        <v>Conform răspunsului din chestionar</v>
      </c>
      <c r="AO18" s="295" t="str">
        <f>IF(ISBLANK(Monitoring_MP!AO23),"",Monitoring_MP!AO23)</f>
        <v>nu</v>
      </c>
      <c r="AP18" s="294" t="str">
        <f>IF(ISBLANK(Monitoring_MP!AP23),"",Monitoring_MP!AP23)</f>
        <v>Nu sînt informații pe web</v>
      </c>
      <c r="AQ18" s="295" t="str">
        <f>IF(ISBLANK(Monitoring_MP!AQ23),"",Monitoring_MP!AQ23)</f>
        <v>nu</v>
      </c>
      <c r="AR18" s="293" t="str">
        <f>IF(ISBLANK(Monitoring_MP!AR23),"",Monitoring_MP!AR23)</f>
        <v>Nu sînt informații pe web</v>
      </c>
      <c r="AS18" s="295" t="str">
        <f>IF(ISBLANK(Monitoring_MP!AS23),"",Monitoring_MP!AS23)</f>
        <v>da</v>
      </c>
      <c r="AT18" s="293" t="str">
        <f>IF(ISBLANK(Monitoring_MP!AT23),"",Monitoring_MP!AT23)</f>
        <v>Conform răspunsului din chestionar</v>
      </c>
      <c r="AU18" s="295" t="str">
        <f>IF(ISBLANK(Monitoring_MP!AU23),"",Monitoring_MP!AU23)</f>
        <v>nu</v>
      </c>
      <c r="AV18" s="293" t="str">
        <f>IF(ISBLANK(Monitoring_MP!AV23),"",Monitoring_MP!AV23)</f>
        <v>Nu sînt informații pe web</v>
      </c>
      <c r="AW18" s="295" t="str">
        <f>IF(ISBLANK(Monitoring_MP!AW23),"",Monitoring_MP!AW23)</f>
        <v>da</v>
      </c>
      <c r="AX18" s="293" t="str">
        <f>IF(ISBLANK(Monitoring_MP!AX23),"",Monitoring_MP!AX23)</f>
        <v>Conform răspunsului din chestionar</v>
      </c>
      <c r="AY18" s="295" t="str">
        <f>IF(ISBLANK(Monitoring_MP!AY23),"",Monitoring_MP!AY23)</f>
        <v>nu</v>
      </c>
      <c r="AZ18" s="293" t="str">
        <f>IF(ISBLANK(Monitoring_MP!AZ23),"",Monitoring_MP!AZ23)</f>
        <v>Nu sînt informații pe web</v>
      </c>
      <c r="BA18" s="295" t="str">
        <f>IF(ISBLANK(Monitoring_MP!BA23),"",Monitoring_MP!BA23)</f>
        <v>da</v>
      </c>
      <c r="BB18" s="293" t="str">
        <f>IF(ISBLANK(Monitoring_MP!BB23),"",Monitoring_MP!BB23)</f>
        <v>Conform răspunsului din chestionar</v>
      </c>
      <c r="BC18" s="295" t="str">
        <f>IF(ISBLANK(Monitoring_MP!BC23),"",Monitoring_MP!BC23)</f>
        <v>da</v>
      </c>
      <c r="BD18" s="293" t="str">
        <f>IF(ISBLANK(Monitoring_MP!BD23),"",Monitoring_MP!BD23)</f>
        <v>Conform răspunsului din chestionar</v>
      </c>
      <c r="BE18" s="295" t="str">
        <f>IF(ISBLANK(Monitoring_MP!BE23),"",Monitoring_MP!BE23)</f>
        <v>da</v>
      </c>
      <c r="BF18" s="293" t="str">
        <f>IF(ISBLANK(Monitoring_MP!BF23),"",Monitoring_MP!BF23)</f>
        <v>Conform răspunsului din chestionar</v>
      </c>
      <c r="BG18" s="295" t="str">
        <f>IF(ISBLANK(Monitoring_MP!BG23),"",Monitoring_MP!BG23)</f>
        <v>nu</v>
      </c>
      <c r="BH18" s="293" t="str">
        <f>IF(ISBLANK(Monitoring_MP!BH23),"",Monitoring_MP!BH23)</f>
        <v>Nu sînt informații pe web</v>
      </c>
      <c r="BI18" s="295" t="str">
        <f>IF(ISBLANK(Monitoring_MP!BI23),"",Monitoring_MP!BI23)</f>
        <v>nu</v>
      </c>
      <c r="BJ18" s="293" t="str">
        <f>IF(ISBLANK(Monitoring_MP!BJ23),"",Monitoring_MP!BJ23)</f>
        <v>Nu sînt informații pe web</v>
      </c>
      <c r="BK18" s="295" t="str">
        <f>IF(ISBLANK(Monitoring_MP!BK23),"",Monitoring_MP!BK23)</f>
        <v>nu</v>
      </c>
      <c r="BL18" s="293" t="str">
        <f>IF(ISBLANK(Monitoring_MP!BL23),"",Monitoring_MP!BL23)</f>
        <v>Nu sînt informații pe web</v>
      </c>
      <c r="BM18" s="295" t="str">
        <f>IF(ISBLANK(Monitoring_MP!BM23),"",Monitoring_MP!BM23)</f>
        <v>da</v>
      </c>
      <c r="BN18" s="293" t="str">
        <f>IF(ISBLANK(Monitoring_MP!BN23),"",Monitoring_MP!BN23)</f>
        <v>Conform răspunsului din chestionar</v>
      </c>
      <c r="BO18" s="295" t="str">
        <f>IF(ISBLANK(Monitoring_MP!BO23),"",Monitoring_MP!BO23)</f>
        <v>da</v>
      </c>
      <c r="BP18" s="293" t="str">
        <f>IF(ISBLANK(Monitoring_MP!BP23),"",Monitoring_MP!BP23)</f>
        <v>Conform răspunsului din chestionar</v>
      </c>
      <c r="BQ18" s="295" t="str">
        <f>IF(ISBLANK(Monitoring_MP!BQ23),"",Monitoring_MP!BQ23)</f>
        <v>nu</v>
      </c>
      <c r="BR18" s="293" t="str">
        <f>IF(ISBLANK(Monitoring_MP!BR23),"",Monitoring_MP!BR23)</f>
        <v>Nu sînt informații pe web</v>
      </c>
      <c r="BS18" s="295" t="str">
        <f>IF(ISBLANK(Monitoring_MP!BS23),"",Monitoring_MP!BS23)</f>
        <v>nu</v>
      </c>
      <c r="BT18" s="293" t="str">
        <f>IF(ISBLANK(Monitoring_MP!BT23),"",Monitoring_MP!BT23)</f>
        <v>Nu sînt informații pe web</v>
      </c>
      <c r="BU18" s="295" t="str">
        <f>IF(ISBLANK(Monitoring_MP!BU23),"",Monitoring_MP!BU23)</f>
        <v>nu</v>
      </c>
      <c r="BV18" s="293" t="str">
        <f>IF(ISBLANK(Monitoring_MP!BV23),"",Monitoring_MP!BV23)</f>
        <v>Nu sînt informații pe web</v>
      </c>
      <c r="BW18" s="295" t="str">
        <f>IF(ISBLANK(Monitoring_MP!BW23),"",Monitoring_MP!BW23)</f>
        <v>nu</v>
      </c>
      <c r="BX18" s="293" t="str">
        <f>IF(ISBLANK(Monitoring_MP!BX23),"",Monitoring_MP!BX23)</f>
        <v>Conform răspunsului din chestionar</v>
      </c>
      <c r="BY18" s="295" t="str">
        <f>IF(ISBLANK(Monitoring_MP!BY23),"",Monitoring_MP!BY23)</f>
        <v>nu</v>
      </c>
      <c r="BZ18" s="293" t="str">
        <f>IF(ISBLANK(Monitoring_MP!BZ23),"",Monitoring_MP!BZ23)</f>
        <v>Nu sînt informații pe web</v>
      </c>
      <c r="CA18" s="295" t="str">
        <f>IF(ISBLANK(Monitoring_MP!CA23),"",Monitoring_MP!CA23)</f>
        <v>nu</v>
      </c>
      <c r="CB18" s="293" t="str">
        <f>IF(ISBLANK(Monitoring_MP!CB23),"",Monitoring_MP!CB23)</f>
        <v>Nu sînt informații pe web</v>
      </c>
      <c r="CC18" s="295" t="str">
        <f>IF(ISBLANK(Monitoring_MP!CC23),"",Monitoring_MP!CC23)</f>
        <v>nu</v>
      </c>
      <c r="CD18" s="293" t="str">
        <f>IF(ISBLANK(Monitoring_MP!CD23),"",Monitoring_MP!CD23)</f>
        <v>Nu sînt informații pe web</v>
      </c>
      <c r="CE18" s="295" t="str">
        <f>IF(ISBLANK(Monitoring_MP!CE23),"",Monitoring_MP!CE23)</f>
        <v>da</v>
      </c>
      <c r="CF18" s="293" t="str">
        <f>IF(ISBLANK(Monitoring_MP!CF23),"",Monitoring_MP!CF23)</f>
        <v>Conform răspunsului din chestionar</v>
      </c>
      <c r="CG18" s="295" t="str">
        <f>IF(ISBLANK(Monitoring_MP!CG23),"",Monitoring_MP!CG23)</f>
        <v>da</v>
      </c>
      <c r="CH18" s="293" t="str">
        <f>IF(ISBLANK(Monitoring_MP!CH23),"",Monitoring_MP!CH23)</f>
        <v>Conform răspunsului din chestionar</v>
      </c>
      <c r="CI18" s="295" t="str">
        <f>IF(ISBLANK(Monitoring_MP!CI23),"",Monitoring_MP!CI23)</f>
        <v>da</v>
      </c>
      <c r="CJ18" s="293" t="str">
        <f>IF(ISBLANK(Monitoring_MP!CJ23),"",Monitoring_MP!CJ23)</f>
        <v xml:space="preserve">Conform răspunsului din chestionar
</v>
      </c>
      <c r="CK18" s="295" t="str">
        <f>IF(ISBLANK(Monitoring_MP!CK23),"",Monitoring_MP!CK23)</f>
        <v>nu</v>
      </c>
      <c r="CL18" s="293" t="str">
        <f>IF(ISBLANK(Monitoring_MP!CL23),"",Monitoring_MP!CL23)</f>
        <v>Nu sînt informații pe web</v>
      </c>
      <c r="CM18" s="295" t="str">
        <f>IF(ISBLANK(Monitoring_MP!CM23),"",Monitoring_MP!CM23)</f>
        <v>da</v>
      </c>
      <c r="CN18" s="293" t="str">
        <f>IF(ISBLANK(Monitoring_MP!CN23),"",Monitoring_MP!CN23)</f>
        <v>Conform răspunsului din chestionar</v>
      </c>
      <c r="CO18" s="295" t="str">
        <f>IF(ISBLANK(Monitoring_MP!CO23),"",Monitoring_MP!CO23)</f>
        <v>da</v>
      </c>
      <c r="CP18" s="293" t="str">
        <f>IF(ISBLANK(Monitoring_MP!CP23),"",Monitoring_MP!CP23)</f>
        <v>Conform răspunsului din chestionar</v>
      </c>
      <c r="CQ18" s="295" t="str">
        <f>IF(ISBLANK(Monitoring_MP!CQ23),"",Monitoring_MP!CQ23)</f>
        <v>nu</v>
      </c>
      <c r="CR18" s="293" t="str">
        <f>IF(ISBLANK(Monitoring_MP!CR23),"",Monitoring_MP!CR23)</f>
        <v>Nu sînt informații pe web</v>
      </c>
      <c r="CS18" s="295" t="str">
        <f>IF(ISBLANK(Monitoring_MP!CS23),"",Monitoring_MP!CS23)</f>
        <v>nu</v>
      </c>
      <c r="CT18" s="293" t="str">
        <f>IF(ISBLANK(Monitoring_MP!CT23),"",Monitoring_MP!CT23)</f>
        <v>Nu sînt informații pe web</v>
      </c>
      <c r="CU18" s="295" t="str">
        <f>IF(ISBLANK(Monitoring_MP!CU23),"",Monitoring_MP!CU23)</f>
        <v>nu</v>
      </c>
      <c r="CV18" s="293" t="str">
        <f>IF(ISBLANK(Monitoring_MP!CV23),"",Monitoring_MP!CV23)</f>
        <v>Nu sînt informații pe web</v>
      </c>
      <c r="CW18" s="295" t="str">
        <f>IF(ISBLANK(Monitoring_MP!CW23),"",Monitoring_MP!CW23)</f>
        <v>da</v>
      </c>
      <c r="CX18" s="293" t="str">
        <f>IF(ISBLANK(Monitoring_MP!CX23),"",Monitoring_MP!CX23)</f>
        <v>Conform răspunsului din chestionar</v>
      </c>
      <c r="CY18" s="318" t="str">
        <f t="shared" si="0"/>
        <v>da</v>
      </c>
      <c r="CZ18" s="318">
        <f t="shared" si="8"/>
        <v>14</v>
      </c>
      <c r="DA18" s="318" t="str">
        <f t="shared" si="1"/>
        <v>nu</v>
      </c>
      <c r="DB18" s="318">
        <f t="shared" si="9"/>
        <v>18</v>
      </c>
      <c r="DC18" s="318" t="str">
        <f t="shared" si="2"/>
        <v>partial</v>
      </c>
      <c r="DD18" s="318">
        <f t="shared" si="10"/>
        <v>0</v>
      </c>
      <c r="DE18" s="318" t="str">
        <f t="shared" si="3"/>
        <v>---</v>
      </c>
      <c r="DF18" s="318">
        <f t="shared" si="11"/>
        <v>0</v>
      </c>
      <c r="DG18" s="318" t="str">
        <f t="shared" si="4"/>
        <v>---</v>
      </c>
      <c r="DH18" s="318">
        <f t="shared" si="12"/>
        <v>0</v>
      </c>
      <c r="DI18" s="318" t="str">
        <f t="shared" si="5"/>
        <v>---</v>
      </c>
      <c r="DJ18" s="318">
        <f t="shared" si="13"/>
        <v>0</v>
      </c>
      <c r="DK18" s="318" t="str">
        <f t="shared" si="6"/>
        <v>---</v>
      </c>
      <c r="DL18" s="318">
        <f t="shared" si="14"/>
        <v>0</v>
      </c>
      <c r="DM18" s="318" t="str">
        <f t="shared" si="7"/>
        <v>N/A</v>
      </c>
      <c r="DN18" s="318">
        <f t="shared" si="15"/>
        <v>0</v>
      </c>
      <c r="DO18" s="318">
        <f t="shared" si="16"/>
        <v>32</v>
      </c>
      <c r="DP18" s="318" t="str">
        <f t="shared" si="17"/>
        <v>da</v>
      </c>
      <c r="DQ18" s="318" t="str">
        <f t="shared" si="18"/>
        <v>nu</v>
      </c>
      <c r="DR18" s="318">
        <f t="shared" si="19"/>
        <v>14</v>
      </c>
      <c r="DS18" s="318">
        <f t="shared" si="20"/>
        <v>18</v>
      </c>
      <c r="DT18" s="318">
        <f t="shared" si="21"/>
        <v>32</v>
      </c>
      <c r="DU18" s="331" t="s">
        <v>316</v>
      </c>
      <c r="DV18" s="319">
        <f t="shared" si="22"/>
        <v>0.4375</v>
      </c>
      <c r="DW18" s="319">
        <f t="shared" si="23"/>
        <v>0.5625</v>
      </c>
      <c r="DX18" s="318" t="str">
        <f>VLOOKUP($B18,Matching_final!$B:$G,5,FALSE)</f>
        <v>R18021</v>
      </c>
      <c r="DY18" s="318" t="str">
        <f>VLOOKUP($B18,Matching_final!$B:$H,6,FALSE)</f>
        <v>Poate fi dat cuvînt publicului în timpul ședinței consiliului raional la orice punct (subiect) de pe agendă, înainte de vot, chiar și fără aprobarea prealabilă de către consilieri?</v>
      </c>
      <c r="DZ18" s="318" t="str">
        <f>VLOOKUP($B18,Matching_final!$B:$H,7,FALSE)</f>
        <v>par</v>
      </c>
      <c r="EA18" s="319">
        <f>VLOOKUP($DX18,Monitoring_MP_2018!$B:$CZ,102,FALSE)</f>
        <v>0.6875</v>
      </c>
      <c r="EB18" s="319">
        <f>VLOOKUP($DX18,Monitoring_MP_2018!$B:$CZ,103,FALSE)</f>
        <v>0.3125</v>
      </c>
      <c r="EC18" s="320">
        <f t="shared" si="24"/>
        <v>-0.25</v>
      </c>
      <c r="ED18" s="320">
        <f t="shared" si="25"/>
        <v>0.25</v>
      </c>
      <c r="EE18" s="318">
        <v>22</v>
      </c>
    </row>
    <row r="19" spans="1:135" ht="15" customHeight="1" x14ac:dyDescent="0.35">
      <c r="A19" s="348" t="str">
        <f>IF(ISBLANK(Monitoring_MP!A41),"",Monitoring_MP!A41)</f>
        <v>Q39</v>
      </c>
      <c r="B19" s="349" t="str">
        <f>IF(ISBLANK(Monitoring_MP!B41),"",Monitoring_MP!B41)</f>
        <v>R20039</v>
      </c>
      <c r="C19" s="350">
        <f>IF(ISBLANK(Monitoring_MP!C41),"",Monitoring_MP!C41)</f>
        <v>41</v>
      </c>
      <c r="D19" s="350" t="str">
        <f>IF(ISBLANK(Monitoring_MP!D41),"",Monitoring_MP!D41)</f>
        <v>Au fost făcute publice funcţiile vacante existente în serviciul public, incluzînd descrierea postului pentru funcția vacantă și cerinţele de calificare faţă de candidaţii pentru funcţiile vacante?</v>
      </c>
      <c r="E19" s="350" t="str">
        <f>IF(ISBLANK(Monitoring_MP!E41),"",Monitoring_MP!E41)</f>
        <v>Were made public existing vacancies in the public service, including the job description for the vacant position and qualification requirements to candidates for vacancies?</v>
      </c>
      <c r="F19" s="131" t="str">
        <f>IF(ISBLANK(Monitoring_MP!F41),"",Monitoring_MP!F41)</f>
        <v>hr</v>
      </c>
      <c r="G19" s="131" t="str">
        <f>IF(ISBLANK(Monitoring_MP!G41),"",Monitoring_MP!G41)</f>
        <v>hr1</v>
      </c>
      <c r="H19" s="131" t="str">
        <f>IF(ISBLANK(Monitoring_MP!H41),"",Monitoring_MP!H41)</f>
        <v>hr1k</v>
      </c>
      <c r="I19" s="351">
        <f>IF(ISBLANK(Monitoring_MP!I41),"",Monitoring_MP!I41)</f>
        <v>1</v>
      </c>
      <c r="J19" s="131" t="str">
        <f>IF(ISBLANK(Monitoring_MP!J41),"",Monitoring_MP!J41)</f>
        <v>da</v>
      </c>
      <c r="K19" s="131" t="str">
        <f>IF(ISBLANK(Monitoring_MP!K41),"",Monitoring_MP!K41)</f>
        <v>yes</v>
      </c>
      <c r="L19" s="131" t="str">
        <f>IF(ISBLANK(Monitoring_MP!L41),"",Monitoring_MP!L41)</f>
        <v>nu</v>
      </c>
      <c r="M19" s="131" t="str">
        <f>IF(ISBLANK(Monitoring_MP!M41),"",Monitoring_MP!M41)</f>
        <v>no</v>
      </c>
      <c r="N19" s="131" t="str">
        <f>IF(ISBLANK(Monitoring_MP!N41),"",Monitoring_MP!N41)</f>
        <v>partial/panou informativ</v>
      </c>
      <c r="O19" s="131" t="str">
        <f>IF(ISBLANK(Monitoring_MP!O41),"",Monitoring_MP!O41)</f>
        <v>partially/bilboard</v>
      </c>
      <c r="P19" s="206" t="str">
        <f>IF(ISBLANK(Monitoring_MP!P41),"",Monitoring_MP!P41)</f>
        <v>---</v>
      </c>
      <c r="Q19" s="206" t="str">
        <f>IF(ISBLANK(Monitoring_MP!Q41),"",Monitoring_MP!Q41)</f>
        <v>---</v>
      </c>
      <c r="R19" s="206" t="str">
        <f>IF(ISBLANK(Monitoring_MP!R41),"",Monitoring_MP!R41)</f>
        <v>---</v>
      </c>
      <c r="S19" s="206" t="str">
        <f>IF(ISBLANK(Monitoring_MP!S41),"",Monitoring_MP!S41)</f>
        <v>---</v>
      </c>
      <c r="T19" s="206" t="str">
        <f>IF(ISBLANK(Monitoring_MP!T41),"",Monitoring_MP!T41)</f>
        <v>---</v>
      </c>
      <c r="U19" s="206" t="str">
        <f>IF(ISBLANK(Monitoring_MP!U41),"",Monitoring_MP!U41)</f>
        <v>---</v>
      </c>
      <c r="V19" s="206" t="str">
        <f>IF(ISBLANK(Monitoring_MP!V41),"",Monitoring_MP!V41)</f>
        <v>---</v>
      </c>
      <c r="W19" s="206" t="str">
        <f>IF(ISBLANK(Monitoring_MP!W41),"",Monitoring_MP!W41)</f>
        <v>---</v>
      </c>
      <c r="X19" s="131" t="str">
        <f>IF(ISBLANK(Monitoring_MP!X41),"",Monitoring_MP!X41)</f>
        <v>N/A</v>
      </c>
      <c r="Y19" s="131" t="str">
        <f>IF(ISBLANK(Monitoring_MP!Y41),"",Monitoring_MP!Y41)</f>
        <v>N/A</v>
      </c>
      <c r="Z19" s="348" t="str">
        <f>IF(ISBLANK(Monitoring_MP!Z41),"",Monitoring_MP!Z41)</f>
        <v>---</v>
      </c>
      <c r="AA19" s="348" t="str">
        <f>IF(ISBLANK(Monitoring_MP!AA41),"",Monitoring_MP!AA41)</f>
        <v>---</v>
      </c>
      <c r="AB19" s="131" t="str">
        <f>IF(ISBLANK(Monitoring_MP!AB41),"",Monitoring_MP!AB41)</f>
        <v>da</v>
      </c>
      <c r="AC19" s="131" t="str">
        <f>IF(ISBLANK(Monitoring_MP!AC41),"",Monitoring_MP!AC41)</f>
        <v>nu</v>
      </c>
      <c r="AD19" s="131">
        <f>IF(ISBLANK(Monitoring_MP!AD41),"",Monitoring_MP!AD41)</f>
        <v>1</v>
      </c>
      <c r="AE19" s="131">
        <f>IF(ISBLANK(Monitoring_MP!AE41),"",Monitoring_MP!AE41)</f>
        <v>0</v>
      </c>
      <c r="AF19" s="131">
        <f>IF(ISBLANK(Monitoring_MP!AF41),"",Monitoring_MP!AF41)</f>
        <v>0.5</v>
      </c>
      <c r="AG19" s="206" t="str">
        <f>IF(ISBLANK(Monitoring_MP!AG41),"",Monitoring_MP!AG41)</f>
        <v>---</v>
      </c>
      <c r="AH19" s="206" t="str">
        <f>IF(ISBLANK(Monitoring_MP!AH41),"",Monitoring_MP!AH41)</f>
        <v>---</v>
      </c>
      <c r="AI19" s="206" t="str">
        <f>IF(ISBLANK(Monitoring_MP!AI41),"",Monitoring_MP!AI41)</f>
        <v>---</v>
      </c>
      <c r="AJ19" s="206" t="str">
        <f>IF(ISBLANK(Monitoring_MP!AJ41),"",Monitoring_MP!AJ41)</f>
        <v>---</v>
      </c>
      <c r="AK19" s="218" t="str">
        <f>IF(ISBLANK(Monitoring_MP!AK41),"",Monitoring_MP!AK41)</f>
        <v>N/A</v>
      </c>
      <c r="AL19" s="206" t="str">
        <f>IF(ISBLANK(Monitoring_MP!AL41),"",Monitoring_MP!AL41)</f>
        <v>---</v>
      </c>
      <c r="AM19" s="295" t="str">
        <f>IF(ISBLANK(Monitoring_MP!AM41),"",Monitoring_MP!AM41)</f>
        <v>nu</v>
      </c>
      <c r="AN19" s="325" t="str">
        <f>IF(ISBLANK(Monitoring_MP!AN41),"",Monitoring_MP!AN41)</f>
        <v>Nu sînt informații pe web</v>
      </c>
      <c r="AO19" s="295" t="str">
        <f>IF(ISBLANK(Monitoring_MP!AO41),"",Monitoring_MP!AO41)</f>
        <v>partial/panou informativ</v>
      </c>
      <c r="AP19" s="292" t="str">
        <f>IF(ISBLANK(Monitoring_MP!AP41),"",Monitoring_MP!AP41)</f>
        <v>http://basarabeasca.md/ro/%d1%80%d1%83%d1%81%d1%81%d0%ba%d0%b8%d0%b9-%d0%b2%d0%b0%d0%ba%d0%b0%d0%bd%d1%81%d0%b8%d0%b8/
http://basarabeasca.md/ro/2019/11/7324/</v>
      </c>
      <c r="AQ19" s="295" t="str">
        <f>IF(ISBLANK(Monitoring_MP!AQ41),"",Monitoring_MP!AQ41)</f>
        <v>nu</v>
      </c>
      <c r="AR19" s="293" t="str">
        <f>IF(ISBLANK(Monitoring_MP!AR41),"",Monitoring_MP!AR41)</f>
        <v>Pentru anul 2019 nu sînt informații
https://briceni.md/category/functii-vacante/</v>
      </c>
      <c r="AS19" s="295" t="str">
        <f>IF(ISBLANK(Monitoring_MP!AS41),"",Monitoring_MP!AS41)</f>
        <v>da</v>
      </c>
      <c r="AT19" s="293" t="str">
        <f>IF(ISBLANK(Monitoring_MP!AT41),"",Monitoring_MP!AT41)</f>
        <v>https://cahul.md/category/posturi-vacante/</v>
      </c>
      <c r="AU19" s="295" t="str">
        <f>IF(ISBLANK(Monitoring_MP!AU41),"",Monitoring_MP!AU41)</f>
        <v>da</v>
      </c>
      <c r="AV19" s="292" t="str">
        <f>IF(ISBLANK(Monitoring_MP!AV41),"",Monitoring_MP!AV41)</f>
        <v>http://www.calarasi.md/index.php/posturi-vacante?start=10</v>
      </c>
      <c r="AW19" s="295" t="str">
        <f>IF(ISBLANK(Monitoring_MP!AW41),"",Monitoring_MP!AW41)</f>
        <v>nu</v>
      </c>
      <c r="AX19" s="293" t="str">
        <f>IF(ISBLANK(Monitoring_MP!AX41),"",Monitoring_MP!AX41)</f>
        <v>Nu sînt informații pe web</v>
      </c>
      <c r="AY19" s="295" t="str">
        <f>IF(ISBLANK(Monitoring_MP!AY41),"",Monitoring_MP!AY41)</f>
        <v>da</v>
      </c>
      <c r="AZ19" s="293" t="str">
        <f>IF(ISBLANK(Monitoring_MP!AZ41),"",Monitoring_MP!AZ41)</f>
        <v>http://www.causeni.md/functii-vacante-1</v>
      </c>
      <c r="BA19" s="295" t="str">
        <f>IF(ISBLANK(Monitoring_MP!BA41),"",Monitoring_MP!BA41)</f>
        <v>da</v>
      </c>
      <c r="BB19" s="292" t="str">
        <f>IF(ISBLANK(Monitoring_MP!BB41),"",Monitoring_MP!BB41)</f>
        <v>http://raioncimislia.md/functii-vacante/</v>
      </c>
      <c r="BC19" s="295" t="str">
        <f>IF(ISBLANK(Monitoring_MP!BC41),"",Monitoring_MP!BC41)</f>
        <v>nu</v>
      </c>
      <c r="BD19" s="293" t="str">
        <f>IF(ISBLANK(Monitoring_MP!BD41),"",Monitoring_MP!BD41)</f>
        <v>Pe pagina web nu sînt anunțuri din 2019 (doar pentru anul 2020)
http://criuleni.md/index.php?pag=news&amp;id=511&amp;l=ro</v>
      </c>
      <c r="BE19" s="295" t="str">
        <f>IF(ISBLANK(Monitoring_MP!BE41),"",Monitoring_MP!BE41)</f>
        <v>da</v>
      </c>
      <c r="BF19" s="293" t="str">
        <f>IF(ISBLANK(Monitoring_MP!BF41),"",Monitoring_MP!BF41)</f>
        <v>http://donduseni.md/category/noutati/page/15/</v>
      </c>
      <c r="BG19" s="295" t="str">
        <f>IF(ISBLANK(Monitoring_MP!BG41),"",Monitoring_MP!BG41)</f>
        <v>nu</v>
      </c>
      <c r="BH19" s="293" t="str">
        <f>IF(ISBLANK(Monitoring_MP!BH41),"",Monitoring_MP!BH41)</f>
        <v>Nu sînt informații pe web</v>
      </c>
      <c r="BI19" s="295" t="str">
        <f>IF(ISBLANK(Monitoring_MP!BI41),"",Monitoring_MP!BI41)</f>
        <v>partial/panou informativ</v>
      </c>
      <c r="BJ19" s="293" t="str">
        <f>IF(ISBLANK(Monitoring_MP!BJ41),"",Monitoring_MP!BJ41)</f>
        <v>Conform răspunsului din chestionar</v>
      </c>
      <c r="BK19" s="295" t="str">
        <f>IF(ISBLANK(Monitoring_MP!BK41),"",Monitoring_MP!BK41)</f>
        <v>nu</v>
      </c>
      <c r="BL19" s="293" t="str">
        <f>IF(ISBLANK(Monitoring_MP!BL41),"",Monitoring_MP!BL41)</f>
        <v>Nu sînt informații pe web</v>
      </c>
      <c r="BM19" s="295" t="str">
        <f>IF(ISBLANK(Monitoring_MP!BM41),"",Monitoring_MP!BM41)</f>
        <v>da</v>
      </c>
      <c r="BN19" s="293" t="str">
        <f>IF(ISBLANK(Monitoring_MP!BN41),"",Monitoring_MP!BN41)</f>
        <v>http://www.cr-falesti.md/index.php/vacant?start=7
http://daspfc-falesti.org/index.php/evenimente-i-activit-i/posturi-vacante?start=11
http://dge-falesti.org/index.php/concursuri/posturi-vacante?start=11</v>
      </c>
      <c r="BO19" s="295" t="str">
        <f>IF(ISBLANK(Monitoring_MP!BO41),"",Monitoring_MP!BO41)</f>
        <v>partial/panou informativ</v>
      </c>
      <c r="BP19" s="293" t="str">
        <f>IF(ISBLANK(Monitoring_MP!BP41),"",Monitoring_MP!BP41)</f>
        <v>http://floresti.md/sedintele-si-deciziile-comisiilor/</v>
      </c>
      <c r="BQ19" s="295" t="str">
        <f>IF(ISBLANK(Monitoring_MP!BQ41),"",Monitoring_MP!BQ41)</f>
        <v>partial/panou informativ</v>
      </c>
      <c r="BR19" s="292" t="str">
        <f>IF(ISBLANK(Monitoring_MP!BR41),"",Monitoring_MP!BR41)</f>
        <v>http://www.glodeni.md/ro/site-categories/func%C8%9Bii-vacante</v>
      </c>
      <c r="BS19" s="295" t="str">
        <f>IF(ISBLANK(Monitoring_MP!BS41),"",Monitoring_MP!BS41)</f>
        <v>nu</v>
      </c>
      <c r="BT19" s="292" t="str">
        <f>IF(ISBLANK(Monitoring_MP!BT41),"",Monitoring_MP!BT41)</f>
        <v>Nu sînt informații pentru anul 2019
https://hincesti.md/category/subdiviziunile/directia-asistenta-sociala-si-protectie-a-familiei/functii-vacante/</v>
      </c>
      <c r="BU19" s="295" t="str">
        <f>IF(ISBLANK(Monitoring_MP!BU41),"",Monitoring_MP!BU41)</f>
        <v>da</v>
      </c>
      <c r="BV19" s="293" t="str">
        <f>IF(ISBLANK(Monitoring_MP!BV41),"",Monitoring_MP!BV41)</f>
        <v>https://il.md/functii-vacante/</v>
      </c>
      <c r="BW19" s="295" t="str">
        <f>IF(ISBLANK(Monitoring_MP!BW41),"",Monitoring_MP!BW41)</f>
        <v>partial/panou informativ</v>
      </c>
      <c r="BX19" s="293" t="str">
        <f>IF(ISBLANK(Monitoring_MP!BX41),"",Monitoring_MP!BX41)</f>
        <v>http://www.leova.md/index.php?pag=news&amp;id=678&amp;l=ro</v>
      </c>
      <c r="BY19" s="295" t="str">
        <f>IF(ISBLANK(Monitoring_MP!BY41),"",Monitoring_MP!BY41)</f>
        <v>nu</v>
      </c>
      <c r="BZ19" s="292" t="str">
        <f>IF(ISBLANK(Monitoring_MP!BZ41),"",Monitoring_MP!BZ41)</f>
        <v>Nu sînt informații pe web</v>
      </c>
      <c r="CA19" s="295" t="str">
        <f>IF(ISBLANK(Monitoring_MP!CA41),"",Monitoring_MP!CA41)</f>
        <v>nu</v>
      </c>
      <c r="CB19" s="293" t="str">
        <f>IF(ISBLANK(Monitoring_MP!CB41),"",Monitoring_MP!CB41)</f>
        <v>Nu sînt informații pe web</v>
      </c>
      <c r="CC19" s="295" t="str">
        <f>IF(ISBLANK(Monitoring_MP!CC41),"",Monitoring_MP!CC41)</f>
        <v>nu</v>
      </c>
      <c r="CD19" s="293" t="str">
        <f>IF(ISBLANK(Monitoring_MP!CD41),"",Monitoring_MP!CD41)</f>
        <v>Nu sînt informații pe web</v>
      </c>
      <c r="CE19" s="295" t="str">
        <f>IF(ISBLANK(Monitoring_MP!CE41),"",Monitoring_MP!CE41)</f>
        <v>da</v>
      </c>
      <c r="CF19" s="293" t="str">
        <f>IF(ISBLANK(Monitoring_MP!CF41),"",Monitoring_MP!CF41)</f>
        <v>http://consiliu.rezina.md/index.php?page=4&amp;category=13</v>
      </c>
      <c r="CG19" s="295" t="str">
        <f>IF(ISBLANK(Monitoring_MP!CG41),"",Monitoring_MP!CG41)</f>
        <v>da</v>
      </c>
      <c r="CH19" s="293" t="str">
        <f>IF(ISBLANK(Monitoring_MP!CH41),"",Monitoring_MP!CH41)</f>
        <v>http://www.riscani.md/index.php?pag=page&amp;id=87</v>
      </c>
      <c r="CI19" s="295" t="str">
        <f>IF(ISBLANK(Monitoring_MP!CI41),"",Monitoring_MP!CI41)</f>
        <v>partial/panou informativ</v>
      </c>
      <c r="CJ19" s="293" t="str">
        <f>IF(ISBLANK(Monitoring_MP!CJ41),"",Monitoring_MP!CJ41)</f>
        <v>http://www.singerei.md/locuri-vacante.html?start=7</v>
      </c>
      <c r="CK19" s="295" t="str">
        <f>IF(ISBLANK(Monitoring_MP!CK41),"",Monitoring_MP!CK41)</f>
        <v>da</v>
      </c>
      <c r="CL19" s="293" t="str">
        <f>IF(ISBLANK(Monitoring_MP!CL41),"",Monitoring_MP!CL41)</f>
        <v>https://soldanesti.md/page/9/</v>
      </c>
      <c r="CM19" s="295" t="str">
        <f>IF(ISBLANK(Monitoring_MP!CM41),"",Monitoring_MP!CM41)</f>
        <v>da</v>
      </c>
      <c r="CN19" s="292" t="str">
        <f>IF(ISBLANK(Monitoring_MP!CN41),"",Monitoring_MP!CN41)</f>
        <v>http://daspf.soroca.md/category/news/page/2/
http://www.soroca.org.md/index.php/home/anunturi?start=63
http://www.soroca.org.md/index.php/home/anunturi?start=66
http://www.soroca.org.md/index.php/home/anunturi?start=69</v>
      </c>
      <c r="CO19" s="295" t="str">
        <f>IF(ISBLANK(Monitoring_MP!CO41),"",Monitoring_MP!CO41)</f>
        <v>da</v>
      </c>
      <c r="CP19" s="293" t="str">
        <f>IF(ISBLANK(Monitoring_MP!CP41),"",Monitoring_MP!CP41)</f>
        <v>https://stefan-voda.md/category/posturi-vacante/page/2/</v>
      </c>
      <c r="CQ19" s="295" t="str">
        <f>IF(ISBLANK(Monitoring_MP!CQ41),"",Monitoring_MP!CQ41)</f>
        <v>da</v>
      </c>
      <c r="CR19" s="292" t="str">
        <f>IF(ISBLANK(Monitoring_MP!CR41),"",Monitoring_MP!CR41)</f>
        <v>http://crstraseni.md/index.php?pag=news&amp;id=678&amp;l=ro&amp;start=20</v>
      </c>
      <c r="CS19" s="295" t="str">
        <f>IF(ISBLANK(Monitoring_MP!CS41),"",Monitoring_MP!CS41)</f>
        <v>nu</v>
      </c>
      <c r="CT19" s="292" t="str">
        <f>IF(ISBLANK(Monitoring_MP!CT41),"",Monitoring_MP!CT41)</f>
        <v>Nu sînt informații pe web</v>
      </c>
      <c r="CU19" s="295" t="str">
        <f>IF(ISBLANK(Monitoring_MP!CU41),"",Monitoring_MP!CU41)</f>
        <v>partial/panou informativ</v>
      </c>
      <c r="CV19" s="293" t="str">
        <f>IF(ISBLANK(Monitoring_MP!CV41),"",Monitoring_MP!CV41)</f>
        <v>https://telenesti.md/functii-vacante/</v>
      </c>
      <c r="CW19" s="295" t="str">
        <f>IF(ISBLANK(Monitoring_MP!CW41),"",Monitoring_MP!CW41)</f>
        <v>partial/panou informativ</v>
      </c>
      <c r="CX19" s="293" t="str">
        <f>IF(ISBLANK(Monitoring_MP!CX41),"",Monitoring_MP!CX41)</f>
        <v>http://daspf.ungheni.org/</v>
      </c>
      <c r="CY19" s="318" t="str">
        <f t="shared" si="0"/>
        <v>da</v>
      </c>
      <c r="CZ19" s="318">
        <f t="shared" si="8"/>
        <v>13</v>
      </c>
      <c r="DA19" s="318" t="str">
        <f t="shared" si="1"/>
        <v>nu</v>
      </c>
      <c r="DB19" s="318">
        <f t="shared" si="9"/>
        <v>11</v>
      </c>
      <c r="DC19" s="318" t="str">
        <f t="shared" si="2"/>
        <v>partial/panou informativ</v>
      </c>
      <c r="DD19" s="318">
        <f t="shared" si="10"/>
        <v>8</v>
      </c>
      <c r="DE19" s="318" t="str">
        <f t="shared" si="3"/>
        <v>---</v>
      </c>
      <c r="DF19" s="318">
        <f t="shared" si="11"/>
        <v>0</v>
      </c>
      <c r="DG19" s="318" t="str">
        <f t="shared" si="4"/>
        <v>---</v>
      </c>
      <c r="DH19" s="318">
        <f t="shared" si="12"/>
        <v>0</v>
      </c>
      <c r="DI19" s="318" t="str">
        <f t="shared" si="5"/>
        <v>---</v>
      </c>
      <c r="DJ19" s="318">
        <f t="shared" si="13"/>
        <v>0</v>
      </c>
      <c r="DK19" s="318" t="str">
        <f t="shared" si="6"/>
        <v>---</v>
      </c>
      <c r="DL19" s="318">
        <f t="shared" si="14"/>
        <v>0</v>
      </c>
      <c r="DM19" s="318" t="str">
        <f t="shared" si="7"/>
        <v>N/A</v>
      </c>
      <c r="DN19" s="318">
        <f t="shared" si="15"/>
        <v>0</v>
      </c>
      <c r="DO19" s="318">
        <f t="shared" si="16"/>
        <v>32</v>
      </c>
      <c r="DP19" s="318" t="str">
        <f t="shared" si="17"/>
        <v>da</v>
      </c>
      <c r="DQ19" s="318" t="str">
        <f t="shared" si="18"/>
        <v>nu</v>
      </c>
      <c r="DR19" s="318">
        <f t="shared" si="19"/>
        <v>13</v>
      </c>
      <c r="DS19" s="318">
        <f t="shared" si="20"/>
        <v>11</v>
      </c>
      <c r="DT19" s="318">
        <f t="shared" si="21"/>
        <v>32</v>
      </c>
      <c r="DU19" s="350" t="s">
        <v>321</v>
      </c>
      <c r="DV19" s="319">
        <f t="shared" si="22"/>
        <v>0.40625</v>
      </c>
      <c r="DW19" s="319">
        <f t="shared" si="23"/>
        <v>0.34375</v>
      </c>
      <c r="DX19" s="318" t="str">
        <f>VLOOKUP($B19,Matching_final!$B:$G,5,FALSE)</f>
        <v>R18040</v>
      </c>
      <c r="DY19" s="318" t="str">
        <f>VLOOKUP($B19,Matching_final!$B:$H,6,FALSE)</f>
        <v>Au fost făcute publice funcţiile vacante existente în serviciul public, incluzînd descrierea postului pentru funcția vacantă și cerinţele de calificare faţă de candidaţii pentru funcţiile vacante?</v>
      </c>
      <c r="DZ19" s="318" t="str">
        <f>VLOOKUP($B19,Matching_final!$B:$H,7,FALSE)</f>
        <v>hr</v>
      </c>
      <c r="EA19" s="319">
        <f>VLOOKUP($DX19,Monitoring_MP_2018!$B:$CZ,102,FALSE)</f>
        <v>0.54838709677419351</v>
      </c>
      <c r="EB19" s="319">
        <f>VLOOKUP($DX19,Monitoring_MP_2018!$B:$CZ,103,FALSE)</f>
        <v>0.38709677419354838</v>
      </c>
      <c r="EC19" s="320">
        <f t="shared" si="24"/>
        <v>-0.14213709677419351</v>
      </c>
      <c r="ED19" s="320">
        <f t="shared" si="25"/>
        <v>-4.3346774193548376E-2</v>
      </c>
      <c r="EE19" s="318">
        <v>40</v>
      </c>
    </row>
    <row r="20" spans="1:135" ht="15" customHeight="1" x14ac:dyDescent="0.35">
      <c r="A20" s="352" t="str">
        <f>IF(ISBLANK(Monitoring_MP!A45),"",Monitoring_MP!A45)</f>
        <v>Q43</v>
      </c>
      <c r="B20" s="353" t="str">
        <f>IF(ISBLANK(Monitoring_MP!B45),"",Monitoring_MP!B45)</f>
        <v>R20043</v>
      </c>
      <c r="C20" s="354">
        <f>IF(ISBLANK(Monitoring_MP!C45),"",Monitoring_MP!C45)</f>
        <v>45</v>
      </c>
      <c r="D20" s="354" t="str">
        <f>IF(ISBLANK(Monitoring_MP!D45),"",Monitoring_MP!D45)</f>
        <v>Este CV-ul președintelui raionului disponibil pe pagina web, inclusiv informații cu privire la: studiile superioare, experiența de muncă, apartenența anterioară la societățile comerciale și organizațiile non-profit?</v>
      </c>
      <c r="E20" s="354" t="str">
        <f>IF(ISBLANK(Monitoring_MP!E45),"",Monitoring_MP!E45)</f>
        <v>Is district's chairman resume available on the website, including information on: higher education, work experience, previous membership to companies and non-profit organizations?</v>
      </c>
      <c r="F20" s="132" t="str">
        <f>IF(ISBLANK(Monitoring_MP!F45),"",Monitoring_MP!F45)</f>
        <v>et</v>
      </c>
      <c r="G20" s="132" t="str">
        <f>IF(ISBLANK(Monitoring_MP!G45),"",Monitoring_MP!G45)</f>
        <v>et1</v>
      </c>
      <c r="H20" s="132" t="str">
        <f>IF(ISBLANK(Monitoring_MP!H45),"",Monitoring_MP!H45)</f>
        <v>et1k</v>
      </c>
      <c r="I20" s="355">
        <f>IF(ISBLANK(Monitoring_MP!I45),"",Monitoring_MP!I45)</f>
        <v>1</v>
      </c>
      <c r="J20" s="132" t="str">
        <f>IF(ISBLANK(Monitoring_MP!J45),"",Monitoring_MP!J45)</f>
        <v>da</v>
      </c>
      <c r="K20" s="132" t="str">
        <f>IF(ISBLANK(Monitoring_MP!K45),"",Monitoring_MP!K45)</f>
        <v>yes</v>
      </c>
      <c r="L20" s="132" t="str">
        <f>IF(ISBLANK(Monitoring_MP!L45),"",Monitoring_MP!L45)</f>
        <v>nu</v>
      </c>
      <c r="M20" s="132" t="str">
        <f>IF(ISBLANK(Monitoring_MP!M45),"",Monitoring_MP!M45)</f>
        <v>no</v>
      </c>
      <c r="N20" s="132" t="str">
        <f>IF(ISBLANK(Monitoring_MP!N45),"",Monitoring_MP!N45)</f>
        <v>partial</v>
      </c>
      <c r="O20" s="132" t="str">
        <f>IF(ISBLANK(Monitoring_MP!O45),"",Monitoring_MP!O45)</f>
        <v>partially</v>
      </c>
      <c r="P20" s="207" t="str">
        <f>IF(ISBLANK(Monitoring_MP!P45),"",Monitoring_MP!P45)</f>
        <v>---</v>
      </c>
      <c r="Q20" s="207" t="str">
        <f>IF(ISBLANK(Monitoring_MP!Q45),"",Monitoring_MP!Q45)</f>
        <v>---</v>
      </c>
      <c r="R20" s="207" t="str">
        <f>IF(ISBLANK(Monitoring_MP!R45),"",Monitoring_MP!R45)</f>
        <v>---</v>
      </c>
      <c r="S20" s="207" t="str">
        <f>IF(ISBLANK(Monitoring_MP!S45),"",Monitoring_MP!S45)</f>
        <v>---</v>
      </c>
      <c r="T20" s="207" t="str">
        <f>IF(ISBLANK(Monitoring_MP!T45),"",Monitoring_MP!T45)</f>
        <v>---</v>
      </c>
      <c r="U20" s="207" t="str">
        <f>IF(ISBLANK(Monitoring_MP!U45),"",Monitoring_MP!U45)</f>
        <v>---</v>
      </c>
      <c r="V20" s="207" t="str">
        <f>IF(ISBLANK(Monitoring_MP!V45),"",Monitoring_MP!V45)</f>
        <v>---</v>
      </c>
      <c r="W20" s="207" t="str">
        <f>IF(ISBLANK(Monitoring_MP!W45),"",Monitoring_MP!W45)</f>
        <v>---</v>
      </c>
      <c r="X20" s="132" t="str">
        <f>IF(ISBLANK(Monitoring_MP!X45),"",Monitoring_MP!X45)</f>
        <v>N/A</v>
      </c>
      <c r="Y20" s="132" t="str">
        <f>IF(ISBLANK(Monitoring_MP!Y45),"",Monitoring_MP!Y45)</f>
        <v>N/A</v>
      </c>
      <c r="Z20" s="352" t="str">
        <f>IF(ISBLANK(Monitoring_MP!Z45),"",Monitoring_MP!Z45)</f>
        <v>---</v>
      </c>
      <c r="AA20" s="352" t="str">
        <f>IF(ISBLANK(Monitoring_MP!AA45),"",Monitoring_MP!AA45)</f>
        <v>---</v>
      </c>
      <c r="AB20" s="132" t="str">
        <f>IF(ISBLANK(Monitoring_MP!AB45),"",Monitoring_MP!AB45)</f>
        <v>da</v>
      </c>
      <c r="AC20" s="132" t="str">
        <f>IF(ISBLANK(Monitoring_MP!AC45),"",Monitoring_MP!AC45)</f>
        <v>nu</v>
      </c>
      <c r="AD20" s="132">
        <f>IF(ISBLANK(Monitoring_MP!AD45),"",Monitoring_MP!AD45)</f>
        <v>1</v>
      </c>
      <c r="AE20" s="132">
        <f>IF(ISBLANK(Monitoring_MP!AE45),"",Monitoring_MP!AE45)</f>
        <v>0</v>
      </c>
      <c r="AF20" s="132">
        <f>IF(ISBLANK(Monitoring_MP!AF45),"",Monitoring_MP!AF45)</f>
        <v>0.5</v>
      </c>
      <c r="AG20" s="207" t="str">
        <f>IF(ISBLANK(Monitoring_MP!AG45),"",Monitoring_MP!AG45)</f>
        <v>---</v>
      </c>
      <c r="AH20" s="207" t="str">
        <f>IF(ISBLANK(Monitoring_MP!AH45),"",Monitoring_MP!AH45)</f>
        <v>---</v>
      </c>
      <c r="AI20" s="207" t="str">
        <f>IF(ISBLANK(Monitoring_MP!AI45),"",Monitoring_MP!AI45)</f>
        <v>---</v>
      </c>
      <c r="AJ20" s="207" t="str">
        <f>IF(ISBLANK(Monitoring_MP!AJ45),"",Monitoring_MP!AJ45)</f>
        <v>---</v>
      </c>
      <c r="AK20" s="219" t="str">
        <f>IF(ISBLANK(Monitoring_MP!AK45),"",Monitoring_MP!AK45)</f>
        <v>N/A</v>
      </c>
      <c r="AL20" s="207" t="str">
        <f>IF(ISBLANK(Monitoring_MP!AL45),"",Monitoring_MP!AL45)</f>
        <v>---</v>
      </c>
      <c r="AM20" s="295" t="str">
        <f>IF(ISBLANK(Monitoring_MP!AM45),"",Monitoring_MP!AM45)</f>
        <v>nu</v>
      </c>
      <c r="AN20" s="292" t="str">
        <f>IF(ISBLANK(Monitoring_MP!AN45),"",Monitoring_MP!AN45)</f>
        <v>Nu sînt informații pe web</v>
      </c>
      <c r="AO20" s="295" t="str">
        <f>IF(ISBLANK(Monitoring_MP!AO45),"",Monitoring_MP!AO45)</f>
        <v>nu</v>
      </c>
      <c r="AP20" s="292" t="str">
        <f>IF(ISBLANK(Monitoring_MP!AP45),"",Monitoring_MP!AP45)</f>
        <v>Nu sînt informații pe web</v>
      </c>
      <c r="AQ20" s="295" t="str">
        <f>IF(ISBLANK(Monitoring_MP!AQ45),"",Monitoring_MP!AQ45)</f>
        <v>nu</v>
      </c>
      <c r="AR20" s="293" t="str">
        <f>IF(ISBLANK(Monitoring_MP!AR45),"",Monitoring_MP!AR45)</f>
        <v>Nu sînt informații pe web</v>
      </c>
      <c r="AS20" s="295" t="str">
        <f>IF(ISBLANK(Monitoring_MP!AS45),"",Monitoring_MP!AS45)</f>
        <v>nu</v>
      </c>
      <c r="AT20" s="293" t="str">
        <f>IF(ISBLANK(Monitoring_MP!AT45),"",Monitoring_MP!AT45)</f>
        <v>Nu sînt informații pe web</v>
      </c>
      <c r="AU20" s="295" t="str">
        <f>IF(ISBLANK(Monitoring_MP!AU45),"",Monitoring_MP!AU45)</f>
        <v>nu</v>
      </c>
      <c r="AV20" s="292" t="str">
        <f>IF(ISBLANK(Monitoring_MP!AV45),"",Monitoring_MP!AV45)</f>
        <v>Nu sînt informații pe web</v>
      </c>
      <c r="AW20" s="295" t="str">
        <f>IF(ISBLANK(Monitoring_MP!AW45),"",Monitoring_MP!AW45)</f>
        <v>nu</v>
      </c>
      <c r="AX20" s="293" t="str">
        <f>IF(ISBLANK(Monitoring_MP!AX45),"",Monitoring_MP!AX45)</f>
        <v>Nu sînt informații pe web</v>
      </c>
      <c r="AY20" s="295" t="str">
        <f>IF(ISBLANK(Monitoring_MP!AY45),"",Monitoring_MP!AY45)</f>
        <v>da</v>
      </c>
      <c r="AZ20" s="292" t="str">
        <f>IF(ISBLANK(Monitoring_MP!AZ45),"",Monitoring_MP!AZ45)</f>
        <v>http://www.causeni.md/pages/1742</v>
      </c>
      <c r="BA20" s="295" t="str">
        <f>IF(ISBLANK(Monitoring_MP!BA45),"",Monitoring_MP!BA45)</f>
        <v>nu</v>
      </c>
      <c r="BB20" s="292" t="str">
        <f>IF(ISBLANK(Monitoring_MP!BB45),"",Monitoring_MP!BB45)</f>
        <v>Nu sînt informații pe web</v>
      </c>
      <c r="BC20" s="295" t="str">
        <f>IF(ISBLANK(Monitoring_MP!BC45),"",Monitoring_MP!BC45)</f>
        <v>nu</v>
      </c>
      <c r="BD20" s="292" t="str">
        <f>IF(ISBLANK(Monitoring_MP!BD45),"",Monitoring_MP!BD45)</f>
        <v>Nu sînt informații pe web</v>
      </c>
      <c r="BE20" s="295" t="str">
        <f>IF(ISBLANK(Monitoring_MP!BE45),"",Monitoring_MP!BE45)</f>
        <v>da</v>
      </c>
      <c r="BF20" s="292" t="str">
        <f>IF(ISBLANK(Monitoring_MP!BF45),"",Monitoring_MP!BF45)</f>
        <v>http://donduseni.md/presedintele-raionului/</v>
      </c>
      <c r="BG20" s="295" t="str">
        <f>IF(ISBLANK(Monitoring_MP!BG45),"",Monitoring_MP!BG45)</f>
        <v>da</v>
      </c>
      <c r="BH20" s="293" t="str">
        <f>IF(ISBLANK(Monitoring_MP!BH45),"",Monitoring_MP!BH45)</f>
        <v>https://drochia.md/presedintele-raionului/</v>
      </c>
      <c r="BI20" s="295" t="str">
        <f>IF(ISBLANK(Monitoring_MP!BI45),"",Monitoring_MP!BI45)</f>
        <v>da</v>
      </c>
      <c r="BJ20" s="292" t="str">
        <f>IF(ISBLANK(Monitoring_MP!BJ45),"",Monitoring_MP!BJ45)</f>
        <v>http://dubasari.md/pagins/presedintele-raionului-dubasari</v>
      </c>
      <c r="BK20" s="295" t="str">
        <f>IF(ISBLANK(Monitoring_MP!BK45),"",Monitoring_MP!BK45)</f>
        <v>nu</v>
      </c>
      <c r="BL20" s="293" t="str">
        <f>IF(ISBLANK(Monitoring_MP!BL45),"",Monitoring_MP!BL45)</f>
        <v>Nu sînt informații pe web</v>
      </c>
      <c r="BM20" s="295" t="str">
        <f>IF(ISBLANK(Monitoring_MP!BM45),"",Monitoring_MP!BM45)</f>
        <v>da</v>
      </c>
      <c r="BN20" s="292" t="str">
        <f>IF(ISBLANK(Monitoring_MP!BN45),"",Monitoring_MP!BN45)</f>
        <v>http://www.cr-falesti.md/index.php/pres-rl</v>
      </c>
      <c r="BO20" s="295" t="str">
        <f>IF(ISBLANK(Monitoring_MP!BO45),"",Monitoring_MP!BO45)</f>
        <v>nu</v>
      </c>
      <c r="BP20" s="292" t="str">
        <f>IF(ISBLANK(Monitoring_MP!BP45),"",Monitoring_MP!BP45)</f>
        <v>Nu sînt informații pe web</v>
      </c>
      <c r="BQ20" s="295" t="str">
        <f>IF(ISBLANK(Monitoring_MP!BQ45),"",Monitoring_MP!BQ45)</f>
        <v>da</v>
      </c>
      <c r="BR20" s="292" t="str">
        <f>IF(ISBLANK(Monitoring_MP!BR45),"",Monitoring_MP!BR45)</f>
        <v>http://www.glodeni.md/ro/content/pre%C8%99edintele-raionului</v>
      </c>
      <c r="BS20" s="295" t="str">
        <f>IF(ISBLANK(Monitoring_MP!BS45),"",Monitoring_MP!BS45)</f>
        <v>da</v>
      </c>
      <c r="BT20" s="292" t="str">
        <f>IF(ISBLANK(Monitoring_MP!BT45),"",Monitoring_MP!BT45)</f>
        <v>https://hincesti.md/2019/11/25/pre-edintele-raionului-h-nce-ti/</v>
      </c>
      <c r="BU20" s="295" t="str">
        <f>IF(ISBLANK(Monitoring_MP!BU45),"",Monitoring_MP!BU45)</f>
        <v>da</v>
      </c>
      <c r="BV20" s="292" t="str">
        <f>IF(ISBLANK(Monitoring_MP!BV45),"",Monitoring_MP!BV45)</f>
        <v>https://il.md/presedintele-raionului/</v>
      </c>
      <c r="BW20" s="295" t="str">
        <f>IF(ISBLANK(Monitoring_MP!BW45),"",Monitoring_MP!BW45)</f>
        <v>da</v>
      </c>
      <c r="BX20" s="292" t="str">
        <f>IF(ISBLANK(Monitoring_MP!BX45),"",Monitoring_MP!BX45)</f>
        <v>http://www.leova.md/index.php?pag=page&amp;id=770&amp;l=ro</v>
      </c>
      <c r="BY20" s="295" t="str">
        <f>IF(ISBLANK(Monitoring_MP!BY45),"",Monitoring_MP!BY45)</f>
        <v>nu</v>
      </c>
      <c r="BZ20" s="293" t="str">
        <f>IF(ISBLANK(Monitoring_MP!BZ45),"",Monitoring_MP!BZ45)</f>
        <v>Nu sînt informații pe web</v>
      </c>
      <c r="CA20" s="295" t="str">
        <f>IF(ISBLANK(Monitoring_MP!CA45),"",Monitoring_MP!CA45)</f>
        <v>da</v>
      </c>
      <c r="CB20" s="292" t="str">
        <f>IF(ISBLANK(Monitoring_MP!CB45),"",Monitoring_MP!CB45)</f>
        <v>https://ocnita.md/presedintele-raionului/</v>
      </c>
      <c r="CC20" s="295" t="str">
        <f>IF(ISBLANK(Monitoring_MP!CC45),"",Monitoring_MP!CC45)</f>
        <v>nu</v>
      </c>
      <c r="CD20" s="292" t="str">
        <f>IF(ISBLANK(Monitoring_MP!CD45),"",Monitoring_MP!CD45)</f>
        <v>Nu sînt informații pe web</v>
      </c>
      <c r="CE20" s="295" t="str">
        <f>IF(ISBLANK(Monitoring_MP!CE45),"",Monitoring_MP!CE45)</f>
        <v>da</v>
      </c>
      <c r="CF20" s="292" t="str">
        <f>IF(ISBLANK(Monitoring_MP!CF45),"",Monitoring_MP!CF45)</f>
        <v>http://consiliu.rezina.md/chief.php?chief=1</v>
      </c>
      <c r="CG20" s="295" t="str">
        <f>IF(ISBLANK(Monitoring_MP!CG45),"",Monitoring_MP!CG45)</f>
        <v>da</v>
      </c>
      <c r="CH20" s="292" t="str">
        <f>IF(ISBLANK(Monitoring_MP!CH45),"",Monitoring_MP!CH45)</f>
        <v>http://www.riscani.md/index.php?pag=news2&amp;opa=view&amp;id=277&amp;tip=componenta&amp;start=</v>
      </c>
      <c r="CI20" s="295" t="str">
        <f>IF(ISBLANK(Monitoring_MP!CI45),"",Monitoring_MP!CI45)</f>
        <v>nu</v>
      </c>
      <c r="CJ20" s="292" t="str">
        <f>IF(ISBLANK(Monitoring_MP!CJ45),"",Monitoring_MP!CJ45)</f>
        <v>Nu sînt informații pe web</v>
      </c>
      <c r="CK20" s="295" t="str">
        <f>IF(ISBLANK(Monitoring_MP!CK45),"",Monitoring_MP!CK45)</f>
        <v>nu</v>
      </c>
      <c r="CL20" s="293" t="str">
        <f>IF(ISBLANK(Monitoring_MP!CL45),"",Monitoring_MP!CL45)</f>
        <v>Nu sînt informații pe web</v>
      </c>
      <c r="CM20" s="295" t="str">
        <f>IF(ISBLANK(Monitoring_MP!CM45),"",Monitoring_MP!CM45)</f>
        <v>nu</v>
      </c>
      <c r="CN20" s="293" t="str">
        <f>IF(ISBLANK(Monitoring_MP!CN45),"",Monitoring_MP!CN45)</f>
        <v>Nu sînt informații pe web</v>
      </c>
      <c r="CO20" s="295" t="str">
        <f>IF(ISBLANK(Monitoring_MP!CO45),"",Monitoring_MP!CO45)</f>
        <v>nu</v>
      </c>
      <c r="CP20" s="292" t="str">
        <f>IF(ISBLANK(Monitoring_MP!CP45),"",Monitoring_MP!CP45)</f>
        <v>Nu sînt informații pe web</v>
      </c>
      <c r="CQ20" s="295" t="str">
        <f>IF(ISBLANK(Monitoring_MP!CQ45),"",Monitoring_MP!CQ45)</f>
        <v>nu</v>
      </c>
      <c r="CR20" s="292" t="str">
        <f>IF(ISBLANK(Monitoring_MP!CR45),"",Monitoring_MP!CR45)</f>
        <v>Nu sînt informații pe web</v>
      </c>
      <c r="CS20" s="295" t="str">
        <f>IF(ISBLANK(Monitoring_MP!CS45),"",Monitoring_MP!CS45)</f>
        <v>nu</v>
      </c>
      <c r="CT20" s="292" t="str">
        <f>IF(ISBLANK(Monitoring_MP!CT45),"",Monitoring_MP!CT45)</f>
        <v>Nu sînt informații pe web</v>
      </c>
      <c r="CU20" s="295" t="str">
        <f>IF(ISBLANK(Monitoring_MP!CU45),"",Monitoring_MP!CU45)</f>
        <v>nu</v>
      </c>
      <c r="CV20" s="292" t="str">
        <f>IF(ISBLANK(Monitoring_MP!CV45),"",Monitoring_MP!CV45)</f>
        <v>Nu sînt informații pe web</v>
      </c>
      <c r="CW20" s="295" t="str">
        <f>IF(ISBLANK(Monitoring_MP!CW45),"",Monitoring_MP!CW45)</f>
        <v>da</v>
      </c>
      <c r="CX20" s="292" t="str">
        <f>IF(ISBLANK(Monitoring_MP!CX45),"",Monitoring_MP!CX45)</f>
        <v>http://www.crungheni.md/conducerea-raionului/presedinte/</v>
      </c>
      <c r="CY20" s="318" t="str">
        <f t="shared" si="0"/>
        <v>da</v>
      </c>
      <c r="CZ20" s="318">
        <f t="shared" si="8"/>
        <v>13</v>
      </c>
      <c r="DA20" s="318" t="str">
        <f t="shared" si="1"/>
        <v>nu</v>
      </c>
      <c r="DB20" s="318">
        <f t="shared" si="9"/>
        <v>19</v>
      </c>
      <c r="DC20" s="318" t="str">
        <f t="shared" si="2"/>
        <v>partial</v>
      </c>
      <c r="DD20" s="318">
        <f t="shared" si="10"/>
        <v>0</v>
      </c>
      <c r="DE20" s="318" t="str">
        <f t="shared" si="3"/>
        <v>---</v>
      </c>
      <c r="DF20" s="318">
        <f t="shared" si="11"/>
        <v>0</v>
      </c>
      <c r="DG20" s="318" t="str">
        <f t="shared" si="4"/>
        <v>---</v>
      </c>
      <c r="DH20" s="318">
        <f t="shared" si="12"/>
        <v>0</v>
      </c>
      <c r="DI20" s="318" t="str">
        <f t="shared" si="5"/>
        <v>---</v>
      </c>
      <c r="DJ20" s="318">
        <f t="shared" si="13"/>
        <v>0</v>
      </c>
      <c r="DK20" s="318" t="str">
        <f t="shared" si="6"/>
        <v>---</v>
      </c>
      <c r="DL20" s="318">
        <f t="shared" si="14"/>
        <v>0</v>
      </c>
      <c r="DM20" s="318" t="str">
        <f t="shared" si="7"/>
        <v>N/A</v>
      </c>
      <c r="DN20" s="318">
        <f t="shared" si="15"/>
        <v>0</v>
      </c>
      <c r="DO20" s="318">
        <f t="shared" si="16"/>
        <v>32</v>
      </c>
      <c r="DP20" s="318" t="str">
        <f t="shared" si="17"/>
        <v>da</v>
      </c>
      <c r="DQ20" s="318" t="str">
        <f t="shared" si="18"/>
        <v>nu</v>
      </c>
      <c r="DR20" s="318">
        <f t="shared" si="19"/>
        <v>13</v>
      </c>
      <c r="DS20" s="318">
        <f t="shared" si="20"/>
        <v>19</v>
      </c>
      <c r="DT20" s="318">
        <f t="shared" si="21"/>
        <v>32</v>
      </c>
      <c r="DU20" s="354" t="s">
        <v>323</v>
      </c>
      <c r="DV20" s="319">
        <f t="shared" si="22"/>
        <v>0.40625</v>
      </c>
      <c r="DW20" s="319">
        <f t="shared" si="23"/>
        <v>0.59375</v>
      </c>
      <c r="DX20" s="318" t="str">
        <f>VLOOKUP($B20,Matching_final!$B:$G,5,FALSE)</f>
        <v>R18043</v>
      </c>
      <c r="DY20" s="318" t="str">
        <f>VLOOKUP($B20,Matching_final!$B:$H,6,FALSE)</f>
        <v>Este CV-ul președintelui raionului disponibil pe pagina web, inclusiv informații cu privire la: studiile superioare, experiența de muncă, apartenența anterioară la societățile comerciale și organizațiile non-profit?</v>
      </c>
      <c r="DZ20" s="318" t="str">
        <f>VLOOKUP($B20,Matching_final!$B:$H,7,FALSE)</f>
        <v>et</v>
      </c>
      <c r="EA20" s="319">
        <f>VLOOKUP($DX20,Monitoring_MP_2018!$B:$CZ,102,FALSE)</f>
        <v>0.5</v>
      </c>
      <c r="EB20" s="319">
        <f>VLOOKUP($DX20,Monitoring_MP_2018!$B:$CZ,103,FALSE)</f>
        <v>0.46875</v>
      </c>
      <c r="EC20" s="320">
        <f t="shared" si="24"/>
        <v>-9.375E-2</v>
      </c>
      <c r="ED20" s="320">
        <f t="shared" si="25"/>
        <v>0.125</v>
      </c>
      <c r="EE20" s="318">
        <v>44</v>
      </c>
    </row>
    <row r="21" spans="1:135" ht="15" customHeight="1" x14ac:dyDescent="0.35">
      <c r="A21" s="366" t="str">
        <f>IF(ISBLANK(Monitoring_MP!A56),"",Monitoring_MP!A56)</f>
        <v>Q54</v>
      </c>
      <c r="B21" s="362" t="str">
        <f>IF(ISBLANK(Monitoring_MP!B56),"",Monitoring_MP!B56)</f>
        <v>R20054</v>
      </c>
      <c r="C21" s="363">
        <f>IF(ISBLANK(Monitoring_MP!C56),"",Monitoring_MP!C56)</f>
        <v>56</v>
      </c>
      <c r="D21" s="363" t="str">
        <f>IF(ISBLANK(Monitoring_MP!D56),"",Monitoring_MP!D56)</f>
        <v>Este făcută publică lista întreprinderilor municipale şi a societăţilor comerciale cu pachet majoritar deţinute de unitatea administrativ - teritorială (fie dețin acțiuni dar nu sînt majoritare)?</v>
      </c>
      <c r="E21" s="363" t="str">
        <f>IF(ISBLANK(Monitoring_MP!E56),"",Monitoring_MP!E56)</f>
        <v>Is the list of municipal enterprises and companies with the majority stake held by administrative - territorial unit (either hold shares but are not majority) made public?</v>
      </c>
      <c r="F21" s="364" t="str">
        <f>IF(ISBLANK(Monitoring_MP!F56),"",Monitoring_MP!F56)</f>
        <v>inv</v>
      </c>
      <c r="G21" s="364" t="str">
        <f>IF(ISBLANK(Monitoring_MP!G56),"",Monitoring_MP!G56)</f>
        <v>inv2</v>
      </c>
      <c r="H21" s="364" t="str">
        <f>IF(ISBLANK(Monitoring_MP!H56),"",Monitoring_MP!H56)</f>
        <v>inv2K</v>
      </c>
      <c r="I21" s="365">
        <f>IF(ISBLANK(Monitoring_MP!I56),"",Monitoring_MP!I56)</f>
        <v>1</v>
      </c>
      <c r="J21" s="134" t="str">
        <f>IF(ISBLANK(Monitoring_MP!J56),"",Monitoring_MP!J56)</f>
        <v>da</v>
      </c>
      <c r="K21" s="134" t="str">
        <f>IF(ISBLANK(Monitoring_MP!K56),"",Monitoring_MP!K56)</f>
        <v>yes</v>
      </c>
      <c r="L21" s="134" t="str">
        <f>IF(ISBLANK(Monitoring_MP!L56),"",Monitoring_MP!L56)</f>
        <v>nu</v>
      </c>
      <c r="M21" s="134" t="str">
        <f>IF(ISBLANK(Monitoring_MP!M56),"",Monitoring_MP!M56)</f>
        <v>no</v>
      </c>
      <c r="N21" s="134" t="str">
        <f>IF(ISBLANK(Monitoring_MP!N56),"",Monitoring_MP!N56)</f>
        <v>partial</v>
      </c>
      <c r="O21" s="134" t="str">
        <f>IF(ISBLANK(Monitoring_MP!O56),"",Monitoring_MP!O56)</f>
        <v>partially</v>
      </c>
      <c r="P21" s="209" t="str">
        <f>IF(ISBLANK(Monitoring_MP!P56),"",Monitoring_MP!P56)</f>
        <v>---</v>
      </c>
      <c r="Q21" s="209" t="str">
        <f>IF(ISBLANK(Monitoring_MP!Q56),"",Monitoring_MP!Q56)</f>
        <v>---</v>
      </c>
      <c r="R21" s="209" t="str">
        <f>IF(ISBLANK(Monitoring_MP!R56),"",Monitoring_MP!R56)</f>
        <v>---</v>
      </c>
      <c r="S21" s="209" t="str">
        <f>IF(ISBLANK(Monitoring_MP!S56),"",Monitoring_MP!S56)</f>
        <v>---</v>
      </c>
      <c r="T21" s="209" t="str">
        <f>IF(ISBLANK(Monitoring_MP!T56),"",Monitoring_MP!T56)</f>
        <v>---</v>
      </c>
      <c r="U21" s="209" t="str">
        <f>IF(ISBLANK(Monitoring_MP!U56),"",Monitoring_MP!U56)</f>
        <v>---</v>
      </c>
      <c r="V21" s="209" t="str">
        <f>IF(ISBLANK(Monitoring_MP!V56),"",Monitoring_MP!V56)</f>
        <v>---</v>
      </c>
      <c r="W21" s="209" t="str">
        <f>IF(ISBLANK(Monitoring_MP!W56),"",Monitoring_MP!W56)</f>
        <v>---</v>
      </c>
      <c r="X21" s="134" t="str">
        <f>IF(ISBLANK(Monitoring_MP!X56),"",Monitoring_MP!X56)</f>
        <v>N/A</v>
      </c>
      <c r="Y21" s="134" t="str">
        <f>IF(ISBLANK(Monitoring_MP!Y56),"",Monitoring_MP!Y56)</f>
        <v>N/A</v>
      </c>
      <c r="Z21" s="361" t="str">
        <f>IF(ISBLANK(Monitoring_MP!Z56),"",Monitoring_MP!Z56)</f>
        <v>---</v>
      </c>
      <c r="AA21" s="361" t="str">
        <f>IF(ISBLANK(Monitoring_MP!AA56),"",Monitoring_MP!AA56)</f>
        <v>---</v>
      </c>
      <c r="AB21" s="134" t="str">
        <f>IF(ISBLANK(Monitoring_MP!AB56),"",Monitoring_MP!AB56)</f>
        <v>da</v>
      </c>
      <c r="AC21" s="134" t="str">
        <f>IF(ISBLANK(Monitoring_MP!AC56),"",Monitoring_MP!AC56)</f>
        <v>nu</v>
      </c>
      <c r="AD21" s="134">
        <f>IF(ISBLANK(Monitoring_MP!AD56),"",Monitoring_MP!AD56)</f>
        <v>1</v>
      </c>
      <c r="AE21" s="134">
        <f>IF(ISBLANK(Monitoring_MP!AE56),"",Monitoring_MP!AE56)</f>
        <v>0</v>
      </c>
      <c r="AF21" s="134">
        <f>IF(ISBLANK(Monitoring_MP!AF56),"",Monitoring_MP!AF56)</f>
        <v>0.5</v>
      </c>
      <c r="AG21" s="209" t="str">
        <f>IF(ISBLANK(Monitoring_MP!AG56),"",Monitoring_MP!AG56)</f>
        <v>---</v>
      </c>
      <c r="AH21" s="209" t="str">
        <f>IF(ISBLANK(Monitoring_MP!AH56),"",Monitoring_MP!AH56)</f>
        <v>---</v>
      </c>
      <c r="AI21" s="209" t="str">
        <f>IF(ISBLANK(Monitoring_MP!AI56),"",Monitoring_MP!AI56)</f>
        <v>---</v>
      </c>
      <c r="AJ21" s="209" t="str">
        <f>IF(ISBLANK(Monitoring_MP!AJ56),"",Monitoring_MP!AJ56)</f>
        <v>---</v>
      </c>
      <c r="AK21" s="221" t="str">
        <f>IF(ISBLANK(Monitoring_MP!AK56),"",Monitoring_MP!AK56)</f>
        <v>N/A</v>
      </c>
      <c r="AL21" s="209" t="str">
        <f>IF(ISBLANK(Monitoring_MP!AL56),"",Monitoring_MP!AL56)</f>
        <v>---</v>
      </c>
      <c r="AM21" s="295" t="str">
        <f>IF(ISBLANK(Monitoring_MP!AM56),"",Monitoring_MP!AM56)</f>
        <v>nu</v>
      </c>
      <c r="AN21" s="294" t="str">
        <f>IF(ISBLANK(Monitoring_MP!AN56),"",Monitoring_MP!AN56)</f>
        <v>Nu sînt informații pe web</v>
      </c>
      <c r="AO21" s="295" t="str">
        <f>IF(ISBLANK(Monitoring_MP!AO56),"",Monitoring_MP!AO56)</f>
        <v>da</v>
      </c>
      <c r="AP21" s="294" t="str">
        <f>IF(ISBLANK(Monitoring_MP!AP56),"",Monitoring_MP!AP56)</f>
        <v>http://basarabeasca.md/ro/institutii-fondate-de-consiliul-raional/
http://basarabeasca.md/ro/acte-normative/</v>
      </c>
      <c r="AQ21" s="295" t="str">
        <f>IF(ISBLANK(Monitoring_MP!AQ56),"",Monitoring_MP!AQ56)</f>
        <v>nu</v>
      </c>
      <c r="AR21" s="293" t="str">
        <f>IF(ISBLANK(Monitoring_MP!AR56),"",Monitoring_MP!AR56)</f>
        <v>Nu sînt informații pe web</v>
      </c>
      <c r="AS21" s="295" t="str">
        <f>IF(ISBLANK(Monitoring_MP!AS56),"",Monitoring_MP!AS56)</f>
        <v>nu</v>
      </c>
      <c r="AT21" s="293" t="str">
        <f>IF(ISBLANK(Monitoring_MP!AT56),"",Monitoring_MP!AT56)</f>
        <v>Nu sînt informații pe web</v>
      </c>
      <c r="AU21" s="295" t="str">
        <f>IF(ISBLANK(Monitoring_MP!AU56),"",Monitoring_MP!AU56)</f>
        <v>nu</v>
      </c>
      <c r="AV21" s="293" t="str">
        <f>IF(ISBLANK(Monitoring_MP!AV56),"",Monitoring_MP!AV56)</f>
        <v>Nu sînt informații pe web</v>
      </c>
      <c r="AW21" s="295" t="str">
        <f>IF(ISBLANK(Monitoring_MP!AW56),"",Monitoring_MP!AW56)</f>
        <v>nu</v>
      </c>
      <c r="AX21" s="293" t="str">
        <f>IF(ISBLANK(Monitoring_MP!AX56),"",Monitoring_MP!AX56)</f>
        <v>Nu sînt informații pe web</v>
      </c>
      <c r="AY21" s="295" t="str">
        <f>IF(ISBLANK(Monitoring_MP!AY56),"",Monitoring_MP!AY56)</f>
        <v>nu</v>
      </c>
      <c r="AZ21" s="293" t="str">
        <f>IF(ISBLANK(Monitoring_MP!AZ56),"",Monitoring_MP!AZ56)</f>
        <v>Nu sînt informații pe web</v>
      </c>
      <c r="BA21" s="295" t="str">
        <f>IF(ISBLANK(Monitoring_MP!BA56),"",Monitoring_MP!BA56)</f>
        <v>da</v>
      </c>
      <c r="BB21" s="293" t="str">
        <f>IF(ISBLANK(Monitoring_MP!BB56),"",Monitoring_MP!BB56)</f>
        <v>http://raioncimislia.md/intreprinderea-municipala-centrul-stomatologic-raional-cimislia/
http://raioncimislia.md/intreprinderea-municipala-servcom-cimislia/
http://raioncimislia.md/intreprinderea-municipala-biroul-de-proiectari-prospectiuni-si-servicii-cimislia/</v>
      </c>
      <c r="BC21" s="328" t="str">
        <f>IF(ISBLANK(Monitoring_MP!BC56),"",Monitoring_MP!BC56)</f>
        <v>nu</v>
      </c>
      <c r="BD21" s="293" t="str">
        <f>IF(ISBLANK(Monitoring_MP!BD56),"",Monitoring_MP!BD56)</f>
        <v>Nu sînt informații pe web</v>
      </c>
      <c r="BE21" s="295" t="str">
        <f>IF(ISBLANK(Monitoring_MP!BE56),"",Monitoring_MP!BE56)</f>
        <v>nu</v>
      </c>
      <c r="BF21" s="293" t="str">
        <f>IF(ISBLANK(Monitoring_MP!BF56),"",Monitoring_MP!BF56)</f>
        <v>Nu sînt informații pe web</v>
      </c>
      <c r="BG21" s="295" t="str">
        <f>IF(ISBLANK(Monitoring_MP!BG56),"",Monitoring_MP!BG56)</f>
        <v>nu</v>
      </c>
      <c r="BH21" s="293" t="str">
        <f>IF(ISBLANK(Monitoring_MP!BH56),"",Monitoring_MP!BH56)</f>
        <v>Nu sînt informații pe web</v>
      </c>
      <c r="BI21" s="295" t="str">
        <f>IF(ISBLANK(Monitoring_MP!BI56),"",Monitoring_MP!BI56)</f>
        <v>da</v>
      </c>
      <c r="BJ21" s="293" t="str">
        <f>IF(ISBLANK(Monitoring_MP!BJ56),"",Monitoring_MP!BJ56)</f>
        <v>http://dubasari.md/pagins/prietenia
http://dubasari.md/pagins/centrul-stomatologic-dubasari</v>
      </c>
      <c r="BK21" s="295" t="str">
        <f>IF(ISBLANK(Monitoring_MP!BK56),"",Monitoring_MP!BK56)</f>
        <v>da</v>
      </c>
      <c r="BL21" s="293" t="str">
        <f>IF(ISBLANK(Monitoring_MP!BL56),"",Monitoring_MP!BL56)</f>
        <v>http://edinet.md/institutii-raionale/</v>
      </c>
      <c r="BM21" s="295" t="str">
        <f>IF(ISBLANK(Monitoring_MP!BM56),"",Monitoring_MP!BM56)</f>
        <v>da</v>
      </c>
      <c r="BN21" s="293" t="str">
        <f>IF(ISBLANK(Monitoring_MP!BN56),"",Monitoring_MP!BN56)</f>
        <v>http://www.cr-falesti.md/index.php/m-im/csrf
http://www.cr-falesti.md/index.php/m-im/cf
http://www.cr-falesti.md/index.php/m-im/bpscr</v>
      </c>
      <c r="BO21" s="295" t="str">
        <f>IF(ISBLANK(Monitoring_MP!BO56),"",Monitoring_MP!BO56)</f>
        <v>nu</v>
      </c>
      <c r="BP21" s="293" t="str">
        <f>IF(ISBLANK(Monitoring_MP!BP56),"",Monitoring_MP!BP56)</f>
        <v>Nu sînt informații pe web</v>
      </c>
      <c r="BQ21" s="295" t="str">
        <f>IF(ISBLANK(Monitoring_MP!BQ56),"",Monitoring_MP!BQ56)</f>
        <v>nu</v>
      </c>
      <c r="BR21" s="293" t="str">
        <f>IF(ISBLANK(Monitoring_MP!BR56),"",Monitoring_MP!BR56)</f>
        <v>Nu sînt informații pe web</v>
      </c>
      <c r="BS21" s="295" t="str">
        <f>IF(ISBLANK(Monitoring_MP!BS56),"",Monitoring_MP!BS56)</f>
        <v>da</v>
      </c>
      <c r="BT21" s="293" t="str">
        <f>IF(ISBLANK(Monitoring_MP!BT56),"",Monitoring_MP!BT56)</f>
        <v>https://hincesti.md/2020/03/13/lista-intreprinderilor-municipale-din-raionul-hincesti/</v>
      </c>
      <c r="BU21" s="295" t="str">
        <f>IF(ISBLANK(Monitoring_MP!BU56),"",Monitoring_MP!BU56)</f>
        <v>nu</v>
      </c>
      <c r="BV21" s="293" t="str">
        <f>IF(ISBLANK(Monitoring_MP!BV56),"",Monitoring_MP!BV56)</f>
        <v>Nu sînt informații pe web</v>
      </c>
      <c r="BW21" s="295" t="str">
        <f>IF(ISBLANK(Monitoring_MP!BW56),"",Monitoring_MP!BW56)</f>
        <v>nu</v>
      </c>
      <c r="BX21" s="73" t="str">
        <f>IF(ISBLANK(Monitoring_MP!BX56),"",Monitoring_MP!BX56)</f>
        <v>Nu sînt informații pe web</v>
      </c>
      <c r="BY21" s="295" t="str">
        <f>IF(ISBLANK(Monitoring_MP!BY56),"",Monitoring_MP!BY56)</f>
        <v>nu</v>
      </c>
      <c r="BZ21" s="293" t="str">
        <f>IF(ISBLANK(Monitoring_MP!BZ56),"",Monitoring_MP!BZ56)</f>
        <v>Nu sînt informații pe web</v>
      </c>
      <c r="CA21" s="295" t="str">
        <f>IF(ISBLANK(Monitoring_MP!CA56),"",Monitoring_MP!CA56)</f>
        <v>nu</v>
      </c>
      <c r="CB21" s="293" t="str">
        <f>IF(ISBLANK(Monitoring_MP!CB56),"",Monitoring_MP!CB56)</f>
        <v>Nu sînt informații pe web</v>
      </c>
      <c r="CC21" s="295" t="str">
        <f>IF(ISBLANK(Monitoring_MP!CC56),"",Monitoring_MP!CC56)</f>
        <v>da</v>
      </c>
      <c r="CD21" s="293" t="str">
        <f>IF(ISBLANK(Monitoring_MP!CD56),"",Monitoring_MP!CD56)</f>
        <v>http://or.md/index.php/i-m-complexul-raional-sportiv/
http://or.md/index.php/i-m-servicii-in-constructii-a-consiliului-raional-orhei/</v>
      </c>
      <c r="CE21" s="295" t="str">
        <f>IF(ISBLANK(Monitoring_MP!CE56),"",Monitoring_MP!CE56)</f>
        <v>nu</v>
      </c>
      <c r="CF21" s="293" t="str">
        <f>IF(ISBLANK(Monitoring_MP!CF56),"",Monitoring_MP!CF56)</f>
        <v>Nu sînt informații pe web</v>
      </c>
      <c r="CG21" s="295" t="str">
        <f>IF(ISBLANK(Monitoring_MP!CG56),"",Monitoring_MP!CG56)</f>
        <v>da</v>
      </c>
      <c r="CH21" s="293" t="str">
        <f>IF(ISBLANK(Monitoring_MP!CH56),"",Monitoring_MP!CH56)</f>
        <v>http://www.riscani.md/index.php?pag=intreprinderi_municipale&amp;ids=numarul_intreprinderilor&amp;id=2&amp;start=</v>
      </c>
      <c r="CI21" s="295" t="str">
        <f>IF(ISBLANK(Monitoring_MP!CI56),"",Monitoring_MP!CI56)</f>
        <v>da</v>
      </c>
      <c r="CJ21" s="293" t="str">
        <f>IF(ISBLANK(Monitoring_MP!CJ56),"",Monitoring_MP!CJ56)</f>
        <v>http://www.singerei.md/2014-07-24-22-50-34.html</v>
      </c>
      <c r="CK21" s="295" t="str">
        <f>IF(ISBLANK(Monitoring_MP!CK56),"",Monitoring_MP!CK56)</f>
        <v>nu</v>
      </c>
      <c r="CL21" s="293" t="str">
        <f>IF(ISBLANK(Monitoring_MP!CL56),"",Monitoring_MP!CL56)</f>
        <v>Nu sînt informații pe web</v>
      </c>
      <c r="CM21" s="295" t="str">
        <f>IF(ISBLANK(Monitoring_MP!CM56),"",Monitoring_MP!CM56)</f>
        <v>nu</v>
      </c>
      <c r="CN21" s="293" t="str">
        <f>IF(ISBLANK(Monitoring_MP!CN56),"",Monitoring_MP!CN56)</f>
        <v>Nu sînt informații pe web</v>
      </c>
      <c r="CO21" s="295" t="str">
        <f>IF(ISBLANK(Monitoring_MP!CO56),"",Monitoring_MP!CO56)</f>
        <v>da</v>
      </c>
      <c r="CP21" s="293" t="str">
        <f>IF(ISBLANK(Monitoring_MP!CP56),"",Monitoring_MP!CP56)</f>
        <v>https://stefan-voda.md/intreprinderile-municipale/</v>
      </c>
      <c r="CQ21" s="295" t="str">
        <f>IF(ISBLANK(Monitoring_MP!CQ56),"",Monitoring_MP!CQ56)</f>
        <v>da</v>
      </c>
      <c r="CR21" s="293" t="str">
        <f>IF(ISBLANK(Monitoring_MP!CR56),"",Monitoring_MP!CR56)</f>
        <v>http://crstraseni.md/index.php?pag=cat&amp;id=860&amp;l=ro</v>
      </c>
      <c r="CS21" s="295" t="str">
        <f>IF(ISBLANK(Monitoring_MP!CS56),"",Monitoring_MP!CS56)</f>
        <v>nu</v>
      </c>
      <c r="CT21" s="293" t="str">
        <f>IF(ISBLANK(Monitoring_MP!CT56),"",Monitoring_MP!CT56)</f>
        <v>Nu sînt informații pe web</v>
      </c>
      <c r="CU21" s="295" t="str">
        <f>IF(ISBLANK(Monitoring_MP!CU56),"",Monitoring_MP!CU56)</f>
        <v>nu</v>
      </c>
      <c r="CV21" s="293" t="str">
        <f>IF(ISBLANK(Monitoring_MP!CV56),"",Monitoring_MP!CV56)</f>
        <v>Nu sînt informații pe web</v>
      </c>
      <c r="CW21" s="295" t="str">
        <f>IF(ISBLANK(Monitoring_MP!CW56),"",Monitoring_MP!CW56)</f>
        <v>da</v>
      </c>
      <c r="CX21" s="293" t="str">
        <f>IF(ISBLANK(Monitoring_MP!CX56),"",Monitoring_MP!CX56)</f>
        <v>http://www.crungheni.md/contacte/</v>
      </c>
      <c r="CY21" s="318" t="str">
        <f t="shared" si="0"/>
        <v>da</v>
      </c>
      <c r="CZ21" s="318">
        <f t="shared" si="8"/>
        <v>12</v>
      </c>
      <c r="DA21" s="318" t="str">
        <f t="shared" si="1"/>
        <v>nu</v>
      </c>
      <c r="DB21" s="318">
        <f t="shared" si="9"/>
        <v>20</v>
      </c>
      <c r="DC21" s="318" t="str">
        <f t="shared" si="2"/>
        <v>partial</v>
      </c>
      <c r="DD21" s="318">
        <f t="shared" si="10"/>
        <v>0</v>
      </c>
      <c r="DE21" s="318" t="str">
        <f t="shared" si="3"/>
        <v>---</v>
      </c>
      <c r="DF21" s="318">
        <f t="shared" si="11"/>
        <v>0</v>
      </c>
      <c r="DG21" s="318" t="str">
        <f t="shared" si="4"/>
        <v>---</v>
      </c>
      <c r="DH21" s="318">
        <f t="shared" si="12"/>
        <v>0</v>
      </c>
      <c r="DI21" s="318" t="str">
        <f t="shared" si="5"/>
        <v>---</v>
      </c>
      <c r="DJ21" s="318">
        <f t="shared" si="13"/>
        <v>0</v>
      </c>
      <c r="DK21" s="318" t="str">
        <f t="shared" si="6"/>
        <v>---</v>
      </c>
      <c r="DL21" s="318">
        <f t="shared" si="14"/>
        <v>0</v>
      </c>
      <c r="DM21" s="318" t="str">
        <f t="shared" si="7"/>
        <v>N/A</v>
      </c>
      <c r="DN21" s="318">
        <f t="shared" si="15"/>
        <v>0</v>
      </c>
      <c r="DO21" s="318">
        <f t="shared" si="16"/>
        <v>32</v>
      </c>
      <c r="DP21" s="318" t="str">
        <f t="shared" si="17"/>
        <v>da</v>
      </c>
      <c r="DQ21" s="318" t="str">
        <f t="shared" si="18"/>
        <v>nu</v>
      </c>
      <c r="DR21" s="318">
        <f t="shared" si="19"/>
        <v>12</v>
      </c>
      <c r="DS21" s="318">
        <f t="shared" si="20"/>
        <v>20</v>
      </c>
      <c r="DT21" s="318">
        <f t="shared" si="21"/>
        <v>32</v>
      </c>
      <c r="DU21" s="363" t="s">
        <v>338</v>
      </c>
      <c r="DV21" s="319">
        <f t="shared" si="22"/>
        <v>0.375</v>
      </c>
      <c r="DW21" s="319">
        <f t="shared" si="23"/>
        <v>0.625</v>
      </c>
      <c r="DX21" s="318" t="str">
        <f>VLOOKUP($B21,Matching_final!$B:$G,5,FALSE)</f>
        <v>R18054</v>
      </c>
      <c r="DY21" s="318" t="str">
        <f>VLOOKUP($B21,Matching_final!$B:$H,6,FALSE)</f>
        <v>Este făcută publică lista întreprinderilor municipale şi a societăţilor comerciale cu pachet majoritar deţinute de unitatea administrativ - teritorială (fie dețin acțiuni dar nu sînt majoritare)?</v>
      </c>
      <c r="DZ21" s="318" t="str">
        <f>VLOOKUP($B21,Matching_final!$B:$H,7,FALSE)</f>
        <v>inv</v>
      </c>
      <c r="EA21" s="319">
        <f>VLOOKUP($DX21,Monitoring_MP_2018!$B:$CZ,102,FALSE)</f>
        <v>0.125</v>
      </c>
      <c r="EB21" s="319">
        <f>VLOOKUP($DX21,Monitoring_MP_2018!$B:$CZ,103,FALSE)</f>
        <v>0.84375</v>
      </c>
      <c r="EC21" s="320">
        <f t="shared" si="24"/>
        <v>0.25</v>
      </c>
      <c r="ED21" s="320">
        <f t="shared" si="25"/>
        <v>-0.21875</v>
      </c>
      <c r="EE21" s="318">
        <v>55</v>
      </c>
    </row>
    <row r="22" spans="1:135" ht="15" customHeight="1" x14ac:dyDescent="0.35">
      <c r="A22" s="312" t="str">
        <f>IF(ISBLANK(Monitoring_MP!A8),"",Monitoring_MP!A8)</f>
        <v>Q7</v>
      </c>
      <c r="B22" s="313" t="str">
        <f>IF(ISBLANK(Monitoring_MP!B8),"",Monitoring_MP!B8)</f>
        <v>R20007</v>
      </c>
      <c r="C22" s="314">
        <f>IF(ISBLANK(Monitoring_MP!C8),"",Monitoring_MP!C8)</f>
        <v>8</v>
      </c>
      <c r="D22" s="314" t="str">
        <f>IF(ISBLANK(Monitoring_MP!D8),"",Monitoring_MP!D8)</f>
        <v>Proiectele de decizii/dispoziţii şi materialele aferente acestora din anul 2019 au fost aduse la cunoștința publicului pînă la şedinţa autorităţii publice?</v>
      </c>
      <c r="E22" s="314" t="str">
        <f>IF(ISBLANK(Monitoring_MP!E8),"",Monitoring_MP!E8)</f>
        <v>Were the draft decisions / provisions and relevant materials in 2019 made known for public before the public authority meeting?</v>
      </c>
      <c r="F22" s="126" t="str">
        <f>IF(ISBLANK(Monitoring_MP!F8),"",Monitoring_MP!F8)</f>
        <v>acc</v>
      </c>
      <c r="G22" s="126" t="str">
        <f>IF(ISBLANK(Monitoring_MP!G8),"",Monitoring_MP!G8)</f>
        <v>acc7</v>
      </c>
      <c r="H22" s="126" t="str">
        <f>IF(ISBLANK(Monitoring_MP!H8),"",Monitoring_MP!H8)</f>
        <v>acc7k</v>
      </c>
      <c r="I22" s="315">
        <f>IF(ISBLANK(Monitoring_MP!I8),"",Monitoring_MP!I8)</f>
        <v>1</v>
      </c>
      <c r="J22" s="126" t="str">
        <f>IF(ISBLANK(Monitoring_MP!J8),"",Monitoring_MP!J8)</f>
        <v>da</v>
      </c>
      <c r="K22" s="126" t="str">
        <f>IF(ISBLANK(Monitoring_MP!K8),"",Monitoring_MP!K8)</f>
        <v>yes</v>
      </c>
      <c r="L22" s="126" t="str">
        <f>IF(ISBLANK(Monitoring_MP!L8),"",Monitoring_MP!L8)</f>
        <v>nu</v>
      </c>
      <c r="M22" s="126" t="str">
        <f>IF(ISBLANK(Monitoring_MP!M8),"",Monitoring_MP!M8)</f>
        <v>no</v>
      </c>
      <c r="N22" s="126" t="str">
        <f>IF(ISBLANK(Monitoring_MP!N8),"",Monitoring_MP!N8)</f>
        <v>panou informativ/alte modalități</v>
      </c>
      <c r="O22" s="126" t="str">
        <f>IF(ISBLANK(Monitoring_MP!O8),"",Monitoring_MP!O8)</f>
        <v>Bilboard/other ways</v>
      </c>
      <c r="P22" s="126" t="str">
        <f>IF(ISBLANK(Monitoring_MP!P8),"",Monitoring_MP!P8)</f>
        <v>0-10%</v>
      </c>
      <c r="Q22" s="126" t="str">
        <f>IF(ISBLANK(Monitoring_MP!Q8),"",Monitoring_MP!Q8)</f>
        <v>0-10%</v>
      </c>
      <c r="R22" s="126" t="str">
        <f>IF(ISBLANK(Monitoring_MP!R8),"",Monitoring_MP!R8)</f>
        <v>10-30%</v>
      </c>
      <c r="S22" s="126" t="str">
        <f>IF(ISBLANK(Monitoring_MP!S8),"",Monitoring_MP!S8)</f>
        <v>10-30%</v>
      </c>
      <c r="T22" s="126" t="str">
        <f>IF(ISBLANK(Monitoring_MP!T8),"",Monitoring_MP!T8)</f>
        <v>30-60%</v>
      </c>
      <c r="U22" s="126" t="str">
        <f>IF(ISBLANK(Monitoring_MP!U8),"",Monitoring_MP!U8)</f>
        <v>30-60%</v>
      </c>
      <c r="V22" s="126" t="str">
        <f>IF(ISBLANK(Monitoring_MP!V8),"",Monitoring_MP!V8)</f>
        <v>60-90%</v>
      </c>
      <c r="W22" s="126" t="str">
        <f>IF(ISBLANK(Monitoring_MP!W8),"",Monitoring_MP!W8)</f>
        <v>60-90%</v>
      </c>
      <c r="X22" s="126" t="str">
        <f>IF(ISBLANK(Monitoring_MP!X8),"",Monitoring_MP!X8)</f>
        <v>N/A</v>
      </c>
      <c r="Y22" s="126" t="str">
        <f>IF(ISBLANK(Monitoring_MP!Y8),"",Monitoring_MP!Y8)</f>
        <v>N/A</v>
      </c>
      <c r="Z22" s="316" t="str">
        <f>IF(ISBLANK(Monitoring_MP!Z8),"",Monitoring_MP!Z8)</f>
        <v>---</v>
      </c>
      <c r="AA22" s="316" t="str">
        <f>IF(ISBLANK(Monitoring_MP!AA8),"",Monitoring_MP!AA8)</f>
        <v>---</v>
      </c>
      <c r="AB22" s="126" t="str">
        <f>IF(ISBLANK(Monitoring_MP!AB8),"",Monitoring_MP!AB8)</f>
        <v>da</v>
      </c>
      <c r="AC22" s="126" t="str">
        <f>IF(ISBLANK(Monitoring_MP!AC8),"",Monitoring_MP!AC8)</f>
        <v>nu</v>
      </c>
      <c r="AD22" s="126">
        <f>IF(ISBLANK(Monitoring_MP!AD8),"",Monitoring_MP!AD8)</f>
        <v>1</v>
      </c>
      <c r="AE22" s="126">
        <f>IF(ISBLANK(Monitoring_MP!AE8),"",Monitoring_MP!AE8)</f>
        <v>0</v>
      </c>
      <c r="AF22" s="126">
        <f>IF(ISBLANK(Monitoring_MP!AF8),"",Monitoring_MP!AF8)</f>
        <v>0.5</v>
      </c>
      <c r="AG22" s="210">
        <f>IF(ISBLANK(Monitoring_MP!AG8),"",Monitoring_MP!AG8)</f>
        <v>0.2</v>
      </c>
      <c r="AH22" s="210">
        <f>IF(ISBLANK(Monitoring_MP!AH8),"",Monitoring_MP!AH8)</f>
        <v>0.4</v>
      </c>
      <c r="AI22" s="210">
        <f>IF(ISBLANK(Monitoring_MP!AI8),"",Monitoring_MP!AI8)</f>
        <v>0.6</v>
      </c>
      <c r="AJ22" s="210">
        <f>IF(ISBLANK(Monitoring_MP!AJ8),"",Monitoring_MP!AJ8)</f>
        <v>0.8</v>
      </c>
      <c r="AK22" s="210" t="str">
        <f>IF(ISBLANK(Monitoring_MP!AK8),"",Monitoring_MP!AK8)</f>
        <v>N/A</v>
      </c>
      <c r="AL22" s="201" t="str">
        <f>IF(ISBLANK(Monitoring_MP!AL8),"",Monitoring_MP!AL8)</f>
        <v>---</v>
      </c>
      <c r="AM22" s="295" t="str">
        <f>IF(ISBLANK(Monitoring_MP!AM8),"",Monitoring_MP!AM8)</f>
        <v>30-60%</v>
      </c>
      <c r="AN22" s="294" t="str">
        <f>IF(ISBLANK(Monitoring_MP!AN8),"",Monitoring_MP!AN8)</f>
        <v>https://anenii-noi.md/index.php?option=com_content&amp;view=category&amp;layout=blog&amp;id=85&amp;Itemid=691</v>
      </c>
      <c r="AO22" s="295" t="str">
        <f>IF(ISBLANK(Monitoring_MP!AO8),"",Monitoring_MP!AO8)</f>
        <v>60-90%</v>
      </c>
      <c r="AP22" s="292" t="str">
        <f>IF(ISBLANK(Monitoring_MP!AP8),"",Monitoring_MP!AP8)</f>
        <v>http://basarabeasca.md/ro/consultari-publice-ale-proiectelor/
Pe web sînt proiectele de decizii doar pentru 3 ședințe ale consiliului raional (cu mențiunea că din 25.09.2018 consiliul raional Basarabeasca a fost dizolvat, iar noul consiliul raional a fost ales în rezultatul alegerilor locale generale din 20.10.2019, cu validarea mandatelor pe 7.11.19). Punctajul acordat reiese din lipsa nemijlocită a proiectului bugetului raional în proiectele de decizii publicate pe web.
consecutiv nu a fost convocat în ședințe și nu a adoptat nici o decizie</v>
      </c>
      <c r="AQ22" s="295" t="str">
        <f>IF(ISBLANK(Monitoring_MP!AQ8),"",Monitoring_MP!AQ8)</f>
        <v>nu</v>
      </c>
      <c r="AR22" s="293" t="str">
        <f>IF(ISBLANK(Monitoring_MP!AR8),"",Monitoring_MP!AR8)</f>
        <v>Nu sînt informații pe web</v>
      </c>
      <c r="AS22" s="295" t="str">
        <f>IF(ISBLANK(Monitoring_MP!AS8),"",Monitoring_MP!AS8)</f>
        <v>60-90%</v>
      </c>
      <c r="AT22" s="292" t="str">
        <f>IF(ISBLANK(Monitoring_MP!AT8),"",Monitoring_MP!AT8)</f>
        <v>http://cahul.md/proiecte-de-decizii/</v>
      </c>
      <c r="AU22" s="295" t="str">
        <f>IF(ISBLANK(Monitoring_MP!AU8),"",Monitoring_MP!AU8)</f>
        <v>nu</v>
      </c>
      <c r="AV22" s="293" t="str">
        <f>IF(ISBLANK(Monitoring_MP!AV8),"",Monitoring_MP!AV8)</f>
        <v>Nu sînt informații pe web</v>
      </c>
      <c r="AW22" s="295" t="str">
        <f>IF(ISBLANK(Monitoring_MP!AW8),"",Monitoring_MP!AW8)</f>
        <v>0-10%</v>
      </c>
      <c r="AX22" s="293" t="str">
        <f>IF(ISBLANK(Monitoring_MP!AX8),"",Monitoring_MP!AX8)</f>
        <v>http://cantemir.md/lib.php?l=ro&amp;idc=97&amp;year=&amp;month=&amp;day=&amp;page=2</v>
      </c>
      <c r="AY22" s="295" t="str">
        <f>IF(ISBLANK(Monitoring_MP!AY8),"",Monitoring_MP!AY8)</f>
        <v>da</v>
      </c>
      <c r="AZ22" s="293" t="str">
        <f>IF(ISBLANK(Monitoring_MP!AZ8),"",Monitoring_MP!AZ8)</f>
        <v>http://www.causeni.md/documents/item/index/1784</v>
      </c>
      <c r="BA22" s="295" t="str">
        <f>IF(ISBLANK(Monitoring_MP!BA8),"",Monitoring_MP!BA8)</f>
        <v>60-90%</v>
      </c>
      <c r="BB22" s="321" t="str">
        <f>IF(ISBLANK(Monitoring_MP!BB8),"",Monitoring_MP!BB8)</f>
        <v>http://raioncimislia.md/proiecte-de-decizii/</v>
      </c>
      <c r="BC22" s="295" t="str">
        <f>IF(ISBLANK(Monitoring_MP!BC8),"",Monitoring_MP!BC8)</f>
        <v>da</v>
      </c>
      <c r="BD22" s="293" t="str">
        <f>IF(ISBLANK(Monitoring_MP!BD8),"",Monitoring_MP!BD8)</f>
        <v>http://criuleni.md/index.php?pag=news&amp;id=517&amp;l=ro</v>
      </c>
      <c r="BE22" s="295" t="str">
        <f>IF(ISBLANK(Monitoring_MP!BE8),"",Monitoring_MP!BE8)</f>
        <v>nu</v>
      </c>
      <c r="BF22" s="293" t="str">
        <f>IF(ISBLANK(Monitoring_MP!BF8),"",Monitoring_MP!BF8)</f>
        <v>Nu sînt informații pe web</v>
      </c>
      <c r="BG22" s="295" t="str">
        <f>IF(ISBLANK(Monitoring_MP!BG8),"",Monitoring_MP!BG8)</f>
        <v>0-10%</v>
      </c>
      <c r="BH22" s="292" t="str">
        <f>IF(ISBLANK(Monitoring_MP!BH8),"",Monitoring_MP!BH8)</f>
        <v>https://drochia.md/proiecte-de-decizii/</v>
      </c>
      <c r="BI22" s="295" t="str">
        <f>IF(ISBLANK(Monitoring_MP!BI8),"",Monitoring_MP!BI8)</f>
        <v>da</v>
      </c>
      <c r="BJ22" s="293" t="str">
        <f>IF(ISBLANK(Monitoring_MP!BJ8),"",Monitoring_MP!BJ8)</f>
        <v>http://dubasari.md/pagins/proiecte-de-decizie</v>
      </c>
      <c r="BK22" s="295" t="str">
        <f>IF(ISBLANK(Monitoring_MP!BK8),"",Monitoring_MP!BK8)</f>
        <v>60-90%</v>
      </c>
      <c r="BL22" s="293" t="str">
        <f>IF(ISBLANK(Monitoring_MP!BL8),"",Monitoring_MP!BL8)</f>
        <v>https://edinet.md/proiecte-de-decizii/</v>
      </c>
      <c r="BM22" s="295" t="str">
        <f>IF(ISBLANK(Monitoring_MP!BM8),"",Monitoring_MP!BM8)</f>
        <v>da</v>
      </c>
      <c r="BN22" s="292" t="str">
        <f>IF(ISBLANK(Monitoring_MP!BN8),"",Monitoring_MP!BN8)</f>
        <v>http://www.cr-falesti.md/index.php/proiecte-de-decizii-2</v>
      </c>
      <c r="BO22" s="295" t="str">
        <f>IF(ISBLANK(Monitoring_MP!BO8),"",Monitoring_MP!BO8)</f>
        <v>60-90%</v>
      </c>
      <c r="BP22" s="292" t="str">
        <f>IF(ISBLANK(Monitoring_MP!BP8),"",Monitoring_MP!BP8)</f>
        <v>http://floresti.md/proiecte-de-decizii/</v>
      </c>
      <c r="BQ22" s="295" t="str">
        <f>IF(ISBLANK(Monitoring_MP!BQ8),"",Monitoring_MP!BQ8)</f>
        <v>da</v>
      </c>
      <c r="BR22" s="292" t="str">
        <f>IF(ISBLANK(Monitoring_MP!BR8),"",Monitoring_MP!BR8)</f>
        <v>http://www.glodeni.md/ro/acte-normative/proiecte-de-decizii?page=6</v>
      </c>
      <c r="BS22" s="295" t="str">
        <f>IF(ISBLANK(Monitoring_MP!BS8),"",Monitoring_MP!BS8)</f>
        <v>da</v>
      </c>
      <c r="BT22" s="293" t="str">
        <f>IF(ISBLANK(Monitoring_MP!BT8),"",Monitoring_MP!BT8)</f>
        <v>https://hincesti.md/category/procesul-decizional/proiectele-de-decizii/</v>
      </c>
      <c r="BU22" s="295" t="str">
        <f>IF(ISBLANK(Monitoring_MP!BU8),"",Monitoring_MP!BU8)</f>
        <v>60-90%</v>
      </c>
      <c r="BV22" s="293" t="str">
        <f>IF(ISBLANK(Monitoring_MP!BV8),"",Monitoring_MP!BV8)</f>
        <v>https://il.md/proiecte-de-decizii/</v>
      </c>
      <c r="BW22" s="295" t="str">
        <f>IF(ISBLANK(Monitoring_MP!BW8),"",Monitoring_MP!BW8)</f>
        <v>da</v>
      </c>
      <c r="BX22" s="293" t="str">
        <f>IF(ISBLANK(Monitoring_MP!BX8),"",Monitoring_MP!BX8)</f>
        <v>http://leova.md/index.php?pag=news&amp;id=786&amp;l=ro</v>
      </c>
      <c r="BY22" s="295" t="str">
        <f>IF(ISBLANK(Monitoring_MP!BY8),"",Monitoring_MP!BY8)</f>
        <v>nu</v>
      </c>
      <c r="BZ22" s="293" t="str">
        <f>IF(ISBLANK(Monitoring_MP!BZ8),"",Monitoring_MP!BZ8)</f>
        <v>Nu sînt informații pe web</v>
      </c>
      <c r="CA22" s="295" t="str">
        <f>IF(ISBLANK(Monitoring_MP!CA8),"",Monitoring_MP!CA8)</f>
        <v>10-30%</v>
      </c>
      <c r="CB22" s="293" t="str">
        <f>IF(ISBLANK(Monitoring_MP!CB8),"",Monitoring_MP!CB8)</f>
        <v>http://ocnita.md/wp-content/uploads/2019/03/%C8%98edin%C8%9Ba-Consiliului-raional-N1-28-martie-2019.pdf
http://ocnita.md/wp-content/uploads/2019/07/Ordinea-de-zi-%C8%98edin%C8%9Ba-II-2019.pdf</v>
      </c>
      <c r="CC22" s="295" t="str">
        <f>IF(ISBLANK(Monitoring_MP!CC8),"",Monitoring_MP!CC8)</f>
        <v>60-90%</v>
      </c>
      <c r="CD22" s="293" t="str">
        <f>IF(ISBLANK(Monitoring_MP!CD8),"",Monitoring_MP!CD8)</f>
        <v>http://or.md/index.php/proiecte-de-acte/</v>
      </c>
      <c r="CE22" s="295" t="str">
        <f>IF(ISBLANK(Monitoring_MP!CE8),"",Monitoring_MP!CE8)</f>
        <v>nu</v>
      </c>
      <c r="CF22" s="293" t="str">
        <f>IF(ISBLANK(Monitoring_MP!CF8),"",Monitoring_MP!CF8)</f>
        <v>Nu sînt informații pe web</v>
      </c>
      <c r="CG22" s="295" t="str">
        <f>IF(ISBLANK(Monitoring_MP!CG8),"",Monitoring_MP!CG8)</f>
        <v>da</v>
      </c>
      <c r="CH22" s="293" t="str">
        <f>IF(ISBLANK(Monitoring_MP!CH8),"",Monitoring_MP!CH8)</f>
        <v>http://www.riscani.md/index.php?pag=procesul_decizional&amp;ids=proiecte_decizii&amp;y=2019&amp;start=0</v>
      </c>
      <c r="CI22" s="295" t="str">
        <f>IF(ISBLANK(Monitoring_MP!CI8),"",Monitoring_MP!CI8)</f>
        <v>da</v>
      </c>
      <c r="CJ22" s="292" t="str">
        <f>IF(ISBLANK(Monitoring_MP!CJ8),"",Monitoring_MP!CJ8)</f>
        <v>http://www.singerei.md/proiecte-de-decizii.html</v>
      </c>
      <c r="CK22" s="295" t="str">
        <f>IF(ISBLANK(Monitoring_MP!CK8),"",Monitoring_MP!CK8)</f>
        <v>30-60%</v>
      </c>
      <c r="CL22" s="292" t="str">
        <f>IF(ISBLANK(Monitoring_MP!CL8),"",Monitoring_MP!CL8)</f>
        <v>https://soldanesti.md/proiecte-de-decizii/</v>
      </c>
      <c r="CM22" s="295" t="str">
        <f>IF(ISBLANK(Monitoring_MP!CM8),"",Monitoring_MP!CM8)</f>
        <v>60-90%</v>
      </c>
      <c r="CN22" s="293" t="str">
        <f>IF(ISBLANK(Monitoring_MP!CN8),"",Monitoring_MP!CN8)</f>
        <v>http://www.soroca.org.md/index.php/procesul-decizional/proiecte-intrate-in-cr?start=3</v>
      </c>
      <c r="CO22" s="295" t="str">
        <f>IF(ISBLANK(Monitoring_MP!CO8),"",Monitoring_MP!CO8)</f>
        <v>60-90%</v>
      </c>
      <c r="CP22" s="292" t="str">
        <f>IF(ISBLANK(Monitoring_MP!CP8),"",Monitoring_MP!CP8)</f>
        <v>https://stefan-voda.md/category/proiecte-de-decizii/</v>
      </c>
      <c r="CQ22" s="295" t="str">
        <f>IF(ISBLANK(Monitoring_MP!CQ8),"",Monitoring_MP!CQ8)</f>
        <v>da</v>
      </c>
      <c r="CR22" s="292" t="str">
        <f>IF(ISBLANK(Monitoring_MP!CR8),"",Monitoring_MP!CR8)</f>
        <v>http://crstraseni.md/index.php?pag=news&amp;id=809&amp;l=ro</v>
      </c>
      <c r="CS22" s="295" t="str">
        <f>IF(ISBLANK(Monitoring_MP!CS8),"",Monitoring_MP!CS8)</f>
        <v>0-10%</v>
      </c>
      <c r="CT22" s="292" t="str">
        <f>IF(ISBLANK(Monitoring_MP!CT8),"",Monitoring_MP!CT8)</f>
        <v>http://raiontaraclia.md/2019/12/10/%d0%bc%d0%b0%d1%82%d0%b5%d1%80%d0%b8%d0%b0%d0%bb%d1%8b-%d0%ba-%d0%b7%d0%b0%d1%81%d0%b5%d0%b4%d0%b0%d0%bd%d0%b8%d1%8e-%d1%80%d0%b0%d0%b9%d0%be%d0%bd%d0%bd%d0%be%d0%b3%d0%be-%d1%81%d0%be%d0%b2%d0%b5/</v>
      </c>
      <c r="CU22" s="295" t="str">
        <f>IF(ISBLANK(Monitoring_MP!CU8),"",Monitoring_MP!CU8)</f>
        <v>nu</v>
      </c>
      <c r="CV22" s="293" t="str">
        <f>IF(ISBLANK(Monitoring_MP!CV8),"",Monitoring_MP!CV8)</f>
        <v>Nu sînt informații pe web</v>
      </c>
      <c r="CW22" s="295" t="str">
        <f>IF(ISBLANK(Monitoring_MP!CW8),"",Monitoring_MP!CW8)</f>
        <v>nu</v>
      </c>
      <c r="CX22" s="293" t="str">
        <f>IF(ISBLANK(Monitoring_MP!CX8),"",Monitoring_MP!CX8)</f>
        <v>Nu sînt informații pe web</v>
      </c>
      <c r="CY22" s="318" t="str">
        <f t="shared" si="0"/>
        <v>da</v>
      </c>
      <c r="CZ22" s="318">
        <f t="shared" si="8"/>
        <v>10</v>
      </c>
      <c r="DA22" s="318" t="str">
        <f t="shared" si="1"/>
        <v>nu</v>
      </c>
      <c r="DB22" s="318">
        <f t="shared" si="9"/>
        <v>7</v>
      </c>
      <c r="DC22" s="318" t="str">
        <f t="shared" si="2"/>
        <v>panou informativ/alte modalități</v>
      </c>
      <c r="DD22" s="318">
        <f t="shared" si="10"/>
        <v>0</v>
      </c>
      <c r="DE22" s="318" t="str">
        <f t="shared" si="3"/>
        <v>0-10%</v>
      </c>
      <c r="DF22" s="318">
        <f t="shared" si="11"/>
        <v>3</v>
      </c>
      <c r="DG22" s="318" t="str">
        <f t="shared" si="4"/>
        <v>10-30%</v>
      </c>
      <c r="DH22" s="318">
        <f t="shared" si="12"/>
        <v>1</v>
      </c>
      <c r="DI22" s="318" t="str">
        <f t="shared" si="5"/>
        <v>30-60%</v>
      </c>
      <c r="DJ22" s="318">
        <f t="shared" si="13"/>
        <v>2</v>
      </c>
      <c r="DK22" s="318" t="str">
        <f t="shared" si="6"/>
        <v>60-90%</v>
      </c>
      <c r="DL22" s="318">
        <f t="shared" si="14"/>
        <v>9</v>
      </c>
      <c r="DM22" s="318" t="str">
        <f t="shared" si="7"/>
        <v>N/A</v>
      </c>
      <c r="DN22" s="318">
        <f t="shared" si="15"/>
        <v>0</v>
      </c>
      <c r="DO22" s="318">
        <f t="shared" si="16"/>
        <v>32</v>
      </c>
      <c r="DP22" s="318" t="str">
        <f t="shared" si="17"/>
        <v>da</v>
      </c>
      <c r="DQ22" s="318" t="str">
        <f t="shared" si="18"/>
        <v>nu</v>
      </c>
      <c r="DR22" s="318">
        <f t="shared" si="19"/>
        <v>10</v>
      </c>
      <c r="DS22" s="318">
        <f t="shared" si="20"/>
        <v>7</v>
      </c>
      <c r="DT22" s="318">
        <f t="shared" si="21"/>
        <v>32</v>
      </c>
      <c r="DU22" s="314" t="s">
        <v>359</v>
      </c>
      <c r="DV22" s="319">
        <f t="shared" si="22"/>
        <v>0.3125</v>
      </c>
      <c r="DW22" s="319">
        <f t="shared" si="23"/>
        <v>0.21875</v>
      </c>
      <c r="DX22" s="318" t="str">
        <f>VLOOKUP($B22,Matching_final!$B:$G,5,FALSE)</f>
        <v>R18007</v>
      </c>
      <c r="DY22" s="318" t="str">
        <f>VLOOKUP($B22,Matching_final!$B:$H,6,FALSE)</f>
        <v>Proiectele de decizii/dispoziţii şi materialele aferente acestora din anul 2017 au fost aduse la cunoștința publicului pînă la şedinţa autorităţii publice?</v>
      </c>
      <c r="DZ22" s="318" t="str">
        <f>VLOOKUP($B22,Matching_final!$B:$H,7,FALSE)</f>
        <v>acc</v>
      </c>
      <c r="EA22" s="319">
        <f>VLOOKUP($DX22,Monitoring_MP_2018!$B:$CZ,102,FALSE)</f>
        <v>0.25</v>
      </c>
      <c r="EB22" s="319">
        <f>VLOOKUP($DX22,Monitoring_MP_2018!$B:$CZ,103,FALSE)</f>
        <v>0.375</v>
      </c>
      <c r="EC22" s="320">
        <f t="shared" si="24"/>
        <v>6.25E-2</v>
      </c>
      <c r="ED22" s="320">
        <f t="shared" si="25"/>
        <v>-0.15625</v>
      </c>
      <c r="EE22" s="318">
        <v>7</v>
      </c>
    </row>
    <row r="23" spans="1:135" ht="15" customHeight="1" x14ac:dyDescent="0.35">
      <c r="A23" s="352" t="str">
        <f>IF(ISBLANK(Monitoring_MP!A48),"",Monitoring_MP!A48)</f>
        <v>Q46</v>
      </c>
      <c r="B23" s="353" t="str">
        <f>IF(ISBLANK(Monitoring_MP!B48),"",Monitoring_MP!B48)</f>
        <v>R20046</v>
      </c>
      <c r="C23" s="354">
        <f>IF(ISBLANK(Monitoring_MP!C48),"",Monitoring_MP!C48)</f>
        <v>48</v>
      </c>
      <c r="D23" s="354" t="str">
        <f>IF(ISBLANK(Monitoring_MP!D48),"",Monitoring_MP!D48)</f>
        <v>Are unitatea administrativ-teritorială elaborat și publicat un Cod de etică pentru angajații autorităților administrației publice raionale?</v>
      </c>
      <c r="E23" s="354" t="str">
        <f>IF(ISBLANK(Monitoring_MP!E48),"",Monitoring_MP!E48)</f>
        <v>Has the municipality developed, approved and published a ethics code for the employee of the city hall?</v>
      </c>
      <c r="F23" s="132" t="str">
        <f>IF(ISBLANK(Monitoring_MP!F48),"",Monitoring_MP!F48)</f>
        <v>et</v>
      </c>
      <c r="G23" s="132" t="str">
        <f>IF(ISBLANK(Monitoring_MP!G48),"",Monitoring_MP!G48)</f>
        <v>et4</v>
      </c>
      <c r="H23" s="132" t="str">
        <f>IF(ISBLANK(Monitoring_MP!H48),"",Monitoring_MP!H48)</f>
        <v>et4k</v>
      </c>
      <c r="I23" s="355">
        <f>IF(ISBLANK(Monitoring_MP!I48),"",Monitoring_MP!I48)</f>
        <v>1</v>
      </c>
      <c r="J23" s="132" t="str">
        <f>IF(ISBLANK(Monitoring_MP!J48),"",Monitoring_MP!J48)</f>
        <v>da</v>
      </c>
      <c r="K23" s="132" t="str">
        <f>IF(ISBLANK(Monitoring_MP!K48),"",Monitoring_MP!K48)</f>
        <v>yes</v>
      </c>
      <c r="L23" s="132" t="str">
        <f>IF(ISBLANK(Monitoring_MP!L48),"",Monitoring_MP!L48)</f>
        <v>nu</v>
      </c>
      <c r="M23" s="132" t="str">
        <f>IF(ISBLANK(Monitoring_MP!M48),"",Monitoring_MP!M48)</f>
        <v>no</v>
      </c>
      <c r="N23" s="132" t="str">
        <f>IF(ISBLANK(Monitoring_MP!N48),"",Monitoring_MP!N48)</f>
        <v>partial</v>
      </c>
      <c r="O23" s="132" t="str">
        <f>IF(ISBLANK(Monitoring_MP!O48),"",Monitoring_MP!O48)</f>
        <v>partially</v>
      </c>
      <c r="P23" s="207" t="str">
        <f>IF(ISBLANK(Monitoring_MP!P48),"",Monitoring_MP!P48)</f>
        <v>---</v>
      </c>
      <c r="Q23" s="207" t="str">
        <f>IF(ISBLANK(Monitoring_MP!Q48),"",Monitoring_MP!Q48)</f>
        <v>---</v>
      </c>
      <c r="R23" s="207" t="str">
        <f>IF(ISBLANK(Monitoring_MP!R48),"",Monitoring_MP!R48)</f>
        <v>---</v>
      </c>
      <c r="S23" s="207" t="str">
        <f>IF(ISBLANK(Monitoring_MP!S48),"",Monitoring_MP!S48)</f>
        <v>---</v>
      </c>
      <c r="T23" s="207" t="str">
        <f>IF(ISBLANK(Monitoring_MP!T48),"",Monitoring_MP!T48)</f>
        <v>---</v>
      </c>
      <c r="U23" s="207" t="str">
        <f>IF(ISBLANK(Monitoring_MP!U48),"",Monitoring_MP!U48)</f>
        <v>---</v>
      </c>
      <c r="V23" s="207" t="str">
        <f>IF(ISBLANK(Monitoring_MP!V48),"",Monitoring_MP!V48)</f>
        <v>---</v>
      </c>
      <c r="W23" s="207" t="str">
        <f>IF(ISBLANK(Monitoring_MP!W48),"",Monitoring_MP!W48)</f>
        <v>---</v>
      </c>
      <c r="X23" s="132" t="str">
        <f>IF(ISBLANK(Monitoring_MP!X48),"",Monitoring_MP!X48)</f>
        <v>N/A</v>
      </c>
      <c r="Y23" s="132" t="str">
        <f>IF(ISBLANK(Monitoring_MP!Y48),"",Monitoring_MP!Y48)</f>
        <v>N/A</v>
      </c>
      <c r="Z23" s="352" t="str">
        <f>IF(ISBLANK(Monitoring_MP!Z48),"",Monitoring_MP!Z48)</f>
        <v>---</v>
      </c>
      <c r="AA23" s="352" t="str">
        <f>IF(ISBLANK(Monitoring_MP!AA48),"",Monitoring_MP!AA48)</f>
        <v>---</v>
      </c>
      <c r="AB23" s="132" t="str">
        <f>IF(ISBLANK(Monitoring_MP!AB48),"",Monitoring_MP!AB48)</f>
        <v>da</v>
      </c>
      <c r="AC23" s="132" t="str">
        <f>IF(ISBLANK(Monitoring_MP!AC48),"",Monitoring_MP!AC48)</f>
        <v>nu</v>
      </c>
      <c r="AD23" s="132">
        <f>IF(ISBLANK(Monitoring_MP!AD48),"",Monitoring_MP!AD48)</f>
        <v>1</v>
      </c>
      <c r="AE23" s="132">
        <f>IF(ISBLANK(Monitoring_MP!AE48),"",Monitoring_MP!AE48)</f>
        <v>0</v>
      </c>
      <c r="AF23" s="132">
        <f>IF(ISBLANK(Monitoring_MP!AF48),"",Monitoring_MP!AF48)</f>
        <v>0.5</v>
      </c>
      <c r="AG23" s="207" t="str">
        <f>IF(ISBLANK(Monitoring_MP!AG48),"",Monitoring_MP!AG48)</f>
        <v>---</v>
      </c>
      <c r="AH23" s="207" t="str">
        <f>IF(ISBLANK(Monitoring_MP!AH48),"",Monitoring_MP!AH48)</f>
        <v>---</v>
      </c>
      <c r="AI23" s="207" t="str">
        <f>IF(ISBLANK(Monitoring_MP!AI48),"",Monitoring_MP!AI48)</f>
        <v>---</v>
      </c>
      <c r="AJ23" s="207" t="str">
        <f>IF(ISBLANK(Monitoring_MP!AJ48),"",Monitoring_MP!AJ48)</f>
        <v>---</v>
      </c>
      <c r="AK23" s="219" t="str">
        <f>IF(ISBLANK(Monitoring_MP!AK48),"",Monitoring_MP!AK48)</f>
        <v>N/A</v>
      </c>
      <c r="AL23" s="207" t="str">
        <f>IF(ISBLANK(Monitoring_MP!AL48),"",Monitoring_MP!AL48)</f>
        <v>---</v>
      </c>
      <c r="AM23" s="295" t="str">
        <f>IF(ISBLANK(Monitoring_MP!AM48),"",Monitoring_MP!AM48)</f>
        <v>nu</v>
      </c>
      <c r="AN23" s="294" t="str">
        <f>IF(ISBLANK(Monitoring_MP!AN48),"",Monitoring_MP!AN48)</f>
        <v>Nu sînt informații pe web</v>
      </c>
      <c r="AO23" s="295" t="str">
        <f>IF(ISBLANK(Monitoring_MP!AO48),"",Monitoring_MP!AO48)</f>
        <v>da</v>
      </c>
      <c r="AP23" s="294" t="str">
        <f>IF(ISBLANK(Monitoring_MP!AP48),"",Monitoring_MP!AP48)</f>
        <v>http://basarabeasca.md/ro/acte-normative/</v>
      </c>
      <c r="AQ23" s="295" t="str">
        <f>IF(ISBLANK(Monitoring_MP!AQ48),"",Monitoring_MP!AQ48)</f>
        <v>nu</v>
      </c>
      <c r="AR23" s="293" t="str">
        <f>IF(ISBLANK(Monitoring_MP!AR48),"",Monitoring_MP!AR48)</f>
        <v>Nu sînt informații pe web</v>
      </c>
      <c r="AS23" s="295" t="str">
        <f>IF(ISBLANK(Monitoring_MP!AS48),"",Monitoring_MP!AS48)</f>
        <v>da</v>
      </c>
      <c r="AT23" s="293" t="str">
        <f>IF(ISBLANK(Monitoring_MP!AT48),"",Monitoring_MP!AT48)</f>
        <v>http://cahul.md/wp-content/uploads/2017/12/47.pdf</v>
      </c>
      <c r="AU23" s="295" t="str">
        <f>IF(ISBLANK(Monitoring_MP!AU48),"",Monitoring_MP!AU48)</f>
        <v>nu</v>
      </c>
      <c r="AV23" s="293" t="str">
        <f>IF(ISBLANK(Monitoring_MP!AV48),"",Monitoring_MP!AV48)</f>
        <v>Nu sînt informații pe web</v>
      </c>
      <c r="AW23" s="295" t="str">
        <f>IF(ISBLANK(Monitoring_MP!AW48),"",Monitoring_MP!AW48)</f>
        <v>da</v>
      </c>
      <c r="AX23" s="293" t="str">
        <f>IF(ISBLANK(Monitoring_MP!AX48),"",Monitoring_MP!AX48)</f>
        <v>http://cantemir.md/libview.php?l=ro&amp;idc=97&amp;id=637&amp;t=/Informatii-utile/Noutati/Regulament-conduita-functionar-public</v>
      </c>
      <c r="AY23" s="295" t="str">
        <f>IF(ISBLANK(Monitoring_MP!AY48),"",Monitoring_MP!AY48)</f>
        <v>nu</v>
      </c>
      <c r="AZ23" s="293" t="str">
        <f>IF(ISBLANK(Monitoring_MP!AZ48),"",Monitoring_MP!AZ48)</f>
        <v>Nu sînt informații pe web</v>
      </c>
      <c r="BA23" s="295" t="str">
        <f>IF(ISBLANK(Monitoring_MP!BA48),"",Monitoring_MP!BA48)</f>
        <v>da</v>
      </c>
      <c r="BB23" s="293" t="str">
        <f>IF(ISBLANK(Monitoring_MP!BB48),"",Monitoring_MP!BB48)</f>
        <v>http://raioncimislia.md/codul-de-conduita-etica-a-functionarilor-publici/</v>
      </c>
      <c r="BC23" s="295" t="str">
        <f>IF(ISBLANK(Monitoring_MP!BC48),"",Monitoring_MP!BC48)</f>
        <v>da</v>
      </c>
      <c r="BD23" s="293" t="str">
        <f>IF(ISBLANK(Monitoring_MP!BD48),"",Monitoring_MP!BD48)</f>
        <v>http://criuleni.md/index.php?pag=news&amp;id=432&amp;rid=2347&amp;l=ro</v>
      </c>
      <c r="BE23" s="295" t="str">
        <f>IF(ISBLANK(Monitoring_MP!BE48),"",Monitoring_MP!BE48)</f>
        <v>nu</v>
      </c>
      <c r="BF23" s="293" t="str">
        <f>IF(ISBLANK(Monitoring_MP!BF48),"",Monitoring_MP!BF48)</f>
        <v>Nu sînt informații pe web</v>
      </c>
      <c r="BG23" s="295" t="str">
        <f>IF(ISBLANK(Monitoring_MP!BG48),"",Monitoring_MP!BG48)</f>
        <v>nu</v>
      </c>
      <c r="BH23" s="293" t="str">
        <f>IF(ISBLANK(Monitoring_MP!BH48),"",Monitoring_MP!BH48)</f>
        <v>Nu sînt informații pe web</v>
      </c>
      <c r="BI23" s="295" t="str">
        <f>IF(ISBLANK(Monitoring_MP!BI48),"",Monitoring_MP!BI48)</f>
        <v>nu</v>
      </c>
      <c r="BJ23" s="293" t="str">
        <f>IF(ISBLANK(Monitoring_MP!BJ48),"",Monitoring_MP!BJ48)</f>
        <v>Nu sînt informații pe web</v>
      </c>
      <c r="BK23" s="295" t="str">
        <f>IF(ISBLANK(Monitoring_MP!BK48),"",Monitoring_MP!BK48)</f>
        <v>nu</v>
      </c>
      <c r="BL23" s="293" t="str">
        <f>IF(ISBLANK(Monitoring_MP!BL48),"",Monitoring_MP!BL48)</f>
        <v>Nu sînt informații pe web</v>
      </c>
      <c r="BM23" s="295" t="str">
        <f>IF(ISBLANK(Monitoring_MP!BM48),"",Monitoring_MP!BM48)</f>
        <v>nu</v>
      </c>
      <c r="BN23" s="293" t="str">
        <f>IF(ISBLANK(Monitoring_MP!BN48),"",Monitoring_MP!BN48)</f>
        <v>Nu sînt informații pe web</v>
      </c>
      <c r="BO23" s="295" t="str">
        <f>IF(ISBLANK(Monitoring_MP!BO48),"",Monitoring_MP!BO48)</f>
        <v>nu</v>
      </c>
      <c r="BP23" s="293" t="str">
        <f>IF(ISBLANK(Monitoring_MP!BP48),"",Monitoring_MP!BP48)</f>
        <v>Nu sînt informații pe web</v>
      </c>
      <c r="BQ23" s="295" t="str">
        <f>IF(ISBLANK(Monitoring_MP!BQ48),"",Monitoring_MP!BQ48)</f>
        <v>nu</v>
      </c>
      <c r="BR23" s="293" t="str">
        <f>IF(ISBLANK(Monitoring_MP!BR48),"",Monitoring_MP!BR48)</f>
        <v>Nu sînt informații pe web</v>
      </c>
      <c r="BS23" s="295" t="str">
        <f>IF(ISBLANK(Monitoring_MP!BS48),"",Monitoring_MP!BS48)</f>
        <v>nu</v>
      </c>
      <c r="BT23" s="293" t="str">
        <f>IF(ISBLANK(Monitoring_MP!BT48),"",Monitoring_MP!BT48)</f>
        <v>Nu sînt informații pe web</v>
      </c>
      <c r="BU23" s="295" t="str">
        <f>IF(ISBLANK(Monitoring_MP!BU48),"",Monitoring_MP!BU48)</f>
        <v>nu</v>
      </c>
      <c r="BV23" s="293" t="str">
        <f>IF(ISBLANK(Monitoring_MP!BV48),"",Monitoring_MP!BV48)</f>
        <v>Nu sînt informații pe web</v>
      </c>
      <c r="BW23" s="295" t="str">
        <f>IF(ISBLANK(Monitoring_MP!BW48),"",Monitoring_MP!BW48)</f>
        <v>da</v>
      </c>
      <c r="BX23" s="293" t="str">
        <f>IF(ISBLANK(Monitoring_MP!BX48),"",Monitoring_MP!BX48)</f>
        <v>http://www.leova.md/index.php?pag=news&amp;id=910&amp;rid=1343&amp;l=ro</v>
      </c>
      <c r="BY23" s="295" t="str">
        <f>IF(ISBLANK(Monitoring_MP!BY48),"",Monitoring_MP!BY48)</f>
        <v>nu</v>
      </c>
      <c r="BZ23" s="293" t="str">
        <f>IF(ISBLANK(Monitoring_MP!BZ48),"",Monitoring_MP!BZ48)</f>
        <v>Nu sînt informații pe web</v>
      </c>
      <c r="CA23" s="295" t="str">
        <f>IF(ISBLANK(Monitoring_MP!CA48),"",Monitoring_MP!CA48)</f>
        <v>nu</v>
      </c>
      <c r="CB23" s="293" t="str">
        <f>IF(ISBLANK(Monitoring_MP!CB48),"",Monitoring_MP!CB48)</f>
        <v>Nu sînt informații pe web</v>
      </c>
      <c r="CC23" s="295" t="str">
        <f>IF(ISBLANK(Monitoring_MP!CC48),"",Monitoring_MP!CC48)</f>
        <v>da</v>
      </c>
      <c r="CD23" s="293" t="str">
        <f>IF(ISBLANK(Monitoring_MP!CD48),"",Monitoring_MP!CD48)</f>
        <v>http://or.md/wp-content/uploads/2016/12/COD-CONDUIT%C4%82-A-FUNC%C8%9AIONARULUI-PUBLIC.pdf</v>
      </c>
      <c r="CE23" s="295" t="str">
        <f>IF(ISBLANK(Monitoring_MP!CE48),"",Monitoring_MP!CE48)</f>
        <v>nu</v>
      </c>
      <c r="CF23" s="293" t="str">
        <f>IF(ISBLANK(Monitoring_MP!CF48),"",Monitoring_MP!CF48)</f>
        <v>Nu sînt informații pe web</v>
      </c>
      <c r="CG23" s="295" t="str">
        <f>IF(ISBLANK(Monitoring_MP!CG48),"",Monitoring_MP!CG48)</f>
        <v>da</v>
      </c>
      <c r="CH23" s="293" t="str">
        <f>IF(ISBLANK(Monitoring_MP!CH48),"",Monitoring_MP!CH48)</f>
        <v>http://www.riscani.md/index.php?pag=legislatie&amp;ids=alte_documente&amp;id=4652&amp;start=</v>
      </c>
      <c r="CI23" s="295" t="str">
        <f>IF(ISBLANK(Monitoring_MP!CI48),"",Monitoring_MP!CI48)</f>
        <v>da</v>
      </c>
      <c r="CJ23" s="293" t="str">
        <f>IF(ISBLANK(Monitoring_MP!CJ48),"",Monitoring_MP!CJ48)</f>
        <v>http://www.singerei.md/reglementare/item/1651-codul-de-etica-si-conduita-a-functionarului-public-din-cadrul-subdiviziunilor-consiliului-raional-singerei.html</v>
      </c>
      <c r="CK23" s="295" t="str">
        <f>IF(ISBLANK(Monitoring_MP!CK48),"",Monitoring_MP!CK48)</f>
        <v>nu</v>
      </c>
      <c r="CL23" s="293" t="str">
        <f>IF(ISBLANK(Monitoring_MP!CL48),"",Monitoring_MP!CL48)</f>
        <v>Nu sînt informații pe web</v>
      </c>
      <c r="CM23" s="295" t="str">
        <f>IF(ISBLANK(Monitoring_MP!CM48),"",Monitoring_MP!CM48)</f>
        <v>partial</v>
      </c>
      <c r="CN23" s="293" t="str">
        <f>IF(ISBLANK(Monitoring_MP!CN48),"",Monitoring_MP!CN48)</f>
        <v>http://www.soroca.org.md/index.php/acte-normative/legi/435-codul-de-conduita-a-functionarului-public</v>
      </c>
      <c r="CO23" s="295" t="str">
        <f>IF(ISBLANK(Monitoring_MP!CO48),"",Monitoring_MP!CO48)</f>
        <v>nu</v>
      </c>
      <c r="CP23" s="293" t="str">
        <f>IF(ISBLANK(Monitoring_MP!CP48),"",Monitoring_MP!CP48)</f>
        <v>Nu sînt informații pe web</v>
      </c>
      <c r="CQ23" s="295" t="str">
        <f>IF(ISBLANK(Monitoring_MP!CQ48),"",Monitoring_MP!CQ48)</f>
        <v>da</v>
      </c>
      <c r="CR23" s="293" t="str">
        <f>IF(ISBLANK(Monitoring_MP!CR48),"",Monitoring_MP!CR48)</f>
        <v>http://crstraseni.md/media/files/files/decizia_nr__5_12_din_21_decembrie_2018_1375286.pdf</v>
      </c>
      <c r="CS23" s="295" t="str">
        <f>IF(ISBLANK(Monitoring_MP!CS48),"",Monitoring_MP!CS48)</f>
        <v>nu</v>
      </c>
      <c r="CT23" s="293" t="str">
        <f>IF(ISBLANK(Monitoring_MP!CT48),"",Monitoring_MP!CT48)</f>
        <v>Nu sînt informații pe web</v>
      </c>
      <c r="CU23" s="295" t="str">
        <f>IF(ISBLANK(Monitoring_MP!CU48),"",Monitoring_MP!CU48)</f>
        <v>nu</v>
      </c>
      <c r="CV23" s="293" t="str">
        <f>IF(ISBLANK(Monitoring_MP!CV48),"",Monitoring_MP!CV48)</f>
        <v>Nu sînt informații pe web</v>
      </c>
      <c r="CW23" s="295" t="str">
        <f>IF(ISBLANK(Monitoring_MP!CW48),"",Monitoring_MP!CW48)</f>
        <v>nu</v>
      </c>
      <c r="CX23" s="293" t="str">
        <f>IF(ISBLANK(Monitoring_MP!CX48),"",Monitoring_MP!CX48)</f>
        <v>Nu sînt informații pe web</v>
      </c>
      <c r="CY23" s="318" t="str">
        <f t="shared" si="0"/>
        <v>da</v>
      </c>
      <c r="CZ23" s="318">
        <f t="shared" si="8"/>
        <v>10</v>
      </c>
      <c r="DA23" s="318" t="str">
        <f t="shared" si="1"/>
        <v>nu</v>
      </c>
      <c r="DB23" s="318">
        <f t="shared" si="9"/>
        <v>21</v>
      </c>
      <c r="DC23" s="318" t="str">
        <f t="shared" si="2"/>
        <v>partial</v>
      </c>
      <c r="DD23" s="318">
        <f t="shared" si="10"/>
        <v>1</v>
      </c>
      <c r="DE23" s="318" t="str">
        <f t="shared" si="3"/>
        <v>---</v>
      </c>
      <c r="DF23" s="318">
        <f t="shared" si="11"/>
        <v>0</v>
      </c>
      <c r="DG23" s="318" t="str">
        <f t="shared" si="4"/>
        <v>---</v>
      </c>
      <c r="DH23" s="318">
        <f t="shared" si="12"/>
        <v>0</v>
      </c>
      <c r="DI23" s="318" t="str">
        <f t="shared" si="5"/>
        <v>---</v>
      </c>
      <c r="DJ23" s="318">
        <f t="shared" si="13"/>
        <v>0</v>
      </c>
      <c r="DK23" s="318" t="str">
        <f t="shared" si="6"/>
        <v>---</v>
      </c>
      <c r="DL23" s="318">
        <f t="shared" si="14"/>
        <v>0</v>
      </c>
      <c r="DM23" s="318" t="str">
        <f t="shared" si="7"/>
        <v>N/A</v>
      </c>
      <c r="DN23" s="318">
        <f t="shared" si="15"/>
        <v>0</v>
      </c>
      <c r="DO23" s="318">
        <f t="shared" si="16"/>
        <v>32</v>
      </c>
      <c r="DP23" s="318" t="str">
        <f t="shared" si="17"/>
        <v>da</v>
      </c>
      <c r="DQ23" s="318" t="str">
        <f t="shared" si="18"/>
        <v>nu</v>
      </c>
      <c r="DR23" s="318">
        <f t="shared" si="19"/>
        <v>10</v>
      </c>
      <c r="DS23" s="318">
        <f t="shared" si="20"/>
        <v>21</v>
      </c>
      <c r="DT23" s="318">
        <f t="shared" si="21"/>
        <v>32</v>
      </c>
      <c r="DU23" s="354" t="s">
        <v>329</v>
      </c>
      <c r="DV23" s="319">
        <f t="shared" si="22"/>
        <v>0.3125</v>
      </c>
      <c r="DW23" s="319">
        <f t="shared" si="23"/>
        <v>0.65625</v>
      </c>
      <c r="DX23" s="318" t="str">
        <f>VLOOKUP($B23,Matching_final!$B:$G,5,FALSE)</f>
        <v>R18046</v>
      </c>
      <c r="DY23" s="318" t="str">
        <f>VLOOKUP($B23,Matching_final!$B:$H,6,FALSE)</f>
        <v>Are unitatea administrativ-teritorială elaborat și publicat un Cod de etică pentru angajații autorităților administrației publice raionale?</v>
      </c>
      <c r="DZ23" s="318" t="str">
        <f>VLOOKUP($B23,Matching_final!$B:$H,7,FALSE)</f>
        <v>et</v>
      </c>
      <c r="EA23" s="319">
        <f>VLOOKUP($DX23,Monitoring_MP_2018!$B:$CZ,102,FALSE)</f>
        <v>0.25</v>
      </c>
      <c r="EB23" s="319">
        <f>VLOOKUP($DX23,Monitoring_MP_2018!$B:$CZ,103,FALSE)</f>
        <v>0.75</v>
      </c>
      <c r="EC23" s="320">
        <f t="shared" si="24"/>
        <v>6.25E-2</v>
      </c>
      <c r="ED23" s="320">
        <f t="shared" si="25"/>
        <v>-9.375E-2</v>
      </c>
      <c r="EE23" s="318">
        <v>47</v>
      </c>
    </row>
    <row r="24" spans="1:135" ht="15" customHeight="1" x14ac:dyDescent="0.35">
      <c r="A24" s="312" t="str">
        <f>IF(ISBLANK(Monitoring_MP!A4),"",Monitoring_MP!A4)</f>
        <v>Q3</v>
      </c>
      <c r="B24" s="313" t="str">
        <f>IF(ISBLANK(Monitoring_MP!B4),"",Monitoring_MP!B4)</f>
        <v>R20003</v>
      </c>
      <c r="C24" s="314">
        <f>IF(ISBLANK(Monitoring_MP!C4),"",Monitoring_MP!C4)</f>
        <v>4</v>
      </c>
      <c r="D24" s="314" t="str">
        <f>IF(ISBLANK(Monitoring_MP!D4),"",Monitoring_MP!D4)</f>
        <v>Este disponibilă pe pagina web lista instituțiilor raionale înființate de unitatea administrativ-teritorială și lista serviciilor desconcentrate ce activează în unitatea administrativ-teritorială, informații privind adresa și datele de contact?</v>
      </c>
      <c r="E24" s="314" t="str">
        <f>IF(ISBLANK(Monitoring_MP!E4),"",Monitoring_MP!E4)</f>
        <v>Is it available on the website the list of institutions established by the district administrative-territorial unit, the list of decentralized services operating in territorial-administrative unit, address information and contact details available on the website?</v>
      </c>
      <c r="F24" s="126" t="str">
        <f>IF(ISBLANK(Monitoring_MP!F4),"",Monitoring_MP!F4)</f>
        <v>acc</v>
      </c>
      <c r="G24" s="126" t="str">
        <f>IF(ISBLANK(Monitoring_MP!G4),"",Monitoring_MP!G4)</f>
        <v>acc3</v>
      </c>
      <c r="H24" s="126" t="str">
        <f>IF(ISBLANK(Monitoring_MP!H4),"",Monitoring_MP!H4)</f>
        <v>acc3k</v>
      </c>
      <c r="I24" s="315">
        <f>IF(ISBLANK(Monitoring_MP!I4),"",Monitoring_MP!I4)</f>
        <v>1</v>
      </c>
      <c r="J24" s="126" t="str">
        <f>IF(ISBLANK(Monitoring_MP!J4),"",Monitoring_MP!J4)</f>
        <v>da</v>
      </c>
      <c r="K24" s="126" t="str">
        <f>IF(ISBLANK(Monitoring_MP!K4),"",Monitoring_MP!K4)</f>
        <v>yes</v>
      </c>
      <c r="L24" s="126" t="str">
        <f>IF(ISBLANK(Monitoring_MP!L4),"",Monitoring_MP!L4)</f>
        <v>nu</v>
      </c>
      <c r="M24" s="126" t="str">
        <f>IF(ISBLANK(Monitoring_MP!M4),"",Monitoring_MP!M4)</f>
        <v>no</v>
      </c>
      <c r="N24" s="126" t="str">
        <f>IF(ISBLANK(Monitoring_MP!N4),"",Monitoring_MP!N4)</f>
        <v>partial</v>
      </c>
      <c r="O24" s="322" t="str">
        <f>IF(ISBLANK(Monitoring_MP!O4),"",Monitoring_MP!O4)</f>
        <v>partially</v>
      </c>
      <c r="P24" s="323" t="str">
        <f>IF(ISBLANK(Monitoring_MP!P4),"",Monitoring_MP!P4)</f>
        <v>---</v>
      </c>
      <c r="Q24" s="323" t="str">
        <f>IF(ISBLANK(Monitoring_MP!Q4),"",Monitoring_MP!Q4)</f>
        <v>---</v>
      </c>
      <c r="R24" s="323" t="str">
        <f>IF(ISBLANK(Monitoring_MP!R4),"",Monitoring_MP!R4)</f>
        <v>---</v>
      </c>
      <c r="S24" s="323" t="str">
        <f>IF(ISBLANK(Monitoring_MP!S4),"",Monitoring_MP!S4)</f>
        <v>---</v>
      </c>
      <c r="T24" s="323" t="str">
        <f>IF(ISBLANK(Monitoring_MP!T4),"",Monitoring_MP!T4)</f>
        <v>---</v>
      </c>
      <c r="U24" s="323" t="str">
        <f>IF(ISBLANK(Monitoring_MP!U4),"",Monitoring_MP!U4)</f>
        <v>---</v>
      </c>
      <c r="V24" s="323" t="str">
        <f>IF(ISBLANK(Monitoring_MP!V4),"",Monitoring_MP!V4)</f>
        <v>---</v>
      </c>
      <c r="W24" s="323" t="str">
        <f>IF(ISBLANK(Monitoring_MP!W4),"",Monitoring_MP!W4)</f>
        <v>---</v>
      </c>
      <c r="X24" s="323" t="str">
        <f>IF(ISBLANK(Monitoring_MP!X4),"",Monitoring_MP!X4)</f>
        <v>N/A</v>
      </c>
      <c r="Y24" s="323" t="str">
        <f>IF(ISBLANK(Monitoring_MP!Y4),"",Monitoring_MP!Y4)</f>
        <v>N/A</v>
      </c>
      <c r="Z24" s="324" t="str">
        <f>IF(ISBLANK(Monitoring_MP!Z4),"",Monitoring_MP!Z4)</f>
        <v>---</v>
      </c>
      <c r="AA24" s="324" t="str">
        <f>IF(ISBLANK(Monitoring_MP!AA4),"",Monitoring_MP!AA4)</f>
        <v>---</v>
      </c>
      <c r="AB24" s="324" t="str">
        <f>IF(ISBLANK(Monitoring_MP!AB4),"",Monitoring_MP!AB4)</f>
        <v>da</v>
      </c>
      <c r="AC24" s="324" t="str">
        <f>IF(ISBLANK(Monitoring_MP!AC4),"",Monitoring_MP!AC4)</f>
        <v>nu</v>
      </c>
      <c r="AD24" s="324">
        <f>IF(ISBLANK(Monitoring_MP!AD4),"",Monitoring_MP!AD4)</f>
        <v>1</v>
      </c>
      <c r="AE24" s="323">
        <f>IF(ISBLANK(Monitoring_MP!AE4),"",Monitoring_MP!AE4)</f>
        <v>0</v>
      </c>
      <c r="AF24" s="126">
        <f>IF(ISBLANK(Monitoring_MP!AF4),"",Monitoring_MP!AF4)</f>
        <v>0.5</v>
      </c>
      <c r="AG24" s="201" t="str">
        <f>IF(ISBLANK(Monitoring_MP!AG4),"",Monitoring_MP!AG4)</f>
        <v>---</v>
      </c>
      <c r="AH24" s="201" t="str">
        <f>IF(ISBLANK(Monitoring_MP!AH4),"",Monitoring_MP!AH4)</f>
        <v>---</v>
      </c>
      <c r="AI24" s="201" t="str">
        <f>IF(ISBLANK(Monitoring_MP!AI4),"",Monitoring_MP!AI4)</f>
        <v>---</v>
      </c>
      <c r="AJ24" s="201" t="str">
        <f>IF(ISBLANK(Monitoring_MP!AJ4),"",Monitoring_MP!AJ4)</f>
        <v>---</v>
      </c>
      <c r="AK24" s="210" t="str">
        <f>IF(ISBLANK(Monitoring_MP!AK4),"",Monitoring_MP!AK4)</f>
        <v>N/A</v>
      </c>
      <c r="AL24" s="201" t="str">
        <f>IF(ISBLANK(Monitoring_MP!AL4),"",Monitoring_MP!AL4)</f>
        <v>---</v>
      </c>
      <c r="AM24" s="295" t="str">
        <f>IF(ISBLANK(Monitoring_MP!AM4),"",Monitoring_MP!AM4)</f>
        <v>partial</v>
      </c>
      <c r="AN24" s="325" t="str">
        <f>IF(ISBLANK(Monitoring_MP!AN4),"",Monitoring_MP!AN4)</f>
        <v>https://anenii-noi.md/index.php?option=com_content&amp;view=article&amp;id=130&amp;Itemid=667</v>
      </c>
      <c r="AO24" s="295" t="str">
        <f>IF(ISBLANK(Monitoring_MP!AO4),"",Monitoring_MP!AO4)</f>
        <v>da</v>
      </c>
      <c r="AP24" s="292" t="str">
        <f>IF(ISBLANK(Monitoring_MP!AP4),"",Monitoring_MP!AP4)</f>
        <v>http://basarabeasca.md/ro/institutii-fondate-de-consiliul-raional/
http://basarabeasca.md/ro/servicii-publice-desconcentrate-in-teritoriu-2/
http://basarabeasca.md/ro/directia-invatamint-general/institutii-subordonate/</v>
      </c>
      <c r="AQ24" s="295" t="str">
        <f>IF(ISBLANK(Monitoring_MP!AQ4),"",Monitoring_MP!AQ4)</f>
        <v>nu</v>
      </c>
      <c r="AR24" s="293" t="str">
        <f>IF(ISBLANK(Monitoring_MP!AR4),"",Monitoring_MP!AR4)</f>
        <v>Nu sînt informații pe web</v>
      </c>
      <c r="AS24" s="295" t="str">
        <f>IF(ISBLANK(Monitoring_MP!AS4),"",Monitoring_MP!AS4)</f>
        <v>nu</v>
      </c>
      <c r="AT24" s="293" t="str">
        <f>IF(ISBLANK(Monitoring_MP!AT4),"",Monitoring_MP!AT4)</f>
        <v>Nu sînt informații pe web</v>
      </c>
      <c r="AU24" s="295" t="str">
        <f>IF(ISBLANK(Monitoring_MP!AU4),"",Monitoring_MP!AU4)</f>
        <v>nu</v>
      </c>
      <c r="AV24" s="293" t="str">
        <f>IF(ISBLANK(Monitoring_MP!AV4),"",Monitoring_MP!AV4)</f>
        <v>Nu sînt informații pe web</v>
      </c>
      <c r="AW24" s="295" t="str">
        <f>IF(ISBLANK(Monitoring_MP!AW4),"",Monitoring_MP!AW4)</f>
        <v>partial</v>
      </c>
      <c r="AX24" s="293" t="str">
        <f>IF(ISBLANK(Monitoring_MP!AX4),"",Monitoring_MP!AX4)</f>
        <v>http://cantemir.md/category.php?l=ro&amp;idc=91&amp;nod=1&amp;t=/Directiile-Consiliului-Raional</v>
      </c>
      <c r="AY24" s="295" t="str">
        <f>IF(ISBLANK(Monitoring_MP!AY4),"",Monitoring_MP!AY4)</f>
        <v>nu</v>
      </c>
      <c r="AZ24" s="293" t="str">
        <f>IF(ISBLANK(Monitoring_MP!AZ4),"",Monitoring_MP!AZ4)</f>
        <v>Nu sînt informații pe web</v>
      </c>
      <c r="BA24" s="295" t="str">
        <f>IF(ISBLANK(Monitoring_MP!BA4),"",Monitoring_MP!BA4)</f>
        <v>partial</v>
      </c>
      <c r="BB24" s="292" t="str">
        <f>IF(ISBLANK(Monitoring_MP!BB4),"",Monitoring_MP!BB4)</f>
        <v>http://raioncimislia.md/</v>
      </c>
      <c r="BC24" s="295" t="str">
        <f>IF(ISBLANK(Monitoring_MP!BC4),"",Monitoring_MP!BC4)</f>
        <v>da</v>
      </c>
      <c r="BD24" s="293" t="str">
        <f>IF(ISBLANK(Monitoring_MP!BD4),"",Monitoring_MP!BD4)</f>
        <v>http://criuleni.md/index.php?pag=page&amp;id=423&amp;l=ro
http://criuleni.md/index.php?pag=page&amp;id=437&amp;l=ro</v>
      </c>
      <c r="BE24" s="295" t="str">
        <f>IF(ISBLANK(Monitoring_MP!BE4),"",Monitoring_MP!BE4)</f>
        <v>partial</v>
      </c>
      <c r="BF24" s="292" t="str">
        <f>IF(ISBLANK(Monitoring_MP!BF4),"",Monitoring_MP!BF4)</f>
        <v>http://donduseni.md/servicii-disconcentrate/</v>
      </c>
      <c r="BG24" s="295" t="str">
        <f>IF(ISBLANK(Monitoring_MP!BG4),"",Monitoring_MP!BG4)</f>
        <v>partial</v>
      </c>
      <c r="BH24" s="292" t="str">
        <f>IF(ISBLANK(Monitoring_MP!BH4),"",Monitoring_MP!BH4)</f>
        <v>https://drochia.md/serviciile-desconcentrate/</v>
      </c>
      <c r="BI24" s="295" t="str">
        <f>IF(ISBLANK(Monitoring_MP!BI4),"",Monitoring_MP!BI4)</f>
        <v>da</v>
      </c>
      <c r="BJ24" s="292" t="str">
        <f>IF(ISBLANK(Monitoring_MP!BJ4),"",Monitoring_MP!BJ4)</f>
        <v>http://dubasari.md/pagins/servicii-desconcentrate
http://dubasari.md/pagins/cs-dubasari
http://dubasari.md/pagins/prietenia
http://dubasari.md/pagins/centrul-stomatologic-dubasari
http://dubasari.md/pagins/scoala-sportiva</v>
      </c>
      <c r="BK24" s="295" t="str">
        <f>IF(ISBLANK(Monitoring_MP!BK4),"",Monitoring_MP!BK4)</f>
        <v>da</v>
      </c>
      <c r="BL24" s="293" t="str">
        <f>IF(ISBLANK(Monitoring_MP!BL4),"",Monitoring_MP!BL4)</f>
        <v>http://edinet.md/institutii-raionale/
http://edinet.md/servicii-desconcentrate/</v>
      </c>
      <c r="BM24" s="295" t="str">
        <f>IF(ISBLANK(Monitoring_MP!BM4),"",Monitoring_MP!BM4)</f>
        <v>partial</v>
      </c>
      <c r="BN24" s="293" t="str">
        <f>IF(ISBLANK(Monitoring_MP!BN4),"",Monitoring_MP!BN4)</f>
        <v>http://www.cr-falesti.md/index.php/serv-p/servicii-desconcentrate</v>
      </c>
      <c r="BO24" s="295" t="str">
        <f>IF(ISBLANK(Monitoring_MP!BO4),"",Monitoring_MP!BO4)</f>
        <v>partial</v>
      </c>
      <c r="BP24" s="292" t="str">
        <f>IF(ISBLANK(Monitoring_MP!BP4),"",Monitoring_MP!BP4)</f>
        <v>http://floresti.md/lista-serviciilor-desconcentrate/</v>
      </c>
      <c r="BQ24" s="295" t="str">
        <f>IF(ISBLANK(Monitoring_MP!BQ4),"",Monitoring_MP!BQ4)</f>
        <v>partial</v>
      </c>
      <c r="BR24" s="292" t="str">
        <f>IF(ISBLANK(Monitoring_MP!BR4),"",Monitoring_MP!BR4)</f>
        <v>http://www.glodeni.md/ro/content/serviciile-desconcentrate</v>
      </c>
      <c r="BS24" s="295" t="str">
        <f>IF(ISBLANK(Monitoring_MP!BS4),"",Monitoring_MP!BS4)</f>
        <v>partial</v>
      </c>
      <c r="BT24" s="292" t="str">
        <f>IF(ISBLANK(Monitoring_MP!BT4),"",Monitoring_MP!BT4)</f>
        <v>https://hincesti.md/2016/07/25/servicii-desconcentrate/</v>
      </c>
      <c r="BU24" s="295" t="str">
        <f>IF(ISBLANK(Monitoring_MP!BU4),"",Monitoring_MP!BU4)</f>
        <v>partial</v>
      </c>
      <c r="BV24" s="292" t="str">
        <f>IF(ISBLANK(Monitoring_MP!BV4),"",Monitoring_MP!BV4)</f>
        <v>https://il.md/servicii-desconcentrate/</v>
      </c>
      <c r="BW24" s="295" t="str">
        <f>IF(ISBLANK(Monitoring_MP!BW4),"",Monitoring_MP!BW4)</f>
        <v>nu</v>
      </c>
      <c r="BX24" s="293" t="str">
        <f>IF(ISBLANK(Monitoring_MP!BX4),"",Monitoring_MP!BX4)</f>
        <v>Nu sînt informații pe web</v>
      </c>
      <c r="BY24" s="295" t="str">
        <f>IF(ISBLANK(Monitoring_MP!BY4),"",Monitoring_MP!BY4)</f>
        <v>da</v>
      </c>
      <c r="BZ24" s="292" t="str">
        <f>IF(ISBLANK(Monitoring_MP!BZ4),"",Monitoring_MP!BZ4)</f>
        <v>https://nisporeni.md/serviciile-publice-desconcentrate/</v>
      </c>
      <c r="CA24" s="295" t="str">
        <f>IF(ISBLANK(Monitoring_MP!CA4),"",Monitoring_MP!CA4)</f>
        <v>nu</v>
      </c>
      <c r="CB24" s="293" t="str">
        <f>IF(ISBLANK(Monitoring_MP!CB4),"",Monitoring_MP!CB4)</f>
        <v>Nu sînt informații pe web</v>
      </c>
      <c r="CC24" s="295" t="str">
        <f>IF(ISBLANK(Monitoring_MP!CC4),"",Monitoring_MP!CC4)</f>
        <v>da</v>
      </c>
      <c r="CD24" s="293" t="str">
        <f>IF(ISBLANK(Monitoring_MP!CD4),"",Monitoring_MP!CD4)</f>
        <v>http://or.md/index.php/servicii-desconcentrate/
http://or.md/index.php/centrul-de-tineret-orhei/
http://or.md/index.php/scoala-raionala-de-sport-orhei/
http://or.md/index.php/imsp-spitalul-raional-orhei/
http://or.md/index.php/institutii-medico-sanitare-publice-locale/</v>
      </c>
      <c r="CE24" s="295" t="str">
        <f>IF(ISBLANK(Monitoring_MP!CE4),"",Monitoring_MP!CE4)</f>
        <v>partial</v>
      </c>
      <c r="CF24" s="292" t="str">
        <f>IF(ISBLANK(Monitoring_MP!CF4),"",Monitoring_MP!CF4)</f>
        <v>http://consiliu.rezina.md/organization.php?name=7</v>
      </c>
      <c r="CG24" s="295" t="str">
        <f>IF(ISBLANK(Monitoring_MP!CG4),"",Monitoring_MP!CG4)</f>
        <v>partial</v>
      </c>
      <c r="CH24" s="292" t="str">
        <f>IF(ISBLANK(Monitoring_MP!CH4),"",Monitoring_MP!CH4)</f>
        <v>http://www.riscani.md/index.php?pag=page&amp;id=50</v>
      </c>
      <c r="CI24" s="295" t="str">
        <f>IF(ISBLANK(Monitoring_MP!CI4),"",Monitoring_MP!CI4)</f>
        <v>da</v>
      </c>
      <c r="CJ24" s="293" t="str">
        <f>IF(ISBLANK(Monitoring_MP!CJ4),"",Monitoring_MP!CJ4)</f>
        <v>http://www.singerei.md/2014-07-24-22-50-34.html
http://www.singerei.md/servicii-desconcentratee.html</v>
      </c>
      <c r="CK24" s="295" t="str">
        <f>IF(ISBLANK(Monitoring_MP!CK4),"",Monitoring_MP!CK4)</f>
        <v>partial</v>
      </c>
      <c r="CL24" s="292" t="str">
        <f>IF(ISBLANK(Monitoring_MP!CL4),"",Monitoring_MP!CL4)</f>
        <v>https://soldanesti.md/servicii-disconcentrate-2/</v>
      </c>
      <c r="CM24" s="295" t="str">
        <f>IF(ISBLANK(Monitoring_MP!CM4),"",Monitoring_MP!CM4)</f>
        <v>partial</v>
      </c>
      <c r="CN24" s="293" t="str">
        <f>IF(ISBLANK(Monitoring_MP!CN4),"",Monitoring_MP!CN4)</f>
        <v>http://www.soroca.org.md/index.php/raionul-soroca/serviciile-desconcentrate</v>
      </c>
      <c r="CO24" s="295" t="str">
        <f>IF(ISBLANK(Monitoring_MP!CO4),"",Monitoring_MP!CO4)</f>
        <v>da</v>
      </c>
      <c r="CP24" s="293" t="str">
        <f>IF(ISBLANK(Monitoring_MP!CP4),"",Monitoring_MP!CP4)</f>
        <v>https://stefan-voda.md/serviciile-desconcentrate/
https://stefan-voda.md/category/medicina/</v>
      </c>
      <c r="CQ24" s="295" t="str">
        <f>IF(ISBLANK(Monitoring_MP!CQ4),"",Monitoring_MP!CQ4)</f>
        <v>partial</v>
      </c>
      <c r="CR24" s="292" t="str">
        <f>IF(ISBLANK(Monitoring_MP!CR4),"",Monitoring_MP!CR4)</f>
        <v>http://crstraseni.md/index.php?pag=news&amp;id=817&amp;l=ro</v>
      </c>
      <c r="CS24" s="295" t="str">
        <f>IF(ISBLANK(Monitoring_MP!CS4),"",Monitoring_MP!CS4)</f>
        <v>nu</v>
      </c>
      <c r="CT24" s="292" t="str">
        <f>IF(ISBLANK(Monitoring_MP!CT4),"",Monitoring_MP!CT4)</f>
        <v>Nu sînt informații pe web</v>
      </c>
      <c r="CU24" s="295" t="str">
        <f>IF(ISBLANK(Monitoring_MP!CU4),"",Monitoring_MP!CU4)</f>
        <v>partial</v>
      </c>
      <c r="CV24" s="292" t="str">
        <f>IF(ISBLANK(Monitoring_MP!CV4),"",Monitoring_MP!CV4)</f>
        <v>https://telenesti.md/servicii-desconcentrate/</v>
      </c>
      <c r="CW24" s="295" t="str">
        <f>IF(ISBLANK(Monitoring_MP!CW4),"",Monitoring_MP!CW4)</f>
        <v>da</v>
      </c>
      <c r="CX24" s="292" t="str">
        <f>IF(ISBLANK(Monitoring_MP!CX4),"",Monitoring_MP!CX4)</f>
        <v>http://www.crungheni.md/contacte/
http://www.crungheni.md/wp-content/uploads/2020/02/Lista-aparatului-pre%C5%9Fedintelui-raionului-serviciilor-descentralizate-desconcentrate-%C5%9Fi-altor-institu%C5%A3ii-din-raionul-Ungheni-modificare-27.12.2012-1.pdf</v>
      </c>
      <c r="CY24" s="318" t="str">
        <f t="shared" si="0"/>
        <v>da</v>
      </c>
      <c r="CZ24" s="318">
        <f t="shared" si="8"/>
        <v>9</v>
      </c>
      <c r="DA24" s="318" t="str">
        <f t="shared" si="1"/>
        <v>nu</v>
      </c>
      <c r="DB24" s="318">
        <f t="shared" si="9"/>
        <v>7</v>
      </c>
      <c r="DC24" s="318" t="str">
        <f t="shared" si="2"/>
        <v>partial</v>
      </c>
      <c r="DD24" s="318">
        <f t="shared" si="10"/>
        <v>16</v>
      </c>
      <c r="DE24" s="318" t="str">
        <f t="shared" si="3"/>
        <v>---</v>
      </c>
      <c r="DF24" s="318">
        <f t="shared" si="11"/>
        <v>0</v>
      </c>
      <c r="DG24" s="318" t="str">
        <f t="shared" si="4"/>
        <v>---</v>
      </c>
      <c r="DH24" s="318">
        <f t="shared" si="12"/>
        <v>0</v>
      </c>
      <c r="DI24" s="318" t="str">
        <f t="shared" si="5"/>
        <v>---</v>
      </c>
      <c r="DJ24" s="318">
        <f t="shared" si="13"/>
        <v>0</v>
      </c>
      <c r="DK24" s="318" t="str">
        <f t="shared" si="6"/>
        <v>---</v>
      </c>
      <c r="DL24" s="318">
        <f t="shared" si="14"/>
        <v>0</v>
      </c>
      <c r="DM24" s="318" t="str">
        <f t="shared" si="7"/>
        <v>N/A</v>
      </c>
      <c r="DN24" s="318">
        <f t="shared" si="15"/>
        <v>0</v>
      </c>
      <c r="DO24" s="318">
        <f t="shared" si="16"/>
        <v>32</v>
      </c>
      <c r="DP24" s="318" t="str">
        <f t="shared" si="17"/>
        <v>da</v>
      </c>
      <c r="DQ24" s="318" t="str">
        <f t="shared" si="18"/>
        <v>nu</v>
      </c>
      <c r="DR24" s="318">
        <f t="shared" si="19"/>
        <v>9</v>
      </c>
      <c r="DS24" s="318">
        <f t="shared" si="20"/>
        <v>7</v>
      </c>
      <c r="DT24" s="318">
        <f t="shared" si="21"/>
        <v>32</v>
      </c>
      <c r="DU24" s="314" t="s">
        <v>303</v>
      </c>
      <c r="DV24" s="319">
        <f t="shared" si="22"/>
        <v>0.28125</v>
      </c>
      <c r="DW24" s="319">
        <f t="shared" si="23"/>
        <v>0.21875</v>
      </c>
      <c r="DX24" s="318" t="str">
        <f>VLOOKUP($B24,Matching_final!$B:$G,5,FALSE)</f>
        <v>R18003</v>
      </c>
      <c r="DY24" s="318" t="str">
        <f>VLOOKUP($B24,Matching_final!$B:$H,6,FALSE)</f>
        <v>Este disponibilă pe pagina web lista instituțiilor raionale înființate de unitatea administrativ-teritorială și lista serviciilor desconcentrate ce activează în unitatea administrativ-teritorială, informații privind adresa și datele de contact?</v>
      </c>
      <c r="DZ24" s="318" t="str">
        <f>VLOOKUP($B24,Matching_final!$B:$H,7,FALSE)</f>
        <v>acc</v>
      </c>
      <c r="EA24" s="319">
        <f>VLOOKUP($DX24,Monitoring_MP_2018!$B:$CZ,102,FALSE)</f>
        <v>0.125</v>
      </c>
      <c r="EB24" s="319">
        <f>VLOOKUP($DX24,Monitoring_MP_2018!$B:$CZ,103,FALSE)</f>
        <v>0.3125</v>
      </c>
      <c r="EC24" s="320">
        <f t="shared" si="24"/>
        <v>0.15625</v>
      </c>
      <c r="ED24" s="320">
        <f t="shared" si="25"/>
        <v>-9.375E-2</v>
      </c>
      <c r="EE24" s="318">
        <v>3</v>
      </c>
    </row>
    <row r="25" spans="1:135" ht="15" customHeight="1" x14ac:dyDescent="0.35">
      <c r="A25" s="329" t="str">
        <f>IF(ISBLANK(Monitoring_MP!A14),"",Monitoring_MP!A14)</f>
        <v>Q12</v>
      </c>
      <c r="B25" s="330" t="str">
        <f>IF(ISBLANK(Monitoring_MP!B14),"",Monitoring_MP!B14)</f>
        <v>R20012</v>
      </c>
      <c r="C25" s="331">
        <f>IF(ISBLANK(Monitoring_MP!C14),"",Monitoring_MP!C14)</f>
        <v>14</v>
      </c>
      <c r="D25" s="331" t="str">
        <f>IF(ISBLANK(Monitoring_MP!D14),"",Monitoring_MP!D14)</f>
        <v>Anunţul privind organizarea consultărilor publice conține termenul-limită de prezentare a recomandărilor, modalitatea în care părţile interesate pot prezenta sau expedia recomandări, datele de contact ale persoanelor responsabile de recepţionarea şi examinarea recomandărilor (numele şi prenumele, numărul de telefon, adresa poștei electronice)?</v>
      </c>
      <c r="E25" s="331" t="str">
        <f>IF(ISBLANK(Monitoring_MP!E14),"",Monitoring_MP!E14)</f>
        <v>Does the announcement regarding the organization of public consultations contains deadline for submitting recommendations, the method in which interested parties may send recommendations, contact details of the persons responsible for examining the recommendations (name, phone number, email address)?</v>
      </c>
      <c r="F25" s="127" t="str">
        <f>IF(ISBLANK(Monitoring_MP!F14),"",Monitoring_MP!F14)</f>
        <v>par</v>
      </c>
      <c r="G25" s="127" t="str">
        <f>IF(ISBLANK(Monitoring_MP!G14),"",Monitoring_MP!G14)</f>
        <v>par3</v>
      </c>
      <c r="H25" s="127" t="str">
        <f>IF(ISBLANK(Monitoring_MP!H14),"",Monitoring_MP!H14)</f>
        <v>par3k</v>
      </c>
      <c r="I25" s="332">
        <f>IF(ISBLANK(Monitoring_MP!I14),"",Monitoring_MP!I14)</f>
        <v>1</v>
      </c>
      <c r="J25" s="127" t="str">
        <f>IF(ISBLANK(Monitoring_MP!J14),"",Monitoring_MP!J14)</f>
        <v>da</v>
      </c>
      <c r="K25" s="127" t="str">
        <f>IF(ISBLANK(Monitoring_MP!K14),"",Monitoring_MP!K14)</f>
        <v>yes</v>
      </c>
      <c r="L25" s="127" t="str">
        <f>IF(ISBLANK(Monitoring_MP!L14),"",Monitoring_MP!L14)</f>
        <v>nu</v>
      </c>
      <c r="M25" s="127" t="str">
        <f>IF(ISBLANK(Monitoring_MP!M14),"",Monitoring_MP!M14)</f>
        <v>no</v>
      </c>
      <c r="N25" s="127" t="str">
        <f>IF(ISBLANK(Monitoring_MP!N14),"",Monitoring_MP!N14)</f>
        <v>partial</v>
      </c>
      <c r="O25" s="127" t="str">
        <f>IF(ISBLANK(Monitoring_MP!O14),"",Monitoring_MP!O14)</f>
        <v>partially</v>
      </c>
      <c r="P25" s="202" t="str">
        <f>IF(ISBLANK(Monitoring_MP!P14),"",Monitoring_MP!P14)</f>
        <v>---</v>
      </c>
      <c r="Q25" s="202" t="str">
        <f>IF(ISBLANK(Monitoring_MP!Q14),"",Monitoring_MP!Q14)</f>
        <v>---</v>
      </c>
      <c r="R25" s="202" t="str">
        <f>IF(ISBLANK(Monitoring_MP!R14),"",Monitoring_MP!R14)</f>
        <v>---</v>
      </c>
      <c r="S25" s="202" t="str">
        <f>IF(ISBLANK(Monitoring_MP!S14),"",Monitoring_MP!S14)</f>
        <v>---</v>
      </c>
      <c r="T25" s="202" t="str">
        <f>IF(ISBLANK(Monitoring_MP!T14),"",Monitoring_MP!T14)</f>
        <v>---</v>
      </c>
      <c r="U25" s="202" t="str">
        <f>IF(ISBLANK(Monitoring_MP!U14),"",Monitoring_MP!U14)</f>
        <v>---</v>
      </c>
      <c r="V25" s="202" t="str">
        <f>IF(ISBLANK(Monitoring_MP!V14),"",Monitoring_MP!V14)</f>
        <v>---</v>
      </c>
      <c r="W25" s="202" t="str">
        <f>IF(ISBLANK(Monitoring_MP!W14),"",Monitoring_MP!W14)</f>
        <v>---</v>
      </c>
      <c r="X25" s="127" t="str">
        <f>IF(ISBLANK(Monitoring_MP!X14),"",Monitoring_MP!X14)</f>
        <v>N/A</v>
      </c>
      <c r="Y25" s="127" t="str">
        <f>IF(ISBLANK(Monitoring_MP!Y14),"",Monitoring_MP!Y14)</f>
        <v>N/A</v>
      </c>
      <c r="Z25" s="333" t="str">
        <f>IF(ISBLANK(Monitoring_MP!Z14),"",Monitoring_MP!Z14)</f>
        <v>---</v>
      </c>
      <c r="AA25" s="333" t="str">
        <f>IF(ISBLANK(Monitoring_MP!AA14),"",Monitoring_MP!AA14)</f>
        <v>---</v>
      </c>
      <c r="AB25" s="127" t="str">
        <f>IF(ISBLANK(Monitoring_MP!AB14),"",Monitoring_MP!AB14)</f>
        <v>da</v>
      </c>
      <c r="AC25" s="127" t="str">
        <f>IF(ISBLANK(Monitoring_MP!AC14),"",Monitoring_MP!AC14)</f>
        <v>nu</v>
      </c>
      <c r="AD25" s="127">
        <f>IF(ISBLANK(Monitoring_MP!AD14),"",Monitoring_MP!AD14)</f>
        <v>1</v>
      </c>
      <c r="AE25" s="127">
        <f>IF(ISBLANK(Monitoring_MP!AE14),"",Monitoring_MP!AE14)</f>
        <v>0</v>
      </c>
      <c r="AF25" s="127">
        <f>IF(ISBLANK(Monitoring_MP!AF14),"",Monitoring_MP!AF14)</f>
        <v>0.5</v>
      </c>
      <c r="AG25" s="202" t="str">
        <f>IF(ISBLANK(Monitoring_MP!AG14),"",Monitoring_MP!AG14)</f>
        <v>---</v>
      </c>
      <c r="AH25" s="202" t="str">
        <f>IF(ISBLANK(Monitoring_MP!AH14),"",Monitoring_MP!AH14)</f>
        <v>---</v>
      </c>
      <c r="AI25" s="202" t="str">
        <f>IF(ISBLANK(Monitoring_MP!AI14),"",Monitoring_MP!AI14)</f>
        <v>---</v>
      </c>
      <c r="AJ25" s="202" t="str">
        <f>IF(ISBLANK(Monitoring_MP!AJ14),"",Monitoring_MP!AJ14)</f>
        <v>---</v>
      </c>
      <c r="AK25" s="212" t="str">
        <f>IF(ISBLANK(Monitoring_MP!AK14),"",Monitoring_MP!AK14)</f>
        <v>N/A</v>
      </c>
      <c r="AL25" s="202" t="str">
        <f>IF(ISBLANK(Monitoring_MP!AL14),"",Monitoring_MP!AL14)</f>
        <v>---</v>
      </c>
      <c r="AM25" s="295" t="str">
        <f>IF(ISBLANK(Monitoring_MP!AM14),"",Monitoring_MP!AM14)</f>
        <v>nu</v>
      </c>
      <c r="AN25" s="294" t="str">
        <f>IF(ISBLANK(Monitoring_MP!AN14),"",Monitoring_MP!AN14)</f>
        <v>Nu sînt informații pe web</v>
      </c>
      <c r="AO25" s="295" t="str">
        <f>IF(ISBLANK(Monitoring_MP!AO14),"",Monitoring_MP!AO14)</f>
        <v>nu</v>
      </c>
      <c r="AP25" s="325" t="str">
        <f>IF(ISBLANK(Monitoring_MP!AP14),"",Monitoring_MP!AP14)</f>
        <v>http://basarabeasca.md/ro/proiecte-de-decizii/</v>
      </c>
      <c r="AQ25" s="295" t="str">
        <f>IF(ISBLANK(Monitoring_MP!AQ14),"",Monitoring_MP!AQ14)</f>
        <v>nu</v>
      </c>
      <c r="AR25" s="293" t="str">
        <f>IF(ISBLANK(Monitoring_MP!AR14),"",Monitoring_MP!AR14)</f>
        <v>Nu sînt informații pe web</v>
      </c>
      <c r="AS25" s="295" t="str">
        <f>IF(ISBLANK(Monitoring_MP!AS14),"",Monitoring_MP!AS14)</f>
        <v>da</v>
      </c>
      <c r="AT25" s="293" t="str">
        <f>IF(ISBLANK(Monitoring_MP!AT14),"",Monitoring_MP!AT14)</f>
        <v>http://cahul.md/anunturi-privind-organizarea-consultarii-publice/</v>
      </c>
      <c r="AU25" s="295" t="str">
        <f>IF(ISBLANK(Monitoring_MP!AU14),"",Monitoring_MP!AU14)</f>
        <v>nu</v>
      </c>
      <c r="AV25" s="293" t="str">
        <f>IF(ISBLANK(Monitoring_MP!AV14),"",Monitoring_MP!AV14)</f>
        <v>Nu sînt informații pe web</v>
      </c>
      <c r="AW25" s="295" t="str">
        <f>IF(ISBLANK(Monitoring_MP!AW14),"",Monitoring_MP!AW14)</f>
        <v>nu</v>
      </c>
      <c r="AX25" s="293" t="str">
        <f>IF(ISBLANK(Monitoring_MP!AX14),"",Monitoring_MP!AX14)</f>
        <v>Nu sînt informații pe web</v>
      </c>
      <c r="AY25" s="295" t="str">
        <f>IF(ISBLANK(Monitoring_MP!AY14),"",Monitoring_MP!AY14)</f>
        <v>nu</v>
      </c>
      <c r="AZ25" s="293" t="str">
        <f>IF(ISBLANK(Monitoring_MP!AZ14),"",Monitoring_MP!AZ14)</f>
        <v>Nu sînt informații pe web</v>
      </c>
      <c r="BA25" s="295" t="str">
        <f>IF(ISBLANK(Monitoring_MP!BA14),"",Monitoring_MP!BA14)</f>
        <v>nu</v>
      </c>
      <c r="BB25" s="122" t="str">
        <f>IF(ISBLANK(Monitoring_MP!BB14),"",Monitoring_MP!BB14)</f>
        <v>Nu sînt informații pe web</v>
      </c>
      <c r="BC25" s="295" t="str">
        <f>IF(ISBLANK(Monitoring_MP!BC14),"",Monitoring_MP!BC14)</f>
        <v>partial</v>
      </c>
      <c r="BD25" s="293" t="str">
        <f>IF(ISBLANK(Monitoring_MP!BD14),"",Monitoring_MP!BD14)</f>
        <v>http://criuleni.md/index.php?pag=news&amp;id=517&amp;l=ro</v>
      </c>
      <c r="BE25" s="295" t="str">
        <f>IF(ISBLANK(Monitoring_MP!BE14),"",Monitoring_MP!BE14)</f>
        <v>nu</v>
      </c>
      <c r="BF25" s="293" t="str">
        <f>IF(ISBLANK(Monitoring_MP!BF14),"",Monitoring_MP!BF14)</f>
        <v>Nu sînt informații pe web</v>
      </c>
      <c r="BG25" s="295" t="str">
        <f>IF(ISBLANK(Monitoring_MP!BG14),"",Monitoring_MP!BG14)</f>
        <v>nu</v>
      </c>
      <c r="BH25" s="293" t="str">
        <f>IF(ISBLANK(Monitoring_MP!BH14),"",Monitoring_MP!BH14)</f>
        <v>Nu sînt informații pe web</v>
      </c>
      <c r="BI25" s="295" t="str">
        <f>IF(ISBLANK(Monitoring_MP!BI14),"",Monitoring_MP!BI14)</f>
        <v>da</v>
      </c>
      <c r="BJ25" s="293" t="str">
        <f>IF(ISBLANK(Monitoring_MP!BJ14),"",Monitoring_MP!BJ14)</f>
        <v>http://dubasari.md/consultatie</v>
      </c>
      <c r="BK25" s="295" t="str">
        <f>IF(ISBLANK(Monitoring_MP!BK14),"",Monitoring_MP!BK14)</f>
        <v>da</v>
      </c>
      <c r="BL25" s="293" t="str">
        <f>IF(ISBLANK(Monitoring_MP!BL14),"",Monitoring_MP!BL14)</f>
        <v>http://edinet.md/anunt-de-organizare-a-dezbaterilor-publice-a-proiectelor-de-decizii/
https://edinet.md/proiecte-de-decizii/</v>
      </c>
      <c r="BM25" s="295" t="str">
        <f>IF(ISBLANK(Monitoring_MP!BM14),"",Monitoring_MP!BM14)</f>
        <v>da</v>
      </c>
      <c r="BN25" s="293" t="str">
        <f>IF(ISBLANK(Monitoring_MP!BN14),"",Monitoring_MP!BN14)</f>
        <v>http://www.cr-falesti.md/index.php/consultari-publice</v>
      </c>
      <c r="BO25" s="295" t="str">
        <f>IF(ISBLANK(Monitoring_MP!BO14),"",Monitoring_MP!BO14)</f>
        <v>nu</v>
      </c>
      <c r="BP25" s="293" t="str">
        <f>IF(ISBLANK(Monitoring_MP!BP14),"",Monitoring_MP!BP14)</f>
        <v>Nu sînt informații pe web</v>
      </c>
      <c r="BQ25" s="295" t="str">
        <f>IF(ISBLANK(Monitoring_MP!BQ14),"",Monitoring_MP!BQ14)</f>
        <v>partial</v>
      </c>
      <c r="BR25" s="293" t="str">
        <f>IF(ISBLANK(Monitoring_MP!BR14),"",Monitoring_MP!BR14)</f>
        <v>http://www.glodeni.md/ro/anun%C8%9B/anunt</v>
      </c>
      <c r="BS25" s="295" t="str">
        <f>IF(ISBLANK(Monitoring_MP!BS14),"",Monitoring_MP!BS14)</f>
        <v>nu</v>
      </c>
      <c r="BT25" s="293" t="str">
        <f>IF(ISBLANK(Monitoring_MP!BT14),"",Monitoring_MP!BT14)</f>
        <v>Nu sînt informații pe web</v>
      </c>
      <c r="BU25" s="295" t="str">
        <f>IF(ISBLANK(Monitoring_MP!BU14),"",Monitoring_MP!BU14)</f>
        <v>nu</v>
      </c>
      <c r="BV25" s="293" t="str">
        <f>IF(ISBLANK(Monitoring_MP!BV14),"",Monitoring_MP!BV14)</f>
        <v>Nu sînt informații pe web</v>
      </c>
      <c r="BW25" s="295" t="str">
        <f>IF(ISBLANK(Monitoring_MP!BW14),"",Monitoring_MP!BW14)</f>
        <v>nu</v>
      </c>
      <c r="BX25" s="293" t="str">
        <f>IF(ISBLANK(Monitoring_MP!BX14),"",Monitoring_MP!BX14)</f>
        <v>Nu sînt informații pe web</v>
      </c>
      <c r="BY25" s="295" t="str">
        <f>IF(ISBLANK(Monitoring_MP!BY14),"",Monitoring_MP!BY14)</f>
        <v>nu</v>
      </c>
      <c r="BZ25" s="293" t="str">
        <f>IF(ISBLANK(Monitoring_MP!BZ14),"",Monitoring_MP!BZ14)</f>
        <v>Nu sînt informații pe web</v>
      </c>
      <c r="CA25" s="295" t="str">
        <f>IF(ISBLANK(Monitoring_MP!CA14),"",Monitoring_MP!CA14)</f>
        <v>nu</v>
      </c>
      <c r="CB25" s="293" t="str">
        <f>IF(ISBLANK(Monitoring_MP!CB14),"",Monitoring_MP!CB14)</f>
        <v>Nu sînt informații pe web</v>
      </c>
      <c r="CC25" s="295" t="str">
        <f>IF(ISBLANK(Monitoring_MP!CC14),"",Monitoring_MP!CC14)</f>
        <v>da</v>
      </c>
      <c r="CD25" s="293" t="str">
        <f>IF(ISBLANK(Monitoring_MP!CD14),"",Monitoring_MP!CD14)</f>
        <v>http://or.md/index.php/proiecte-de-acte/</v>
      </c>
      <c r="CE25" s="295" t="str">
        <f>IF(ISBLANK(Monitoring_MP!CE14),"",Monitoring_MP!CE14)</f>
        <v>nu</v>
      </c>
      <c r="CF25" s="293" t="str">
        <f>IF(ISBLANK(Monitoring_MP!CF14),"",Monitoring_MP!CF14)</f>
        <v>Nu sînt informații pe web</v>
      </c>
      <c r="CG25" s="295" t="str">
        <f>IF(ISBLANK(Monitoring_MP!CG14),"",Monitoring_MP!CG14)</f>
        <v>da</v>
      </c>
      <c r="CH25" s="293" t="str">
        <f>IF(ISBLANK(Monitoring_MP!CH14),"",Monitoring_MP!CH14)</f>
        <v>http://www.riscani.md/index.php?pag=procesul_decizional&amp;ids=anunturi_audieri</v>
      </c>
      <c r="CI25" s="295" t="str">
        <f>IF(ISBLANK(Monitoring_MP!CI14),"",Monitoring_MP!CI14)</f>
        <v>nu</v>
      </c>
      <c r="CJ25" s="293" t="str">
        <f>IF(ISBLANK(Monitoring_MP!CJ14),"",Monitoring_MP!CJ14)</f>
        <v>Nu sînt informații pe web</v>
      </c>
      <c r="CK25" s="295" t="str">
        <f>IF(ISBLANK(Monitoring_MP!CK14),"",Monitoring_MP!CK14)</f>
        <v>da</v>
      </c>
      <c r="CL25" s="293" t="str">
        <f>IF(ISBLANK(Monitoring_MP!CL14),"",Monitoring_MP!CL14)</f>
        <v>http://soldanesti.md/wp-content/uploads/2019/05/Consult%C4%83ri-publice.pdf</v>
      </c>
      <c r="CM25" s="295" t="str">
        <f>IF(ISBLANK(Monitoring_MP!CM14),"",Monitoring_MP!CM14)</f>
        <v>da</v>
      </c>
      <c r="CN25" s="292" t="str">
        <f>IF(ISBLANK(Monitoring_MP!CN14),"",Monitoring_MP!CN14)</f>
        <v>http://www.soroca.org.md/index.php/procesul-decizional/anunt-de-organizare-a-dezbaterilor-publice-a-proiectelor-de-decizie?start=3</v>
      </c>
      <c r="CO25" s="295" t="str">
        <f>IF(ISBLANK(Monitoring_MP!CO14),"",Monitoring_MP!CO14)</f>
        <v>nu</v>
      </c>
      <c r="CP25" s="293" t="str">
        <f>IF(ISBLANK(Monitoring_MP!CP14),"",Monitoring_MP!CP14)</f>
        <v>Nu sînt informații pe web</v>
      </c>
      <c r="CQ25" s="295" t="str">
        <f>IF(ISBLANK(Monitoring_MP!CQ14),"",Monitoring_MP!CQ14)</f>
        <v>da</v>
      </c>
      <c r="CR25" s="292" t="str">
        <f>IF(ISBLANK(Monitoring_MP!CR14),"",Monitoring_MP!CR14)</f>
        <v>http://crstraseni.md/index.php?pag=news&amp;id=810&amp;l=ro&amp;start=22</v>
      </c>
      <c r="CS25" s="295" t="str">
        <f>IF(ISBLANK(Monitoring_MP!CS14),"",Monitoring_MP!CS14)</f>
        <v>nu</v>
      </c>
      <c r="CT25" s="292" t="str">
        <f>IF(ISBLANK(Monitoring_MP!CT14),"",Monitoring_MP!CT14)</f>
        <v>Nu sînt informații pe web</v>
      </c>
      <c r="CU25" s="295" t="str">
        <f>IF(ISBLANK(Monitoring_MP!CU14),"",Monitoring_MP!CU14)</f>
        <v>nu</v>
      </c>
      <c r="CV25" s="293" t="str">
        <f>IF(ISBLANK(Monitoring_MP!CV14),"",Monitoring_MP!CV14)</f>
        <v>Nu sînt informații pe web</v>
      </c>
      <c r="CW25" s="295" t="str">
        <f>IF(ISBLANK(Monitoring_MP!CW14),"",Monitoring_MP!CW14)</f>
        <v>nu</v>
      </c>
      <c r="CX25" s="293" t="str">
        <f>IF(ISBLANK(Monitoring_MP!CX14),"",Monitoring_MP!CX14)</f>
        <v>Nu sînt informații pe web</v>
      </c>
      <c r="CY25" s="318" t="str">
        <f t="shared" si="0"/>
        <v>da</v>
      </c>
      <c r="CZ25" s="318">
        <f t="shared" si="8"/>
        <v>9</v>
      </c>
      <c r="DA25" s="318" t="str">
        <f t="shared" si="1"/>
        <v>nu</v>
      </c>
      <c r="DB25" s="318">
        <f t="shared" si="9"/>
        <v>21</v>
      </c>
      <c r="DC25" s="318" t="str">
        <f t="shared" si="2"/>
        <v>partial</v>
      </c>
      <c r="DD25" s="318">
        <f t="shared" si="10"/>
        <v>2</v>
      </c>
      <c r="DE25" s="318" t="str">
        <f t="shared" si="3"/>
        <v>---</v>
      </c>
      <c r="DF25" s="318">
        <f t="shared" si="11"/>
        <v>0</v>
      </c>
      <c r="DG25" s="318" t="str">
        <f t="shared" si="4"/>
        <v>---</v>
      </c>
      <c r="DH25" s="318">
        <f t="shared" si="12"/>
        <v>0</v>
      </c>
      <c r="DI25" s="318" t="str">
        <f t="shared" si="5"/>
        <v>---</v>
      </c>
      <c r="DJ25" s="318">
        <f t="shared" si="13"/>
        <v>0</v>
      </c>
      <c r="DK25" s="318" t="str">
        <f t="shared" si="6"/>
        <v>---</v>
      </c>
      <c r="DL25" s="318">
        <f t="shared" si="14"/>
        <v>0</v>
      </c>
      <c r="DM25" s="318" t="str">
        <f t="shared" si="7"/>
        <v>N/A</v>
      </c>
      <c r="DN25" s="318">
        <f t="shared" si="15"/>
        <v>0</v>
      </c>
      <c r="DO25" s="318">
        <f t="shared" si="16"/>
        <v>32</v>
      </c>
      <c r="DP25" s="318" t="str">
        <f t="shared" si="17"/>
        <v>da</v>
      </c>
      <c r="DQ25" s="318" t="str">
        <f t="shared" si="18"/>
        <v>nu</v>
      </c>
      <c r="DR25" s="318">
        <f t="shared" si="19"/>
        <v>9</v>
      </c>
      <c r="DS25" s="318">
        <f t="shared" si="20"/>
        <v>21</v>
      </c>
      <c r="DT25" s="318">
        <f t="shared" si="21"/>
        <v>32</v>
      </c>
      <c r="DU25" s="331" t="s">
        <v>312</v>
      </c>
      <c r="DV25" s="319">
        <f t="shared" si="22"/>
        <v>0.28125</v>
      </c>
      <c r="DW25" s="319">
        <f t="shared" si="23"/>
        <v>0.65625</v>
      </c>
      <c r="DX25" s="318" t="str">
        <f>VLOOKUP($B25,Matching_final!$B:$G,5,FALSE)</f>
        <v>R18012</v>
      </c>
      <c r="DY25" s="318" t="str">
        <f>VLOOKUP($B25,Matching_final!$B:$H,6,FALSE)</f>
        <v>Anunţul privind organizarea consultărilor publice conține termenul-limită de prezentare a recomandărilor, modalitatea în care părţile interesate pot prezenta sau expedia recomandări, datele de contact ale persoanelor responsabile de recepţionarea şi examinarea recomandărilor (numele şi prenumele, numărul de telefon, adresa poștei electronice)?</v>
      </c>
      <c r="DZ25" s="318" t="str">
        <f>VLOOKUP($B25,Matching_final!$B:$H,7,FALSE)</f>
        <v>par</v>
      </c>
      <c r="EA25" s="319">
        <f>VLOOKUP($DX25,Monitoring_MP_2018!$B:$CZ,102,FALSE)</f>
        <v>3.125E-2</v>
      </c>
      <c r="EB25" s="319">
        <f>VLOOKUP($DX25,Monitoring_MP_2018!$B:$CZ,103,FALSE)</f>
        <v>0.96875</v>
      </c>
      <c r="EC25" s="320">
        <f t="shared" si="24"/>
        <v>0.25</v>
      </c>
      <c r="ED25" s="320">
        <f t="shared" si="25"/>
        <v>-0.3125</v>
      </c>
      <c r="EE25" s="318">
        <v>13</v>
      </c>
    </row>
    <row r="26" spans="1:135" ht="15" customHeight="1" x14ac:dyDescent="0.35">
      <c r="A26" s="333" t="str">
        <f>IF(ISBLANK(Monitoring_MP!A20),"",Monitoring_MP!A20)</f>
        <v>Q18</v>
      </c>
      <c r="B26" s="330" t="str">
        <f>IF(ISBLANK(Monitoring_MP!B20),"",Monitoring_MP!B20)</f>
        <v>R20018</v>
      </c>
      <c r="C26" s="331">
        <f>IF(ISBLANK(Monitoring_MP!C20),"",Monitoring_MP!C20)</f>
        <v>20</v>
      </c>
      <c r="D26" s="331" t="str">
        <f>IF(ISBLANK(Monitoring_MP!D20),"",Monitoring_MP!D20)</f>
        <v>Autorităţile publice întocmesc şi aduc la cunoştinţa publicului rapoarte anuale privind transparenţa în procesul decizional ?</v>
      </c>
      <c r="E26" s="331" t="str">
        <f>IF(ISBLANK(Monitoring_MP!E20),"",Monitoring_MP!E20)</f>
        <v>Does the public authorities draw up and make public annual reports on transparency in decision making?</v>
      </c>
      <c r="F26" s="127" t="str">
        <f>IF(ISBLANK(Monitoring_MP!F20),"",Monitoring_MP!F20)</f>
        <v>par</v>
      </c>
      <c r="G26" s="127" t="str">
        <f>IF(ISBLANK(Monitoring_MP!G20),"",Monitoring_MP!G20)</f>
        <v>par9</v>
      </c>
      <c r="H26" s="127" t="str">
        <f>IF(ISBLANK(Monitoring_MP!H20),"",Monitoring_MP!H20)</f>
        <v>par9k</v>
      </c>
      <c r="I26" s="332">
        <f>IF(ISBLANK(Monitoring_MP!I20),"",Monitoring_MP!I20)</f>
        <v>2</v>
      </c>
      <c r="J26" s="127" t="str">
        <f>IF(ISBLANK(Monitoring_MP!J20),"",Monitoring_MP!J20)</f>
        <v>da</v>
      </c>
      <c r="K26" s="127" t="str">
        <f>IF(ISBLANK(Monitoring_MP!K20),"",Monitoring_MP!K20)</f>
        <v>yes</v>
      </c>
      <c r="L26" s="127" t="str">
        <f>IF(ISBLANK(Monitoring_MP!L20),"",Monitoring_MP!L20)</f>
        <v>nu</v>
      </c>
      <c r="M26" s="127" t="str">
        <f>IF(ISBLANK(Monitoring_MP!M20),"",Monitoring_MP!M20)</f>
        <v>no</v>
      </c>
      <c r="N26" s="127" t="str">
        <f>IF(ISBLANK(Monitoring_MP!N20),"",Monitoring_MP!N20)</f>
        <v>partial</v>
      </c>
      <c r="O26" s="127" t="str">
        <f>IF(ISBLANK(Monitoring_MP!O20),"",Monitoring_MP!O20)</f>
        <v>partially</v>
      </c>
      <c r="P26" s="202" t="str">
        <f>IF(ISBLANK(Monitoring_MP!P20),"",Monitoring_MP!P20)</f>
        <v>---</v>
      </c>
      <c r="Q26" s="202" t="str">
        <f>IF(ISBLANK(Monitoring_MP!Q20),"",Monitoring_MP!Q20)</f>
        <v>---</v>
      </c>
      <c r="R26" s="202" t="str">
        <f>IF(ISBLANK(Monitoring_MP!R20),"",Monitoring_MP!R20)</f>
        <v>---</v>
      </c>
      <c r="S26" s="202" t="str">
        <f>IF(ISBLANK(Monitoring_MP!S20),"",Monitoring_MP!S20)</f>
        <v>---</v>
      </c>
      <c r="T26" s="202" t="str">
        <f>IF(ISBLANK(Monitoring_MP!T20),"",Monitoring_MP!T20)</f>
        <v>---</v>
      </c>
      <c r="U26" s="202" t="str">
        <f>IF(ISBLANK(Monitoring_MP!U20),"",Monitoring_MP!U20)</f>
        <v>---</v>
      </c>
      <c r="V26" s="202" t="str">
        <f>IF(ISBLANK(Monitoring_MP!V20),"",Monitoring_MP!V20)</f>
        <v>---</v>
      </c>
      <c r="W26" s="202" t="str">
        <f>IF(ISBLANK(Monitoring_MP!W20),"",Monitoring_MP!W20)</f>
        <v>---</v>
      </c>
      <c r="X26" s="127" t="str">
        <f>IF(ISBLANK(Monitoring_MP!X20),"",Monitoring_MP!X20)</f>
        <v>N/A</v>
      </c>
      <c r="Y26" s="127" t="str">
        <f>IF(ISBLANK(Monitoring_MP!Y20),"",Monitoring_MP!Y20)</f>
        <v>N/A</v>
      </c>
      <c r="Z26" s="333" t="str">
        <f>IF(ISBLANK(Monitoring_MP!Z20),"",Monitoring_MP!Z20)</f>
        <v>---</v>
      </c>
      <c r="AA26" s="333" t="str">
        <f>IF(ISBLANK(Monitoring_MP!AA20),"",Monitoring_MP!AA20)</f>
        <v>---</v>
      </c>
      <c r="AB26" s="127" t="str">
        <f>IF(ISBLANK(Monitoring_MP!AB20),"",Monitoring_MP!AB20)</f>
        <v>da</v>
      </c>
      <c r="AC26" s="127" t="str">
        <f>IF(ISBLANK(Monitoring_MP!AC20),"",Monitoring_MP!AC20)</f>
        <v>nu</v>
      </c>
      <c r="AD26" s="127">
        <f>IF(ISBLANK(Monitoring_MP!AD20),"",Monitoring_MP!AD20)</f>
        <v>2</v>
      </c>
      <c r="AE26" s="127">
        <f>IF(ISBLANK(Monitoring_MP!AE20),"",Monitoring_MP!AE20)</f>
        <v>0</v>
      </c>
      <c r="AF26" s="127">
        <f>IF(ISBLANK(Monitoring_MP!AF20),"",Monitoring_MP!AF20)</f>
        <v>1</v>
      </c>
      <c r="AG26" s="202" t="str">
        <f>IF(ISBLANK(Monitoring_MP!AG20),"",Monitoring_MP!AG20)</f>
        <v>---</v>
      </c>
      <c r="AH26" s="202" t="str">
        <f>IF(ISBLANK(Monitoring_MP!AH20),"",Monitoring_MP!AH20)</f>
        <v>---</v>
      </c>
      <c r="AI26" s="202" t="str">
        <f>IF(ISBLANK(Monitoring_MP!AI20),"",Monitoring_MP!AI20)</f>
        <v>---</v>
      </c>
      <c r="AJ26" s="202" t="str">
        <f>IF(ISBLANK(Monitoring_MP!AJ20),"",Monitoring_MP!AJ20)</f>
        <v>---</v>
      </c>
      <c r="AK26" s="212" t="str">
        <f>IF(ISBLANK(Monitoring_MP!AK20),"",Monitoring_MP!AK20)</f>
        <v>N/A</v>
      </c>
      <c r="AL26" s="202" t="str">
        <f>IF(ISBLANK(Monitoring_MP!AL20),"",Monitoring_MP!AL20)</f>
        <v>---</v>
      </c>
      <c r="AM26" s="295" t="str">
        <f>IF(ISBLANK(Monitoring_MP!AM20),"",Monitoring_MP!AM20)</f>
        <v>nu</v>
      </c>
      <c r="AN26" s="294" t="str">
        <f>IF(ISBLANK(Monitoring_MP!AN20),"",Monitoring_MP!AN20)</f>
        <v>Nu sînt informații pe web</v>
      </c>
      <c r="AO26" s="295" t="str">
        <f>IF(ISBLANK(Monitoring_MP!AO20),"",Monitoring_MP!AO20)</f>
        <v>da</v>
      </c>
      <c r="AP26" s="325" t="str">
        <f>IF(ISBLANK(Monitoring_MP!AP20),"",Monitoring_MP!AP20)</f>
        <v>http://basarabeasca.md/ro/rapoarte-anuale-privind-transparenta-decizionala/%d1%80%d1%83%d1%81%d1%81%d0%ba%d0%b8%d0%b9-%d0%b8%d0%bd%d1%84%d0%be%d1%80%d0%bc%d0%b0%d1%86%d0%b8%d1%8f-%d0%be-%d0%bf%d1%80%d0%be%d0%b7%d1%80%d0%b0%d1%87%d0%bd%d0%be%d1%81%d1%82%d0%b8-%d0%bf%d1%80/</v>
      </c>
      <c r="AQ26" s="295" t="str">
        <f>IF(ISBLANK(Monitoring_MP!AQ20),"",Monitoring_MP!AQ20)</f>
        <v>nu</v>
      </c>
      <c r="AR26" s="293" t="str">
        <f>IF(ISBLANK(Monitoring_MP!AR20),"",Monitoring_MP!AR20)</f>
        <v>Nu sînt informații pe web</v>
      </c>
      <c r="AS26" s="295" t="str">
        <f>IF(ISBLANK(Monitoring_MP!AS20),"",Monitoring_MP!AS20)</f>
        <v>da</v>
      </c>
      <c r="AT26" s="292" t="str">
        <f>IF(ISBLANK(Monitoring_MP!AT20),"",Monitoring_MP!AT20)</f>
        <v>http://cahul.md/raportul-anual-privind-transparenta-procesului-decizional/</v>
      </c>
      <c r="AU26" s="295" t="str">
        <f>IF(ISBLANK(Monitoring_MP!AU20),"",Monitoring_MP!AU20)</f>
        <v>nu</v>
      </c>
      <c r="AV26" s="293" t="str">
        <f>IF(ISBLANK(Monitoring_MP!AV20),"",Monitoring_MP!AV20)</f>
        <v>Nu sînt informații pe web</v>
      </c>
      <c r="AW26" s="295" t="str">
        <f>IF(ISBLANK(Monitoring_MP!AW20),"",Monitoring_MP!AW20)</f>
        <v>nu</v>
      </c>
      <c r="AX26" s="293" t="str">
        <f>IF(ISBLANK(Monitoring_MP!AX20),"",Monitoring_MP!AX20)</f>
        <v>Nu sînt informații pe web</v>
      </c>
      <c r="AY26" s="295" t="str">
        <f>IF(ISBLANK(Monitoring_MP!AY20),"",Monitoring_MP!AY20)</f>
        <v>nu</v>
      </c>
      <c r="AZ26" s="293" t="str">
        <f>IF(ISBLANK(Monitoring_MP!AZ20),"",Monitoring_MP!AZ20)</f>
        <v>Nu sînt informații pe web</v>
      </c>
      <c r="BA26" s="295" t="str">
        <f>IF(ISBLANK(Monitoring_MP!BA20),"",Monitoring_MP!BA20)</f>
        <v>da</v>
      </c>
      <c r="BB26" s="292" t="str">
        <f>IF(ISBLANK(Monitoring_MP!BB20),"",Monitoring_MP!BB20)</f>
        <v>http://raioncimislia.md/rapoarte/</v>
      </c>
      <c r="BC26" s="295" t="str">
        <f>IF(ISBLANK(Monitoring_MP!BC20),"",Monitoring_MP!BC20)</f>
        <v>da</v>
      </c>
      <c r="BD26" s="293" t="str">
        <f>IF(ISBLANK(Monitoring_MP!BD20),"",Monitoring_MP!BD20)</f>
        <v>http://criuleni.md/index.php?pag=news&amp;id=495&amp;rid=3338&amp;l=ro</v>
      </c>
      <c r="BE26" s="295" t="str">
        <f>IF(ISBLANK(Monitoring_MP!BE20),"",Monitoring_MP!BE20)</f>
        <v>nu</v>
      </c>
      <c r="BF26" s="293" t="str">
        <f>IF(ISBLANK(Monitoring_MP!BF20),"",Monitoring_MP!BF20)</f>
        <v>Nu sînt informații pe web</v>
      </c>
      <c r="BG26" s="295" t="str">
        <f>IF(ISBLANK(Monitoring_MP!BG20),"",Monitoring_MP!BG20)</f>
        <v>nu</v>
      </c>
      <c r="BH26" s="293" t="str">
        <f>IF(ISBLANK(Monitoring_MP!BH20),"",Monitoring_MP!BH20)</f>
        <v>Nu sînt informații pe web</v>
      </c>
      <c r="BI26" s="295" t="str">
        <f>IF(ISBLANK(Monitoring_MP!BI20),"",Monitoring_MP!BI20)</f>
        <v>nu</v>
      </c>
      <c r="BJ26" s="293" t="str">
        <f>IF(ISBLANK(Monitoring_MP!BJ20),"",Monitoring_MP!BJ20)</f>
        <v>Nu sînt informații pe web</v>
      </c>
      <c r="BK26" s="295" t="str">
        <f>IF(ISBLANK(Monitoring_MP!BK20),"",Monitoring_MP!BK20)</f>
        <v>nu</v>
      </c>
      <c r="BL26" s="292" t="str">
        <f>IF(ISBLANK(Monitoring_MP!BL20),"",Monitoring_MP!BL20)</f>
        <v>Nu sînt informații pe web</v>
      </c>
      <c r="BM26" s="295" t="str">
        <f>IF(ISBLANK(Monitoring_MP!BM20),"",Monitoring_MP!BM20)</f>
        <v>da</v>
      </c>
      <c r="BN26" s="292" t="str">
        <f>IF(ISBLANK(Monitoring_MP!BN20),"",Monitoring_MP!BN20)</f>
        <v>http://www.cr-falesti.md/index.php/raportul-privind-transparenta-in-procesul-decizional-in-raionul-falesti</v>
      </c>
      <c r="BO26" s="295" t="str">
        <f>IF(ISBLANK(Monitoring_MP!BO20),"",Monitoring_MP!BO20)</f>
        <v>nu</v>
      </c>
      <c r="BP26" s="292" t="str">
        <f>IF(ISBLANK(Monitoring_MP!BP20),"",Monitoring_MP!BP20)</f>
        <v>Nu sînt informații pe web</v>
      </c>
      <c r="BQ26" s="295" t="str">
        <f>IF(ISBLANK(Monitoring_MP!BQ20),"",Monitoring_MP!BQ20)</f>
        <v>nu</v>
      </c>
      <c r="BR26" s="293" t="str">
        <f>IF(ISBLANK(Monitoring_MP!BR20),"",Monitoring_MP!BR20)</f>
        <v>Nu sînt informații pe web</v>
      </c>
      <c r="BS26" s="295" t="str">
        <f>IF(ISBLANK(Monitoring_MP!BS20),"",Monitoring_MP!BS20)</f>
        <v>nu</v>
      </c>
      <c r="BT26" s="293" t="str">
        <f>IF(ISBLANK(Monitoring_MP!BT20),"",Monitoring_MP!BT20)</f>
        <v>Nu sînt informații pe web</v>
      </c>
      <c r="BU26" s="295" t="str">
        <f>IF(ISBLANK(Monitoring_MP!BU20),"",Monitoring_MP!BU20)</f>
        <v>nu</v>
      </c>
      <c r="BV26" s="293" t="str">
        <f>IF(ISBLANK(Monitoring_MP!BV20),"",Monitoring_MP!BV20)</f>
        <v>Nu sînt informații pe web</v>
      </c>
      <c r="BW26" s="295" t="str">
        <f>IF(ISBLANK(Monitoring_MP!BW20),"",Monitoring_MP!BW20)</f>
        <v>da</v>
      </c>
      <c r="BX26" s="293" t="str">
        <f>IF(ISBLANK(Monitoring_MP!BX20),"",Monitoring_MP!BX20)</f>
        <v>http://www.leova.md/index.php?pag=news&amp;id=912&amp;l=ro</v>
      </c>
      <c r="BY26" s="295" t="str">
        <f>IF(ISBLANK(Monitoring_MP!BY20),"",Monitoring_MP!BY20)</f>
        <v>nu</v>
      </c>
      <c r="BZ26" s="293" t="str">
        <f>IF(ISBLANK(Monitoring_MP!BZ20),"",Monitoring_MP!BZ20)</f>
        <v>Nu sînt informații pe web</v>
      </c>
      <c r="CA26" s="295" t="str">
        <f>IF(ISBLANK(Monitoring_MP!CA20),"",Monitoring_MP!CA20)</f>
        <v>nu</v>
      </c>
      <c r="CB26" s="293" t="str">
        <f>IF(ISBLANK(Monitoring_MP!CB20),"",Monitoring_MP!CB20)</f>
        <v>Nu sînt informații pe web</v>
      </c>
      <c r="CC26" s="295" t="str">
        <f>IF(ISBLANK(Monitoring_MP!CC20),"",Monitoring_MP!CC20)</f>
        <v>nu</v>
      </c>
      <c r="CD26" s="293" t="str">
        <f>IF(ISBLANK(Monitoring_MP!CD20),"",Monitoring_MP!CD20)</f>
        <v>Nu sînt informații pe web</v>
      </c>
      <c r="CE26" s="295" t="str">
        <f>IF(ISBLANK(Monitoring_MP!CE20),"",Monitoring_MP!CE20)</f>
        <v>nu</v>
      </c>
      <c r="CF26" s="293" t="str">
        <f>IF(ISBLANK(Monitoring_MP!CF20),"",Monitoring_MP!CF20)</f>
        <v>Nu sînt informații pe web</v>
      </c>
      <c r="CG26" s="295" t="str">
        <f>IF(ISBLANK(Monitoring_MP!CG20),"",Monitoring_MP!CG20)</f>
        <v>nu</v>
      </c>
      <c r="CH26" s="292" t="str">
        <f>IF(ISBLANK(Monitoring_MP!CH20),"",Monitoring_MP!CH20)</f>
        <v>Nu sînt informații pe web</v>
      </c>
      <c r="CI26" s="295" t="str">
        <f>IF(ISBLANK(Monitoring_MP!CI20),"",Monitoring_MP!CI20)</f>
        <v>nu</v>
      </c>
      <c r="CJ26" s="293" t="str">
        <f>IF(ISBLANK(Monitoring_MP!CJ20),"",Monitoring_MP!CJ20)</f>
        <v>Nu sînt informații pe web</v>
      </c>
      <c r="CK26" s="295" t="str">
        <f>IF(ISBLANK(Monitoring_MP!CK20),"",Monitoring_MP!CK20)</f>
        <v>da</v>
      </c>
      <c r="CL26" s="293" t="str">
        <f>IF(ISBLANK(Monitoring_MP!CL20),"",Monitoring_MP!CL20)</f>
        <v>http://soldanesti.md/wp-content/uploads/2020/02/Raport-transparen%C5%A3%C4%83-2019.pdf</v>
      </c>
      <c r="CM26" s="295" t="str">
        <f>IF(ISBLANK(Monitoring_MP!CM20),"",Monitoring_MP!CM20)</f>
        <v>nu</v>
      </c>
      <c r="CN26" s="293" t="str">
        <f>IF(ISBLANK(Monitoring_MP!CN20),"",Monitoring_MP!CN20)</f>
        <v>Nu sînt informații pe web</v>
      </c>
      <c r="CO26" s="295" t="str">
        <f>IF(ISBLANK(Monitoring_MP!CO20),"",Monitoring_MP!CO20)</f>
        <v>da</v>
      </c>
      <c r="CP26" s="292" t="str">
        <f>IF(ISBLANK(Monitoring_MP!CP20),"",Monitoring_MP!CP20)</f>
        <v>https://stefan-voda.md/raport-privind-asigurarea-transparentei-procesului-decizional-in-consiliul-raional-si-subdiviziunile-subordonate-consiliului-raional-stefan-voda-in-anul-2019/</v>
      </c>
      <c r="CQ26" s="295" t="str">
        <f>IF(ISBLANK(Monitoring_MP!CQ20),"",Monitoring_MP!CQ20)</f>
        <v>da</v>
      </c>
      <c r="CR26" s="292" t="str">
        <f>IF(ISBLANK(Monitoring_MP!CR20),"",Monitoring_MP!CR20)</f>
        <v>http://crstraseni.md/index.php?pag=news&amp;id=814&amp;rid=3452&amp;l=ro</v>
      </c>
      <c r="CS26" s="295" t="str">
        <f>IF(ISBLANK(Monitoring_MP!CS20),"",Monitoring_MP!CS20)</f>
        <v>nu</v>
      </c>
      <c r="CT26" s="292" t="str">
        <f>IF(ISBLANK(Monitoring_MP!CT20),"",Monitoring_MP!CT20)</f>
        <v>Nu sînt informații pe web</v>
      </c>
      <c r="CU26" s="295" t="str">
        <f>IF(ISBLANK(Monitoring_MP!CU20),"",Monitoring_MP!CU20)</f>
        <v>nu</v>
      </c>
      <c r="CV26" s="293" t="str">
        <f>IF(ISBLANK(Monitoring_MP!CV20),"",Monitoring_MP!CV20)</f>
        <v>Nu sînt informații pe web</v>
      </c>
      <c r="CW26" s="295" t="str">
        <f>IF(ISBLANK(Monitoring_MP!CW20),"",Monitoring_MP!CW20)</f>
        <v>nu</v>
      </c>
      <c r="CX26" s="293" t="str">
        <f>IF(ISBLANK(Monitoring_MP!CX20),"",Monitoring_MP!CX20)</f>
        <v>Nu sînt informații pe web</v>
      </c>
      <c r="CY26" s="318" t="str">
        <f t="shared" si="0"/>
        <v>da</v>
      </c>
      <c r="CZ26" s="318">
        <f t="shared" si="8"/>
        <v>9</v>
      </c>
      <c r="DA26" s="318" t="str">
        <f t="shared" si="1"/>
        <v>nu</v>
      </c>
      <c r="DB26" s="318">
        <f t="shared" si="9"/>
        <v>23</v>
      </c>
      <c r="DC26" s="318" t="str">
        <f t="shared" si="2"/>
        <v>partial</v>
      </c>
      <c r="DD26" s="318">
        <f t="shared" si="10"/>
        <v>0</v>
      </c>
      <c r="DE26" s="318" t="str">
        <f t="shared" si="3"/>
        <v>---</v>
      </c>
      <c r="DF26" s="318">
        <f t="shared" si="11"/>
        <v>0</v>
      </c>
      <c r="DG26" s="318" t="str">
        <f t="shared" si="4"/>
        <v>---</v>
      </c>
      <c r="DH26" s="318">
        <f t="shared" si="12"/>
        <v>0</v>
      </c>
      <c r="DI26" s="318" t="str">
        <f t="shared" si="5"/>
        <v>---</v>
      </c>
      <c r="DJ26" s="318">
        <f t="shared" si="13"/>
        <v>0</v>
      </c>
      <c r="DK26" s="318" t="str">
        <f t="shared" si="6"/>
        <v>---</v>
      </c>
      <c r="DL26" s="318">
        <f t="shared" si="14"/>
        <v>0</v>
      </c>
      <c r="DM26" s="318" t="str">
        <f t="shared" si="7"/>
        <v>N/A</v>
      </c>
      <c r="DN26" s="318">
        <f t="shared" si="15"/>
        <v>0</v>
      </c>
      <c r="DO26" s="318">
        <f t="shared" si="16"/>
        <v>32</v>
      </c>
      <c r="DP26" s="318" t="str">
        <f t="shared" si="17"/>
        <v>da</v>
      </c>
      <c r="DQ26" s="318" t="str">
        <f t="shared" si="18"/>
        <v>nu</v>
      </c>
      <c r="DR26" s="318">
        <f t="shared" si="19"/>
        <v>9</v>
      </c>
      <c r="DS26" s="318">
        <f t="shared" si="20"/>
        <v>23</v>
      </c>
      <c r="DT26" s="318">
        <f t="shared" si="21"/>
        <v>32</v>
      </c>
      <c r="DU26" s="331" t="s">
        <v>87</v>
      </c>
      <c r="DV26" s="319">
        <f t="shared" si="22"/>
        <v>0.28125</v>
      </c>
      <c r="DW26" s="319">
        <f t="shared" si="23"/>
        <v>0.71875</v>
      </c>
      <c r="DX26" s="318" t="str">
        <f>VLOOKUP($B26,Matching_final!$B:$G,5,FALSE)</f>
        <v>R18018</v>
      </c>
      <c r="DY26" s="318" t="str">
        <f>VLOOKUP($B26,Matching_final!$B:$H,6,FALSE)</f>
        <v>Autorităţile publice întocmesc şi aduc la cunoştinţa publicului rapoarte anuale privind transparenţa în procesul decizional?</v>
      </c>
      <c r="DZ26" s="318" t="str">
        <f>VLOOKUP($B26,Matching_final!$B:$H,7,FALSE)</f>
        <v>par</v>
      </c>
      <c r="EA26" s="319">
        <f>VLOOKUP($DX26,Monitoring_MP_2018!$B:$CZ,102,FALSE)</f>
        <v>0.25</v>
      </c>
      <c r="EB26" s="319">
        <f>VLOOKUP($DX26,Monitoring_MP_2018!$B:$CZ,103,FALSE)</f>
        <v>0.75</v>
      </c>
      <c r="EC26" s="320">
        <f t="shared" si="24"/>
        <v>3.125E-2</v>
      </c>
      <c r="ED26" s="320">
        <f t="shared" si="25"/>
        <v>-3.125E-2</v>
      </c>
      <c r="EE26" s="318">
        <v>19</v>
      </c>
    </row>
    <row r="27" spans="1:135" ht="15" customHeight="1" x14ac:dyDescent="0.35">
      <c r="A27" s="335" t="str">
        <f>IF(ISBLANK(Monitoring_MP!A31),"",Monitoring_MP!A31)</f>
        <v>Q29</v>
      </c>
      <c r="B27" s="336" t="str">
        <f>IF(ISBLANK(Monitoring_MP!B31),"",Monitoring_MP!B31)</f>
        <v>R20029</v>
      </c>
      <c r="C27" s="337">
        <f>IF(ISBLANK(Monitoring_MP!C31),"",Monitoring_MP!C31)</f>
        <v>31</v>
      </c>
      <c r="D27" s="337" t="str">
        <f>IF(ISBLANK(Monitoring_MP!D31),"",Monitoring_MP!D31)</f>
        <v>Sînt publicate pe pagina web rapoartele de monitorizare a executării contractelor de achiziţie publică (trimestrial/semestrial şi anual) și Darea de seamă anuală privind achizițiile publice de valoare mică ?</v>
      </c>
      <c r="E27" s="337" t="str">
        <f>IF(ISBLANK(Monitoring_MP!E31),"",Monitoring_MP!E31)</f>
        <v>Are monitoring reports on the execution of public procurement contracts published on the official web page (quarterly/biannual and annual) and Annual report on low-value public procurement?</v>
      </c>
      <c r="F27" s="128" t="str">
        <f>IF(ISBLANK(Monitoring_MP!F31),"",Monitoring_MP!F31)</f>
        <v>proc</v>
      </c>
      <c r="G27" s="128" t="str">
        <f>IF(ISBLANK(Monitoring_MP!G31),"",Monitoring_MP!G31)</f>
        <v>proc5</v>
      </c>
      <c r="H27" s="128" t="str">
        <f>IF(ISBLANK(Monitoring_MP!H31),"",Monitoring_MP!H31)</f>
        <v>proc5k</v>
      </c>
      <c r="I27" s="338">
        <f>IF(ISBLANK(Monitoring_MP!I31),"",Monitoring_MP!I31)</f>
        <v>3</v>
      </c>
      <c r="J27" s="128" t="str">
        <f>IF(ISBLANK(Monitoring_MP!J31),"",Monitoring_MP!J31)</f>
        <v>da</v>
      </c>
      <c r="K27" s="128" t="str">
        <f>IF(ISBLANK(Monitoring_MP!K31),"",Monitoring_MP!K31)</f>
        <v>yes</v>
      </c>
      <c r="L27" s="128" t="str">
        <f>IF(ISBLANK(Monitoring_MP!L31),"",Monitoring_MP!L31)</f>
        <v>nu</v>
      </c>
      <c r="M27" s="128" t="str">
        <f>IF(ISBLANK(Monitoring_MP!M31),"",Monitoring_MP!M31)</f>
        <v>no</v>
      </c>
      <c r="N27" s="128" t="str">
        <f>IF(ISBLANK(Monitoring_MP!N31),"",Monitoring_MP!N31)</f>
        <v>partial/alte modalități</v>
      </c>
      <c r="O27" s="128" t="str">
        <f>IF(ISBLANK(Monitoring_MP!O31),"",Monitoring_MP!O31)</f>
        <v>partially/other ways</v>
      </c>
      <c r="P27" s="203" t="str">
        <f>IF(ISBLANK(Monitoring_MP!P31),"",Monitoring_MP!P31)</f>
        <v>---</v>
      </c>
      <c r="Q27" s="203" t="str">
        <f>IF(ISBLANK(Monitoring_MP!Q31),"",Monitoring_MP!Q31)</f>
        <v>---</v>
      </c>
      <c r="R27" s="203" t="str">
        <f>IF(ISBLANK(Monitoring_MP!R31),"",Monitoring_MP!R31)</f>
        <v>---</v>
      </c>
      <c r="S27" s="203" t="str">
        <f>IF(ISBLANK(Monitoring_MP!S31),"",Monitoring_MP!S31)</f>
        <v>---</v>
      </c>
      <c r="T27" s="203" t="str">
        <f>IF(ISBLANK(Monitoring_MP!T31),"",Monitoring_MP!T31)</f>
        <v>---</v>
      </c>
      <c r="U27" s="203" t="str">
        <f>IF(ISBLANK(Monitoring_MP!U31),"",Monitoring_MP!U31)</f>
        <v>---</v>
      </c>
      <c r="V27" s="203" t="str">
        <f>IF(ISBLANK(Monitoring_MP!V31),"",Monitoring_MP!V31)</f>
        <v>---</v>
      </c>
      <c r="W27" s="203" t="str">
        <f>IF(ISBLANK(Monitoring_MP!W31),"",Monitoring_MP!W31)</f>
        <v>---</v>
      </c>
      <c r="X27" s="128" t="str">
        <f>IF(ISBLANK(Monitoring_MP!X31),"",Monitoring_MP!X31)</f>
        <v>N/A</v>
      </c>
      <c r="Y27" s="128" t="str">
        <f>IF(ISBLANK(Monitoring_MP!Y31),"",Monitoring_MP!Y31)</f>
        <v>N/A</v>
      </c>
      <c r="Z27" s="335" t="str">
        <f>IF(ISBLANK(Monitoring_MP!Z31),"",Monitoring_MP!Z31)</f>
        <v>---</v>
      </c>
      <c r="AA27" s="335" t="str">
        <f>IF(ISBLANK(Monitoring_MP!AA31),"",Monitoring_MP!AA31)</f>
        <v>---</v>
      </c>
      <c r="AB27" s="128" t="str">
        <f>IF(ISBLANK(Monitoring_MP!AB31),"",Monitoring_MP!AB31)</f>
        <v>da</v>
      </c>
      <c r="AC27" s="128" t="str">
        <f>IF(ISBLANK(Monitoring_MP!AC31),"",Monitoring_MP!AC31)</f>
        <v>nu</v>
      </c>
      <c r="AD27" s="128">
        <f>IF(ISBLANK(Monitoring_MP!AD31),"",Monitoring_MP!AD31)</f>
        <v>3</v>
      </c>
      <c r="AE27" s="128">
        <f>IF(ISBLANK(Monitoring_MP!AE31),"",Monitoring_MP!AE31)</f>
        <v>0</v>
      </c>
      <c r="AF27" s="128">
        <f>IF(ISBLANK(Monitoring_MP!AF31),"",Monitoring_MP!AF31)</f>
        <v>1.5</v>
      </c>
      <c r="AG27" s="203" t="str">
        <f>IF(ISBLANK(Monitoring_MP!AG31),"",Monitoring_MP!AG31)</f>
        <v>---</v>
      </c>
      <c r="AH27" s="203" t="str">
        <f>IF(ISBLANK(Monitoring_MP!AH31),"",Monitoring_MP!AH31)</f>
        <v>---</v>
      </c>
      <c r="AI27" s="203" t="str">
        <f>IF(ISBLANK(Monitoring_MP!AI31),"",Monitoring_MP!AI31)</f>
        <v>---</v>
      </c>
      <c r="AJ27" s="203" t="str">
        <f>IF(ISBLANK(Monitoring_MP!AJ31),"",Monitoring_MP!AJ31)</f>
        <v>---</v>
      </c>
      <c r="AK27" s="215" t="str">
        <f>IF(ISBLANK(Monitoring_MP!AK31),"",Monitoring_MP!AK31)</f>
        <v>N/A</v>
      </c>
      <c r="AL27" s="203" t="str">
        <f>IF(ISBLANK(Monitoring_MP!AL31),"",Monitoring_MP!AL31)</f>
        <v>---</v>
      </c>
      <c r="AM27" s="295" t="str">
        <f>IF(ISBLANK(Monitoring_MP!AM31),"",Monitoring_MP!AM31)</f>
        <v>nu</v>
      </c>
      <c r="AN27" s="294" t="str">
        <f>IF(ISBLANK(Monitoring_MP!AN31),"",Monitoring_MP!AN31)</f>
        <v>Nu sînt informații pe web</v>
      </c>
      <c r="AO27" s="295" t="str">
        <f>IF(ISBLANK(Monitoring_MP!AO31),"",Monitoring_MP!AO31)</f>
        <v>partial/alte modalități</v>
      </c>
      <c r="AP27" s="294" t="str">
        <f>IF(ISBLANK(Monitoring_MP!AP31),"",Monitoring_MP!AP31)</f>
        <v>http://basarabeasca.md/ro/%d1%80%d1%83%d1%81%d1%81%d0%ba%d0%b8%d0%b9-%d0%be%d1%82%d1%87%d0%b5%d1%82%d1%8b-%d0%bf%d0%be-%d0%b3%d0%be%d1%81-%d0%b7%d0%b0%d0%ba%d1%83%d0%bf%d0%ba%d0%b0%d0%bc/
Pe pagina web sînt rapoartele de monitorizare pentru semestrul I și II al anului 2019, însă nu este darea de seamă privind achizițiile publice de valoare mică.</v>
      </c>
      <c r="AQ27" s="295" t="str">
        <f>IF(ISBLANK(Monitoring_MP!AQ31),"",Monitoring_MP!AQ31)</f>
        <v>partial/alte modalități</v>
      </c>
      <c r="AR27" s="293" t="str">
        <f>IF(ISBLANK(Monitoring_MP!AR31),"",Monitoring_MP!AR31)</f>
        <v>Pe web este Darea de seamă pentru achizițiile de valoare mică din anul 2019, însă nu sînt rapoartele de monitorizare a executării contractelor de achiziții publice
https://briceni.md/contracte-atribuite/</v>
      </c>
      <c r="AS27" s="295" t="str">
        <f>IF(ISBLANK(Monitoring_MP!AS31),"",Monitoring_MP!AS31)</f>
        <v>da</v>
      </c>
      <c r="AT27" s="293" t="str">
        <f>IF(ISBLANK(Monitoring_MP!AT31),"",Monitoring_MP!AT31)</f>
        <v>https://cahul.md/category/achizitii-publice/</v>
      </c>
      <c r="AU27" s="295" t="str">
        <f>IF(ISBLANK(Monitoring_MP!AU31),"",Monitoring_MP!AU31)</f>
        <v>nu</v>
      </c>
      <c r="AV27" s="293" t="str">
        <f>IF(ISBLANK(Monitoring_MP!AV31),"",Monitoring_MP!AV31)</f>
        <v>Nu sînt informații pe web</v>
      </c>
      <c r="AW27" s="295" t="str">
        <f>IF(ISBLANK(Monitoring_MP!AW31),"",Monitoring_MP!AW31)</f>
        <v>partial/alte modalități</v>
      </c>
      <c r="AX27" s="293" t="str">
        <f>IF(ISBLANK(Monitoring_MP!AX31),"",Monitoring_MP!AX31)</f>
        <v>Darea de seamă privind achizițiile de valoare mică prezentată cu răspunsurile la chestionar</v>
      </c>
      <c r="AY27" s="295" t="str">
        <f>IF(ISBLANK(Monitoring_MP!AY31),"",Monitoring_MP!AY31)</f>
        <v>nu</v>
      </c>
      <c r="AZ27" s="293" t="str">
        <f>IF(ISBLANK(Monitoring_MP!AZ31),"",Monitoring_MP!AZ31)</f>
        <v>Nu sînt informații pe web</v>
      </c>
      <c r="BA27" s="295" t="str">
        <f>IF(ISBLANK(Monitoring_MP!BA31),"",Monitoring_MP!BA31)</f>
        <v>partial/alte modalități</v>
      </c>
      <c r="BB27" s="293" t="str">
        <f>IF(ISBLANK(Monitoring_MP!BB31),"",Monitoring_MP!BB31)</f>
        <v>http://raioncimislia.md/achizitii-publice/</v>
      </c>
      <c r="BC27" s="295" t="str">
        <f>IF(ISBLANK(Monitoring_MP!BC31),"",Monitoring_MP!BC31)</f>
        <v>partial/alte modalități</v>
      </c>
      <c r="BD27" s="293" t="str">
        <f>IF(ISBLANK(Monitoring_MP!BD31),"",Monitoring_MP!BD31)</f>
        <v>http://criuleni.md/index.php?pag=news&amp;id=456&amp;rid=3093&amp;l=ro
Totodată, darea de seamă privind achizițiile de valoare mică anexată la chestionarul completat de APL</v>
      </c>
      <c r="BE27" s="295" t="str">
        <f>IF(ISBLANK(Monitoring_MP!BE31),"",Monitoring_MP!BE31)</f>
        <v>nu</v>
      </c>
      <c r="BF27" s="293" t="str">
        <f>IF(ISBLANK(Monitoring_MP!BF31),"",Monitoring_MP!BF31)</f>
        <v>Nu sînt informații pe web</v>
      </c>
      <c r="BG27" s="295" t="str">
        <f>IF(ISBLANK(Monitoring_MP!BG31),"",Monitoring_MP!BG31)</f>
        <v>partial/alte modalități</v>
      </c>
      <c r="BH27" s="293" t="str">
        <f>IF(ISBLANK(Monitoring_MP!BH31),"",Monitoring_MP!BH31)</f>
        <v>https://drochia.md/tendere-achizitii/</v>
      </c>
      <c r="BI27" s="295" t="str">
        <f>IF(ISBLANK(Monitoring_MP!BI31),"",Monitoring_MP!BI31)</f>
        <v>nu</v>
      </c>
      <c r="BJ27" s="293" t="str">
        <f>IF(ISBLANK(Monitoring_MP!BJ31),"",Monitoring_MP!BJ31)</f>
        <v>Nu sînt informații pe web</v>
      </c>
      <c r="BK27" s="295" t="str">
        <f>IF(ISBLANK(Monitoring_MP!BK31),"",Monitoring_MP!BK31)</f>
        <v>partial/alte modalități</v>
      </c>
      <c r="BL27" s="293" t="str">
        <f>IF(ISBLANK(Monitoring_MP!BL31),"",Monitoring_MP!BL31)</f>
        <v>Raportul de monitorizare nu cuprinde toate elementele prevăzute în HG nr.667/2016. Totodată, lipsește Darea de seamă privind achizițiile de valoare mică
http://edinet.md/wp-content/uploads/2020/01/Tabelul-de-monitorizare-a-contractelor-pentru-anul-2019.pdf</v>
      </c>
      <c r="BM27" s="295" t="str">
        <f>IF(ISBLANK(Monitoring_MP!BM31),"",Monitoring_MP!BM31)</f>
        <v>da</v>
      </c>
      <c r="BN27" s="293" t="str">
        <f>IF(ISBLANK(Monitoring_MP!BN31),"",Monitoring_MP!BN31)</f>
        <v>http://www.cr-falesti.md/index.php/achizitii-publice-crf/46-monitorizare-contracte
http://www.cr-falesti.md/index.php/achizitii-publice-crf/63-ctr-vl-mica-drs</v>
      </c>
      <c r="BO27" s="295" t="str">
        <f>IF(ISBLANK(Monitoring_MP!BO31),"",Monitoring_MP!BO31)</f>
        <v>partial/alte modalități</v>
      </c>
      <c r="BP27" s="293" t="str">
        <f>IF(ISBLANK(Monitoring_MP!BP31),"",Monitoring_MP!BP31)</f>
        <v>Raport de monitorizare a executării contractelor anexat la chestionarul completat</v>
      </c>
      <c r="BQ27" s="295" t="str">
        <f>IF(ISBLANK(Monitoring_MP!BQ31),"",Monitoring_MP!BQ31)</f>
        <v>nu</v>
      </c>
      <c r="BR27" s="293" t="str">
        <f>IF(ISBLANK(Monitoring_MP!BR31),"",Monitoring_MP!BR31)</f>
        <v>Nu sînt informații pe web</v>
      </c>
      <c r="BS27" s="295" t="str">
        <f>IF(ISBLANK(Monitoring_MP!BS31),"",Monitoring_MP!BS31)</f>
        <v>nu</v>
      </c>
      <c r="BT27" s="293" t="str">
        <f>IF(ISBLANK(Monitoring_MP!BT31),"",Monitoring_MP!BT31)</f>
        <v>Nu sînt informații pe web</v>
      </c>
      <c r="BU27" s="295" t="str">
        <f>IF(ISBLANK(Monitoring_MP!BU31),"",Monitoring_MP!BU31)</f>
        <v>nu</v>
      </c>
      <c r="BV27" s="292" t="str">
        <f>IF(ISBLANK(Monitoring_MP!BV31),"",Monitoring_MP!BV31)</f>
        <v>Nu sînt informații pe web</v>
      </c>
      <c r="BW27" s="295" t="str">
        <f>IF(ISBLANK(Monitoring_MP!BW31),"",Monitoring_MP!BW31)</f>
        <v>da</v>
      </c>
      <c r="BX27" s="293" t="str">
        <f>IF(ISBLANK(Monitoring_MP!BX31),"",Monitoring_MP!BX31)</f>
        <v>http://www.leova.md/index.php?pag=news&amp;id=939&amp;l=ro</v>
      </c>
      <c r="BY27" s="295" t="str">
        <f>IF(ISBLANK(Monitoring_MP!BY31),"",Monitoring_MP!BY31)</f>
        <v>da</v>
      </c>
      <c r="BZ27" s="293" t="str">
        <f>IF(ISBLANK(Monitoring_MP!BZ31),"",Monitoring_MP!BZ31)</f>
        <v>https://nisporeni.md/achizitii-publice/</v>
      </c>
      <c r="CA27" s="295" t="str">
        <f>IF(ISBLANK(Monitoring_MP!CA31),"",Monitoring_MP!CA31)</f>
        <v>nu</v>
      </c>
      <c r="CB27" s="293" t="str">
        <f>IF(ISBLANK(Monitoring_MP!CB31),"",Monitoring_MP!CB31)</f>
        <v>Nu sînt informații pe web</v>
      </c>
      <c r="CC27" s="295" t="str">
        <f>IF(ISBLANK(Monitoring_MP!CC31),"",Monitoring_MP!CC31)</f>
        <v>da</v>
      </c>
      <c r="CD27" s="293" t="str">
        <f>IF(ISBLANK(Monitoring_MP!CD31),"",Monitoring_MP!CD31)</f>
        <v>http://or.md/wp-content/uploads/2020/01/Raport-executare-contracte-an.2019.pdf
http://or.md/wp-content/uploads/2020/01/Darea-de-seama-c.v.m-2019.pdf</v>
      </c>
      <c r="CE27" s="295" t="str">
        <f>IF(ISBLANK(Monitoring_MP!CE31),"",Monitoring_MP!CE31)</f>
        <v>da</v>
      </c>
      <c r="CF27" s="292" t="str">
        <f>IF(ISBLANK(Monitoring_MP!CF31),"",Monitoring_MP!CF31)</f>
        <v>http://consiliu.rezina.md/procurement_details.php/?id=66
http://consiliu.rezina.md/procurement_details.php/?id=68</v>
      </c>
      <c r="CG27" s="295" t="str">
        <f>IF(ISBLANK(Monitoring_MP!CG31),"",Monitoring_MP!CG31)</f>
        <v>partial/alte modalități</v>
      </c>
      <c r="CH27" s="293" t="str">
        <f>IF(ISBLANK(Monitoring_MP!CH31),"",Monitoring_MP!CH31)</f>
        <v>http://www.riscani.md/index.php?pag=news&amp;opa=view&amp;id=927&amp;tip=tendere&amp;start=&amp;di=</v>
      </c>
      <c r="CI27" s="295" t="str">
        <f>IF(ISBLANK(Monitoring_MP!CI31),"",Monitoring_MP!CI31)</f>
        <v>da</v>
      </c>
      <c r="CJ27" s="293" t="str">
        <f>IF(ISBLANK(Monitoring_MP!CJ31),"",Monitoring_MP!CJ31)</f>
        <v>http://www.singerei.md/dari-de-seama-privind-executarea-contractelor.html</v>
      </c>
      <c r="CK27" s="295" t="str">
        <f>IF(ISBLANK(Monitoring_MP!CK31),"",Monitoring_MP!CK31)</f>
        <v>partial/alte modalități</v>
      </c>
      <c r="CL27" s="293" t="str">
        <f>IF(ISBLANK(Monitoring_MP!CL31),"",Monitoring_MP!CL31)</f>
        <v>https://soldanesti.md/achizitii-publice/</v>
      </c>
      <c r="CM27" s="295" t="str">
        <f>IF(ISBLANK(Monitoring_MP!CM31),"",Monitoring_MP!CM31)</f>
        <v>partial/alte modalități</v>
      </c>
      <c r="CN27" s="293" t="str">
        <f>IF(ISBLANK(Monitoring_MP!CN31),"",Monitoring_MP!CN31)</f>
        <v>http://www.soroca.org.md/index.php/achizitii-publice/rapoarte-trimestriale</v>
      </c>
      <c r="CO27" s="295" t="str">
        <f>IF(ISBLANK(Monitoring_MP!CO31),"",Monitoring_MP!CO31)</f>
        <v>da</v>
      </c>
      <c r="CP27" s="293" t="str">
        <f>IF(ISBLANK(Monitoring_MP!CP31),"",Monitoring_MP!CP31)</f>
        <v>https://stefan-voda.md/raport-cu-privire-la-monitorizarea-contractelor-pentru-anul-2019/
https://stefan-voda.md/darea-de-seama-privind-realizarea-achizitiilor-publice-de-mica-valoare/</v>
      </c>
      <c r="CQ27" s="295" t="str">
        <f>IF(ISBLANK(Monitoring_MP!CQ31),"",Monitoring_MP!CQ31)</f>
        <v>da</v>
      </c>
      <c r="CR27" s="293" t="str">
        <f>IF(ISBLANK(Monitoring_MP!CR31),"",Monitoring_MP!CR31)</f>
        <v>http://crstraseni.md/index.php?pag=news&amp;id=853&amp;l=ro</v>
      </c>
      <c r="CS27" s="295" t="str">
        <f>IF(ISBLANK(Monitoring_MP!CS31),"",Monitoring_MP!CS31)</f>
        <v>nu</v>
      </c>
      <c r="CT27" s="293" t="str">
        <f>IF(ISBLANK(Monitoring_MP!CT31),"",Monitoring_MP!CT31)</f>
        <v>Nu sînt informații pe web</v>
      </c>
      <c r="CU27" s="295" t="str">
        <f>IF(ISBLANK(Monitoring_MP!CU31),"",Monitoring_MP!CU31)</f>
        <v>nu</v>
      </c>
      <c r="CV27" s="293" t="str">
        <f>IF(ISBLANK(Monitoring_MP!CV31),"",Monitoring_MP!CV31)</f>
        <v>Nu sînt informații pe web</v>
      </c>
      <c r="CW27" s="295" t="str">
        <f>IF(ISBLANK(Monitoring_MP!CW31),"",Monitoring_MP!CW31)</f>
        <v>nu</v>
      </c>
      <c r="CX27" s="293" t="str">
        <f>IF(ISBLANK(Monitoring_MP!CX31),"",Monitoring_MP!CX31)</f>
        <v>Nu sînt informații pe web</v>
      </c>
      <c r="CY27" s="318" t="str">
        <f t="shared" si="0"/>
        <v>da</v>
      </c>
      <c r="CZ27" s="318">
        <f t="shared" si="8"/>
        <v>9</v>
      </c>
      <c r="DA27" s="318" t="str">
        <f t="shared" si="1"/>
        <v>nu</v>
      </c>
      <c r="DB27" s="318">
        <f t="shared" si="9"/>
        <v>12</v>
      </c>
      <c r="DC27" s="318" t="str">
        <f t="shared" si="2"/>
        <v>partial/alte modalități</v>
      </c>
      <c r="DD27" s="318">
        <f t="shared" si="10"/>
        <v>11</v>
      </c>
      <c r="DE27" s="318" t="str">
        <f t="shared" si="3"/>
        <v>---</v>
      </c>
      <c r="DF27" s="318">
        <f t="shared" si="11"/>
        <v>0</v>
      </c>
      <c r="DG27" s="318" t="str">
        <f t="shared" si="4"/>
        <v>---</v>
      </c>
      <c r="DH27" s="318">
        <f t="shared" si="12"/>
        <v>0</v>
      </c>
      <c r="DI27" s="318" t="str">
        <f t="shared" si="5"/>
        <v>---</v>
      </c>
      <c r="DJ27" s="318">
        <f t="shared" si="13"/>
        <v>0</v>
      </c>
      <c r="DK27" s="318" t="str">
        <f t="shared" si="6"/>
        <v>---</v>
      </c>
      <c r="DL27" s="318">
        <f t="shared" si="14"/>
        <v>0</v>
      </c>
      <c r="DM27" s="318" t="str">
        <f t="shared" si="7"/>
        <v>N/A</v>
      </c>
      <c r="DN27" s="318">
        <f t="shared" si="15"/>
        <v>0</v>
      </c>
      <c r="DO27" s="318">
        <f t="shared" si="16"/>
        <v>32</v>
      </c>
      <c r="DP27" s="318" t="str">
        <f t="shared" si="17"/>
        <v>da</v>
      </c>
      <c r="DQ27" s="318" t="str">
        <f t="shared" si="18"/>
        <v>nu</v>
      </c>
      <c r="DR27" s="318">
        <f t="shared" si="19"/>
        <v>9</v>
      </c>
      <c r="DS27" s="318">
        <f t="shared" si="20"/>
        <v>12</v>
      </c>
      <c r="DT27" s="318">
        <f t="shared" si="21"/>
        <v>32</v>
      </c>
      <c r="DU27" s="337" t="s">
        <v>348</v>
      </c>
      <c r="DV27" s="319">
        <f t="shared" si="22"/>
        <v>0.28125</v>
      </c>
      <c r="DW27" s="319">
        <f t="shared" si="23"/>
        <v>0.375</v>
      </c>
      <c r="DX27" s="318" t="str">
        <f>VLOOKUP($B27,Matching_final!$B:$G,5,FALSE)</f>
        <v>R18029</v>
      </c>
      <c r="DY27" s="318" t="str">
        <f>VLOOKUP($B27,Matching_final!$B:$H,6,FALSE)</f>
        <v>Sînt publicate pe pagina web rapoartele de monitorizare a executării contractelor de achiziţie publică (trimestrial/semestrial şi anual)?</v>
      </c>
      <c r="DZ27" s="318" t="str">
        <f>VLOOKUP($B27,Matching_final!$B:$H,7,FALSE)</f>
        <v>proc</v>
      </c>
      <c r="EA27" s="319">
        <f>VLOOKUP($DX27,Monitoring_MP_2018!$B:$CZ,102,FALSE)</f>
        <v>0.21875</v>
      </c>
      <c r="EB27" s="319">
        <f>VLOOKUP($DX27,Monitoring_MP_2018!$B:$CZ,103,FALSE)</f>
        <v>0.53125</v>
      </c>
      <c r="EC27" s="320">
        <f t="shared" si="24"/>
        <v>6.25E-2</v>
      </c>
      <c r="ED27" s="320">
        <f t="shared" si="25"/>
        <v>-0.15625</v>
      </c>
      <c r="EE27" s="318">
        <v>30</v>
      </c>
    </row>
    <row r="28" spans="1:135" ht="15" customHeight="1" x14ac:dyDescent="0.35">
      <c r="A28" s="344" t="str">
        <f>IF(ISBLANK(Monitoring_MP!A40),"",Monitoring_MP!A40)</f>
        <v>Q38</v>
      </c>
      <c r="B28" s="345" t="str">
        <f>IF(ISBLANK(Monitoring_MP!B40),"",Monitoring_MP!B40)</f>
        <v>R20038</v>
      </c>
      <c r="C28" s="346">
        <f>IF(ISBLANK(Monitoring_MP!C40),"",Monitoring_MP!C40)</f>
        <v>40</v>
      </c>
      <c r="D28" s="346" t="str">
        <f>IF(ISBLANK(Monitoring_MP!D40),"",Monitoring_MP!D40)</f>
        <v>Raporturile privind executarea bugetului anual pentru 2019 sînt disponibile pe site-ul oficial?</v>
      </c>
      <c r="E28" s="346" t="str">
        <f>IF(ISBLANK(Monitoring_MP!E40),"",Monitoring_MP!E40)</f>
        <v>Are the annual reports on budget execution for 2019 available on the official website?</v>
      </c>
      <c r="F28" s="130" t="str">
        <f>IF(ISBLANK(Monitoring_MP!F40),"",Monitoring_MP!F40)</f>
        <v>bug</v>
      </c>
      <c r="G28" s="130" t="str">
        <f>IF(ISBLANK(Monitoring_MP!G40),"",Monitoring_MP!G40)</f>
        <v>bug6</v>
      </c>
      <c r="H28" s="130" t="str">
        <f>IF(ISBLANK(Monitoring_MP!H40),"",Monitoring_MP!H40)</f>
        <v>bug6k</v>
      </c>
      <c r="I28" s="347">
        <f>IF(ISBLANK(Monitoring_MP!I40),"",Monitoring_MP!I40)</f>
        <v>1</v>
      </c>
      <c r="J28" s="130" t="str">
        <f>IF(ISBLANK(Monitoring_MP!J40),"",Monitoring_MP!J40)</f>
        <v>da</v>
      </c>
      <c r="K28" s="130" t="str">
        <f>IF(ISBLANK(Monitoring_MP!K40),"",Monitoring_MP!K40)</f>
        <v>yes</v>
      </c>
      <c r="L28" s="130" t="str">
        <f>IF(ISBLANK(Monitoring_MP!L40),"",Monitoring_MP!L40)</f>
        <v>nu</v>
      </c>
      <c r="M28" s="130" t="str">
        <f>IF(ISBLANK(Monitoring_MP!M40),"",Monitoring_MP!M40)</f>
        <v>no</v>
      </c>
      <c r="N28" s="130" t="str">
        <f>IF(ISBLANK(Monitoring_MP!N40),"",Monitoring_MP!N40)</f>
        <v>partial</v>
      </c>
      <c r="O28" s="130" t="str">
        <f>IF(ISBLANK(Monitoring_MP!O40),"",Monitoring_MP!O40)</f>
        <v>partially</v>
      </c>
      <c r="P28" s="205" t="str">
        <f>IF(ISBLANK(Monitoring_MP!P40),"",Monitoring_MP!P40)</f>
        <v>---</v>
      </c>
      <c r="Q28" s="205" t="str">
        <f>IF(ISBLANK(Monitoring_MP!Q40),"",Monitoring_MP!Q40)</f>
        <v>---</v>
      </c>
      <c r="R28" s="205" t="str">
        <f>IF(ISBLANK(Monitoring_MP!R40),"",Monitoring_MP!R40)</f>
        <v>---</v>
      </c>
      <c r="S28" s="205" t="str">
        <f>IF(ISBLANK(Monitoring_MP!S40),"",Monitoring_MP!S40)</f>
        <v>---</v>
      </c>
      <c r="T28" s="205" t="str">
        <f>IF(ISBLANK(Monitoring_MP!T40),"",Monitoring_MP!T40)</f>
        <v>---</v>
      </c>
      <c r="U28" s="205" t="str">
        <f>IF(ISBLANK(Monitoring_MP!U40),"",Monitoring_MP!U40)</f>
        <v>---</v>
      </c>
      <c r="V28" s="205" t="str">
        <f>IF(ISBLANK(Monitoring_MP!V40),"",Monitoring_MP!V40)</f>
        <v>---</v>
      </c>
      <c r="W28" s="205" t="str">
        <f>IF(ISBLANK(Monitoring_MP!W40),"",Monitoring_MP!W40)</f>
        <v>---</v>
      </c>
      <c r="X28" s="130" t="str">
        <f>IF(ISBLANK(Monitoring_MP!X40),"",Monitoring_MP!X40)</f>
        <v>N/A</v>
      </c>
      <c r="Y28" s="130" t="str">
        <f>IF(ISBLANK(Monitoring_MP!Y40),"",Monitoring_MP!Y40)</f>
        <v>N/A</v>
      </c>
      <c r="Z28" s="344" t="str">
        <f>IF(ISBLANK(Monitoring_MP!Z40),"",Monitoring_MP!Z40)</f>
        <v>---</v>
      </c>
      <c r="AA28" s="344" t="str">
        <f>IF(ISBLANK(Monitoring_MP!AA40),"",Monitoring_MP!AA40)</f>
        <v>---</v>
      </c>
      <c r="AB28" s="130" t="str">
        <f>IF(ISBLANK(Monitoring_MP!AB40),"",Monitoring_MP!AB40)</f>
        <v>da</v>
      </c>
      <c r="AC28" s="130" t="str">
        <f>IF(ISBLANK(Monitoring_MP!AC40),"",Monitoring_MP!AC40)</f>
        <v>nu</v>
      </c>
      <c r="AD28" s="130">
        <f>IF(ISBLANK(Monitoring_MP!AD40),"",Monitoring_MP!AD40)</f>
        <v>1</v>
      </c>
      <c r="AE28" s="130">
        <f>IF(ISBLANK(Monitoring_MP!AE40),"",Monitoring_MP!AE40)</f>
        <v>0</v>
      </c>
      <c r="AF28" s="130">
        <f>IF(ISBLANK(Monitoring_MP!AF40),"",Monitoring_MP!AF40)</f>
        <v>0.5</v>
      </c>
      <c r="AG28" s="205" t="str">
        <f>IF(ISBLANK(Monitoring_MP!AG40),"",Monitoring_MP!AG40)</f>
        <v>---</v>
      </c>
      <c r="AH28" s="205" t="str">
        <f>IF(ISBLANK(Monitoring_MP!AH40),"",Monitoring_MP!AH40)</f>
        <v>---</v>
      </c>
      <c r="AI28" s="205" t="str">
        <f>IF(ISBLANK(Monitoring_MP!AI40),"",Monitoring_MP!AI40)</f>
        <v>---</v>
      </c>
      <c r="AJ28" s="205" t="str">
        <f>IF(ISBLANK(Monitoring_MP!AJ40),"",Monitoring_MP!AJ40)</f>
        <v>---</v>
      </c>
      <c r="AK28" s="217" t="str">
        <f>IF(ISBLANK(Monitoring_MP!AK40),"",Monitoring_MP!AK40)</f>
        <v>N/A</v>
      </c>
      <c r="AL28" s="205" t="str">
        <f>IF(ISBLANK(Monitoring_MP!AL40),"",Monitoring_MP!AL40)</f>
        <v>---</v>
      </c>
      <c r="AM28" s="295" t="str">
        <f>IF(ISBLANK(Monitoring_MP!AM40),"",Monitoring_MP!AM40)</f>
        <v>da</v>
      </c>
      <c r="AN28" s="325" t="str">
        <f>IF(ISBLANK(Monitoring_MP!AN40),"",Monitoring_MP!AN40)</f>
        <v>https://anenii-noi.md/index.php?option=com_content&amp;view=category&amp;layout=blog&amp;id=87&amp;Itemid=665</v>
      </c>
      <c r="AO28" s="295" t="str">
        <f>IF(ISBLANK(Monitoring_MP!AO40),"",Monitoring_MP!AO40)</f>
        <v>da</v>
      </c>
      <c r="AP28" s="292" t="str">
        <f>IF(ISBLANK(Monitoring_MP!AP40),"",Monitoring_MP!AP40)</f>
        <v>http://basarabeasca.md/ro/decizii-ale-consiliului/</v>
      </c>
      <c r="AQ28" s="295" t="str">
        <f>IF(ISBLANK(Monitoring_MP!AQ40),"",Monitoring_MP!AQ40)</f>
        <v>nu</v>
      </c>
      <c r="AR28" s="293" t="str">
        <f>IF(ISBLANK(Monitoring_MP!AR40),"",Monitoring_MP!AR40)</f>
        <v>Nu sînt informații pe web</v>
      </c>
      <c r="AS28" s="295" t="str">
        <f>IF(ISBLANK(Monitoring_MP!AS40),"",Monitoring_MP!AS40)</f>
        <v>nu</v>
      </c>
      <c r="AT28" s="293" t="str">
        <f>IF(ISBLANK(Monitoring_MP!AT40),"",Monitoring_MP!AT40)</f>
        <v>Nu sînt informații pe web</v>
      </c>
      <c r="AU28" s="295" t="str">
        <f>IF(ISBLANK(Monitoring_MP!AU40),"",Monitoring_MP!AU40)</f>
        <v>nu</v>
      </c>
      <c r="AV28" s="292" t="str">
        <f>IF(ISBLANK(Monitoring_MP!AV40),"",Monitoring_MP!AV40)</f>
        <v>Nu sînt informații pe web</v>
      </c>
      <c r="AW28" s="295" t="str">
        <f>IF(ISBLANK(Monitoring_MP!AW40),"",Monitoring_MP!AW40)</f>
        <v>nu</v>
      </c>
      <c r="AX28" s="292" t="str">
        <f>IF(ISBLANK(Monitoring_MP!AX40),"",Monitoring_MP!AX40)</f>
        <v>Nu sînt informații pe web</v>
      </c>
      <c r="AY28" s="295" t="str">
        <f>IF(ISBLANK(Monitoring_MP!AY40),"",Monitoring_MP!AY40)</f>
        <v>partial</v>
      </c>
      <c r="AZ28" s="292" t="str">
        <f>IF(ISBLANK(Monitoring_MP!AZ40),"",Monitoring_MP!AZ40)</f>
        <v>http://www.causeni.md/raport-al-grupului-de-lucru-privind-executarea-contractelor-de-achizitie-intocmite-in-urma-procedurilor-de-achizitie-in-perioada-anului-2019</v>
      </c>
      <c r="BA28" s="295" t="str">
        <f>IF(ISBLANK(Monitoring_MP!BA40),"",Monitoring_MP!BA40)</f>
        <v>da</v>
      </c>
      <c r="BB28" s="292" t="str">
        <f>IF(ISBLANK(Monitoring_MP!BB40),"",Monitoring_MP!BB40)</f>
        <v>http://raioncimislia.md/transparenta-financiara/</v>
      </c>
      <c r="BC28" s="295" t="str">
        <f>IF(ISBLANK(Monitoring_MP!BC40),"",Monitoring_MP!BC40)</f>
        <v>nu</v>
      </c>
      <c r="BD28" s="292" t="str">
        <f>IF(ISBLANK(Monitoring_MP!BD40),"",Monitoring_MP!BD40)</f>
        <v>Nu sînt informații pe web</v>
      </c>
      <c r="BE28" s="295" t="str">
        <f>IF(ISBLANK(Monitoring_MP!BE40),"",Monitoring_MP!BE40)</f>
        <v>nu</v>
      </c>
      <c r="BF28" s="292" t="str">
        <f>IF(ISBLANK(Monitoring_MP!BF40),"",Monitoring_MP!BF40)</f>
        <v>Nu sînt informații pe web</v>
      </c>
      <c r="BG28" s="295" t="str">
        <f>IF(ISBLANK(Monitoring_MP!BG40),"",Monitoring_MP!BG40)</f>
        <v>nu</v>
      </c>
      <c r="BH28" s="293" t="str">
        <f>IF(ISBLANK(Monitoring_MP!BH40),"",Monitoring_MP!BH40)</f>
        <v>Nu sînt informații pe web</v>
      </c>
      <c r="BI28" s="295" t="str">
        <f>IF(ISBLANK(Monitoring_MP!BI40),"",Monitoring_MP!BI40)</f>
        <v>da</v>
      </c>
      <c r="BJ28" s="293" t="str">
        <f>IF(ISBLANK(Monitoring_MP!BJ40),"",Monitoring_MP!BJ40)</f>
        <v>http://dubasari.md/pagins/deciziile-consiliului-raional</v>
      </c>
      <c r="BK28" s="295" t="str">
        <f>IF(ISBLANK(Monitoring_MP!BK40),"",Monitoring_MP!BK40)</f>
        <v>nu</v>
      </c>
      <c r="BL28" s="292" t="str">
        <f>IF(ISBLANK(Monitoring_MP!BL40),"",Monitoring_MP!BL40)</f>
        <v>Nu sînt informații pe web</v>
      </c>
      <c r="BM28" s="295" t="str">
        <f>IF(ISBLANK(Monitoring_MP!BM40),"",Monitoring_MP!BM40)</f>
        <v>nu</v>
      </c>
      <c r="BN28" s="292" t="str">
        <f>IF(ISBLANK(Monitoring_MP!BN40),"",Monitoring_MP!BN40)</f>
        <v>Nu sînt informații pe web</v>
      </c>
      <c r="BO28" s="295" t="str">
        <f>IF(ISBLANK(Monitoring_MP!BO40),"",Monitoring_MP!BO40)</f>
        <v>nu</v>
      </c>
      <c r="BP28" s="292" t="str">
        <f>IF(ISBLANK(Monitoring_MP!BP40),"",Monitoring_MP!BP40)</f>
        <v>Nu sînt informații pe web</v>
      </c>
      <c r="BQ28" s="295" t="str">
        <f>IF(ISBLANK(Monitoring_MP!BQ40),"",Monitoring_MP!BQ40)</f>
        <v>nu</v>
      </c>
      <c r="BR28" s="292" t="str">
        <f>IF(ISBLANK(Monitoring_MP!BR40),"",Monitoring_MP!BR40)</f>
        <v>Nu sînt informații pe web</v>
      </c>
      <c r="BS28" s="295" t="str">
        <f>IF(ISBLANK(Monitoring_MP!BS40),"",Monitoring_MP!BS40)</f>
        <v>nu</v>
      </c>
      <c r="BT28" s="292" t="str">
        <f>IF(ISBLANK(Monitoring_MP!BT40),"",Monitoring_MP!BT40)</f>
        <v>Nu sînt informații pe web</v>
      </c>
      <c r="BU28" s="295" t="str">
        <f>IF(ISBLANK(Monitoring_MP!BU40),"",Monitoring_MP!BU40)</f>
        <v>nu</v>
      </c>
      <c r="BV28" s="293" t="str">
        <f>IF(ISBLANK(Monitoring_MP!BV40),"",Monitoring_MP!BV40)</f>
        <v>Nu sînt informații pe web</v>
      </c>
      <c r="BW28" s="295" t="str">
        <f>IF(ISBLANK(Monitoring_MP!BW40),"",Monitoring_MP!BW40)</f>
        <v>da</v>
      </c>
      <c r="BX28" s="292" t="str">
        <f>IF(ISBLANK(Monitoring_MP!BX40),"",Monitoring_MP!BX40)</f>
        <v>http://www.leova.md/index.php?pag=news&amp;id=894&amp;l=ro</v>
      </c>
      <c r="BY28" s="295" t="str">
        <f>IF(ISBLANK(Monitoring_MP!BY40),"",Monitoring_MP!BY40)</f>
        <v>nu</v>
      </c>
      <c r="BZ28" s="292" t="str">
        <f>IF(ISBLANK(Monitoring_MP!BZ40),"",Monitoring_MP!BZ40)</f>
        <v>Nu sînt informații pe web</v>
      </c>
      <c r="CA28" s="295" t="str">
        <f>IF(ISBLANK(Monitoring_MP!CA40),"",Monitoring_MP!CA40)</f>
        <v>nu</v>
      </c>
      <c r="CB28" s="292" t="str">
        <f>IF(ISBLANK(Monitoring_MP!CB40),"",Monitoring_MP!CB40)</f>
        <v>Nu sînt informații pe web</v>
      </c>
      <c r="CC28" s="295" t="str">
        <f>IF(ISBLANK(Monitoring_MP!CC40),"",Monitoring_MP!CC40)</f>
        <v>nu</v>
      </c>
      <c r="CD28" s="293" t="str">
        <f>IF(ISBLANK(Monitoring_MP!CD40),"",Monitoring_MP!CD40)</f>
        <v>Nu sînt informații pe web</v>
      </c>
      <c r="CE28" s="295" t="str">
        <f>IF(ISBLANK(Monitoring_MP!CE40),"",Monitoring_MP!CE40)</f>
        <v>da</v>
      </c>
      <c r="CF28" s="292" t="str">
        <f>IF(ISBLANK(Monitoring_MP!CF40),"",Monitoring_MP!CF40)</f>
        <v>http://consiliu.rezina.md/view.php?art_id=3843</v>
      </c>
      <c r="CG28" s="295" t="str">
        <f>IF(ISBLANK(Monitoring_MP!CG40),"",Monitoring_MP!CG40)</f>
        <v>da</v>
      </c>
      <c r="CH28" s="292" t="str">
        <f>IF(ISBLANK(Monitoring_MP!CH40),"",Monitoring_MP!CH40)</f>
        <v>http://www.riscani.md/index.php?pag=legislatie&amp;ids=alte_documente&amp;id=4676&amp;start=</v>
      </c>
      <c r="CI28" s="295" t="str">
        <f>IF(ISBLANK(Monitoring_MP!CI40),"",Monitoring_MP!CI40)</f>
        <v>nu</v>
      </c>
      <c r="CJ28" s="292" t="str">
        <f>IF(ISBLANK(Monitoring_MP!CJ40),"",Monitoring_MP!CJ40)</f>
        <v>Nu sînt informații pe web</v>
      </c>
      <c r="CK28" s="295" t="str">
        <f>IF(ISBLANK(Monitoring_MP!CK40),"",Monitoring_MP!CK40)</f>
        <v>da</v>
      </c>
      <c r="CL28" s="293" t="str">
        <f>IF(ISBLANK(Monitoring_MP!CL40),"",Monitoring_MP!CL40)</f>
        <v>https://soldanesti.md/deciziile-sedintei-ordinare-din-26-03-2020/</v>
      </c>
      <c r="CM28" s="295" t="str">
        <f>IF(ISBLANK(Monitoring_MP!CM40),"",Monitoring_MP!CM40)</f>
        <v>nu</v>
      </c>
      <c r="CN28" s="292" t="str">
        <f>IF(ISBLANK(Monitoring_MP!CN40),"",Monitoring_MP!CN40)</f>
        <v>Nu sînt informații pe web</v>
      </c>
      <c r="CO28" s="295" t="str">
        <f>IF(ISBLANK(Monitoring_MP!CO40),"",Monitoring_MP!CO40)</f>
        <v>nu</v>
      </c>
      <c r="CP28" s="292" t="str">
        <f>IF(ISBLANK(Monitoring_MP!CP40),"",Monitoring_MP!CP40)</f>
        <v>Nu sînt informații pe web</v>
      </c>
      <c r="CQ28" s="295" t="str">
        <f>IF(ISBLANK(Monitoring_MP!CQ40),"",Monitoring_MP!CQ40)</f>
        <v>nu</v>
      </c>
      <c r="CR28" s="292" t="str">
        <f>IF(ISBLANK(Monitoring_MP!CR40),"",Monitoring_MP!CR40)</f>
        <v>Nu sînt informații pe web</v>
      </c>
      <c r="CS28" s="295" t="str">
        <f>IF(ISBLANK(Monitoring_MP!CS40),"",Monitoring_MP!CS40)</f>
        <v>nu</v>
      </c>
      <c r="CT28" s="292" t="str">
        <f>IF(ISBLANK(Monitoring_MP!CT40),"",Monitoring_MP!CT40)</f>
        <v>Nu sînt informații pe web</v>
      </c>
      <c r="CU28" s="295" t="str">
        <f>IF(ISBLANK(Monitoring_MP!CU40),"",Monitoring_MP!CU40)</f>
        <v>nu</v>
      </c>
      <c r="CV28" s="292" t="str">
        <f>IF(ISBLANK(Monitoring_MP!CV40),"",Monitoring_MP!CV40)</f>
        <v>Nu sînt informații pe web</v>
      </c>
      <c r="CW28" s="295" t="str">
        <f>IF(ISBLANK(Monitoring_MP!CW40),"",Monitoring_MP!CW40)</f>
        <v>da</v>
      </c>
      <c r="CX28" s="292" t="str">
        <f>IF(ISBLANK(Monitoring_MP!CX40),"",Monitoring_MP!CX40)</f>
        <v>http://www.crungheni.md/wp-content/uploads/2020/02/Decizie-executarea-bugetului-raional-2019-1.pdf</v>
      </c>
      <c r="CY28" s="318" t="str">
        <f t="shared" si="0"/>
        <v>da</v>
      </c>
      <c r="CZ28" s="318">
        <f t="shared" si="8"/>
        <v>9</v>
      </c>
      <c r="DA28" s="318" t="str">
        <f t="shared" si="1"/>
        <v>nu</v>
      </c>
      <c r="DB28" s="318">
        <f t="shared" si="9"/>
        <v>22</v>
      </c>
      <c r="DC28" s="318" t="str">
        <f t="shared" si="2"/>
        <v>partial</v>
      </c>
      <c r="DD28" s="318">
        <f t="shared" si="10"/>
        <v>1</v>
      </c>
      <c r="DE28" s="318" t="str">
        <f t="shared" si="3"/>
        <v>---</v>
      </c>
      <c r="DF28" s="318">
        <f t="shared" si="11"/>
        <v>0</v>
      </c>
      <c r="DG28" s="318" t="str">
        <f t="shared" si="4"/>
        <v>---</v>
      </c>
      <c r="DH28" s="318">
        <f t="shared" si="12"/>
        <v>0</v>
      </c>
      <c r="DI28" s="318" t="str">
        <f t="shared" si="5"/>
        <v>---</v>
      </c>
      <c r="DJ28" s="318">
        <f t="shared" si="13"/>
        <v>0</v>
      </c>
      <c r="DK28" s="318" t="str">
        <f t="shared" si="6"/>
        <v>---</v>
      </c>
      <c r="DL28" s="318">
        <f t="shared" si="14"/>
        <v>0</v>
      </c>
      <c r="DM28" s="318" t="str">
        <f t="shared" si="7"/>
        <v>N/A</v>
      </c>
      <c r="DN28" s="318">
        <f t="shared" si="15"/>
        <v>0</v>
      </c>
      <c r="DO28" s="318">
        <f t="shared" si="16"/>
        <v>32</v>
      </c>
      <c r="DP28" s="318" t="str">
        <f t="shared" si="17"/>
        <v>da</v>
      </c>
      <c r="DQ28" s="318" t="str">
        <f t="shared" si="18"/>
        <v>nu</v>
      </c>
      <c r="DR28" s="318">
        <f t="shared" si="19"/>
        <v>9</v>
      </c>
      <c r="DS28" s="318">
        <f t="shared" si="20"/>
        <v>22</v>
      </c>
      <c r="DT28" s="318">
        <f t="shared" si="21"/>
        <v>32</v>
      </c>
      <c r="DU28" s="346" t="s">
        <v>355</v>
      </c>
      <c r="DV28" s="319">
        <f t="shared" si="22"/>
        <v>0.28125</v>
      </c>
      <c r="DW28" s="319">
        <f t="shared" si="23"/>
        <v>0.6875</v>
      </c>
      <c r="DX28" s="318" t="str">
        <f>VLOOKUP($B28,Matching_final!$B:$G,5,FALSE)</f>
        <v>R18038</v>
      </c>
      <c r="DY28" s="318" t="str">
        <f>VLOOKUP($B28,Matching_final!$B:$H,6,FALSE)</f>
        <v>Raporturile privind executarea bugetului anual pentru 2017 sînt disponibile pe site-ul oficial?</v>
      </c>
      <c r="DZ28" s="318" t="str">
        <f>VLOOKUP($B28,Matching_final!$B:$H,7,FALSE)</f>
        <v>bug</v>
      </c>
      <c r="EA28" s="319">
        <f>VLOOKUP($DX28,Monitoring_MP_2018!$B:$CZ,102,FALSE)</f>
        <v>0.71875</v>
      </c>
      <c r="EB28" s="319">
        <f>VLOOKUP($DX28,Monitoring_MP_2018!$B:$CZ,103,FALSE)</f>
        <v>0.28125</v>
      </c>
      <c r="EC28" s="320">
        <f t="shared" si="24"/>
        <v>-0.4375</v>
      </c>
      <c r="ED28" s="320">
        <f t="shared" si="25"/>
        <v>0.40625</v>
      </c>
      <c r="EE28" s="318">
        <v>39</v>
      </c>
    </row>
    <row r="29" spans="1:135" ht="15" customHeight="1" x14ac:dyDescent="0.35">
      <c r="A29" s="356" t="str">
        <f>IF(ISBLANK(Monitoring_MP!A51),"",Monitoring_MP!A51)</f>
        <v>Q49</v>
      </c>
      <c r="B29" s="357" t="str">
        <f>IF(ISBLANK(Monitoring_MP!B51),"",Monitoring_MP!B51)</f>
        <v>R20049</v>
      </c>
      <c r="C29" s="358">
        <f>IF(ISBLANK(Monitoring_MP!C51),"",Monitoring_MP!C51)</f>
        <v>51</v>
      </c>
      <c r="D29" s="358" t="str">
        <f>IF(ISBLANK(Monitoring_MP!D51),"",Monitoring_MP!D51)</f>
        <v>Au fost aduse la cunoştinţa publicului programele de asistenţă socială adoptate, informaţii despre serviciile sociale furnizate de unitatea administrativ-teritorială şi modalitatea de aplicare pentru un potenţial beneficiar?</v>
      </c>
      <c r="E29" s="358" t="str">
        <f>IF(ISBLANK(Monitoring_MP!E51),"",Monitoring_MP!E51)</f>
        <v>Were made public the social assistant programs information about social services, administrative-territorial unit and how to apply for a potential beneficiary?</v>
      </c>
      <c r="F29" s="133" t="str">
        <f>IF(ISBLANK(Monitoring_MP!F51),"",Monitoring_MP!F51)</f>
        <v>soc</v>
      </c>
      <c r="G29" s="133" t="str">
        <f>IF(ISBLANK(Monitoring_MP!G51),"",Monitoring_MP!G51)</f>
        <v>soc1</v>
      </c>
      <c r="H29" s="133" t="str">
        <f>IF(ISBLANK(Monitoring_MP!H51),"",Monitoring_MP!H51)</f>
        <v>soc1k</v>
      </c>
      <c r="I29" s="359">
        <f>IF(ISBLANK(Monitoring_MP!I51),"",Monitoring_MP!I51)</f>
        <v>2</v>
      </c>
      <c r="J29" s="133" t="str">
        <f>IF(ISBLANK(Monitoring_MP!J51),"",Monitoring_MP!J51)</f>
        <v>da</v>
      </c>
      <c r="K29" s="133" t="str">
        <f>IF(ISBLANK(Monitoring_MP!K51),"",Monitoring_MP!K51)</f>
        <v>yes</v>
      </c>
      <c r="L29" s="133" t="str">
        <f>IF(ISBLANK(Monitoring_MP!L51),"",Monitoring_MP!L51)</f>
        <v>nu</v>
      </c>
      <c r="M29" s="133" t="str">
        <f>IF(ISBLANK(Monitoring_MP!M51),"",Monitoring_MP!M51)</f>
        <v xml:space="preserve">no </v>
      </c>
      <c r="N29" s="133" t="str">
        <f>IF(ISBLANK(Monitoring_MP!N51),"",Monitoring_MP!N51)</f>
        <v>partial/panou informativ</v>
      </c>
      <c r="O29" s="133" t="str">
        <f>IF(ISBLANK(Monitoring_MP!O51),"",Monitoring_MP!O51)</f>
        <v>partially/bilboard</v>
      </c>
      <c r="P29" s="208" t="str">
        <f>IF(ISBLANK(Monitoring_MP!P51),"",Monitoring_MP!P51)</f>
        <v>---</v>
      </c>
      <c r="Q29" s="208" t="str">
        <f>IF(ISBLANK(Monitoring_MP!Q51),"",Monitoring_MP!Q51)</f>
        <v>---</v>
      </c>
      <c r="R29" s="208" t="str">
        <f>IF(ISBLANK(Monitoring_MP!R51),"",Monitoring_MP!R51)</f>
        <v>---</v>
      </c>
      <c r="S29" s="208" t="str">
        <f>IF(ISBLANK(Monitoring_MP!S51),"",Monitoring_MP!S51)</f>
        <v>---</v>
      </c>
      <c r="T29" s="208" t="str">
        <f>IF(ISBLANK(Monitoring_MP!T51),"",Monitoring_MP!T51)</f>
        <v>---</v>
      </c>
      <c r="U29" s="208" t="str">
        <f>IF(ISBLANK(Monitoring_MP!U51),"",Monitoring_MP!U51)</f>
        <v>---</v>
      </c>
      <c r="V29" s="208" t="str">
        <f>IF(ISBLANK(Monitoring_MP!V51),"",Monitoring_MP!V51)</f>
        <v>---</v>
      </c>
      <c r="W29" s="208" t="str">
        <f>IF(ISBLANK(Monitoring_MP!W51),"",Monitoring_MP!W51)</f>
        <v>---</v>
      </c>
      <c r="X29" s="133" t="str">
        <f>IF(ISBLANK(Monitoring_MP!X51),"",Monitoring_MP!X51)</f>
        <v>N/A</v>
      </c>
      <c r="Y29" s="133" t="str">
        <f>IF(ISBLANK(Monitoring_MP!Y51),"",Monitoring_MP!Y51)</f>
        <v>N/A</v>
      </c>
      <c r="Z29" s="356" t="str">
        <f>IF(ISBLANK(Monitoring_MP!Z51),"",Monitoring_MP!Z51)</f>
        <v>---</v>
      </c>
      <c r="AA29" s="356" t="str">
        <f>IF(ISBLANK(Monitoring_MP!AA51),"",Monitoring_MP!AA51)</f>
        <v>---</v>
      </c>
      <c r="AB29" s="133" t="str">
        <f>IF(ISBLANK(Monitoring_MP!AB51),"",Monitoring_MP!AB51)</f>
        <v>da</v>
      </c>
      <c r="AC29" s="133" t="str">
        <f>IF(ISBLANK(Monitoring_MP!AC51),"",Monitoring_MP!AC51)</f>
        <v>nu</v>
      </c>
      <c r="AD29" s="133">
        <f>IF(ISBLANK(Monitoring_MP!AD51),"",Monitoring_MP!AD51)</f>
        <v>2</v>
      </c>
      <c r="AE29" s="133">
        <f>IF(ISBLANK(Monitoring_MP!AE51),"",Monitoring_MP!AE51)</f>
        <v>0</v>
      </c>
      <c r="AF29" s="133">
        <f>IF(ISBLANK(Monitoring_MP!AF51),"",Monitoring_MP!AF51)</f>
        <v>1</v>
      </c>
      <c r="AG29" s="208" t="str">
        <f>IF(ISBLANK(Monitoring_MP!AG51),"",Monitoring_MP!AG51)</f>
        <v>---</v>
      </c>
      <c r="AH29" s="208" t="str">
        <f>IF(ISBLANK(Monitoring_MP!AH51),"",Monitoring_MP!AH51)</f>
        <v>---</v>
      </c>
      <c r="AI29" s="208" t="str">
        <f>IF(ISBLANK(Monitoring_MP!AI51),"",Monitoring_MP!AI51)</f>
        <v>---</v>
      </c>
      <c r="AJ29" s="208" t="str">
        <f>IF(ISBLANK(Monitoring_MP!AJ51),"",Monitoring_MP!AJ51)</f>
        <v>---</v>
      </c>
      <c r="AK29" s="220" t="str">
        <f>IF(ISBLANK(Monitoring_MP!AK51),"",Monitoring_MP!AK51)</f>
        <v>N/A</v>
      </c>
      <c r="AL29" s="208" t="str">
        <f>IF(ISBLANK(Monitoring_MP!AL51),"",Monitoring_MP!AL51)</f>
        <v>---</v>
      </c>
      <c r="AM29" s="295" t="str">
        <f>IF(ISBLANK(Monitoring_MP!AM51),"",Monitoring_MP!AM51)</f>
        <v>partial/panou informativ</v>
      </c>
      <c r="AN29" s="294" t="str">
        <f>IF(ISBLANK(Monitoring_MP!AN51),"",Monitoring_MP!AN51)</f>
        <v>Conform răspunsului din chestionar</v>
      </c>
      <c r="AO29" s="295" t="str">
        <f>IF(ISBLANK(Monitoring_MP!AO51),"",Monitoring_MP!AO51)</f>
        <v>da</v>
      </c>
      <c r="AP29" s="294" t="str">
        <f>IF(ISBLANK(Monitoring_MP!AP51),"",Monitoring_MP!AP51)</f>
        <v>http://basarabeasca.md/ro/directia-asistenta-sociala/%d1%80%d1%83%d1%81%d1%81%d0%ba%d0%b8%d0%b9-%d1%81%d0%be%d1%86%d0%b8%d0%b0%d0%bb%d1%8c%d0%bd%d1%8b%d0%b5-%d1%81%d0%bb%d1%83%d0%b6%d0%b1%d1%8b/</v>
      </c>
      <c r="AQ29" s="295" t="str">
        <f>IF(ISBLANK(Monitoring_MP!AQ51),"",Monitoring_MP!AQ51)</f>
        <v>nu</v>
      </c>
      <c r="AR29" s="293" t="str">
        <f>IF(ISBLANK(Monitoring_MP!AR51),"",Monitoring_MP!AR51)</f>
        <v>Nu sînt informații pe web</v>
      </c>
      <c r="AS29" s="295" t="str">
        <f>IF(ISBLANK(Monitoring_MP!AS51),"",Monitoring_MP!AS51)</f>
        <v>partial/panou informativ</v>
      </c>
      <c r="AT29" s="293" t="str">
        <f>IF(ISBLANK(Monitoring_MP!AT51),"",Monitoring_MP!AT51)</f>
        <v>Conform răspunsului din chestionar</v>
      </c>
      <c r="AU29" s="295" t="str">
        <f>IF(ISBLANK(Monitoring_MP!AU51),"",Monitoring_MP!AU51)</f>
        <v>nu</v>
      </c>
      <c r="AV29" s="293" t="str">
        <f>IF(ISBLANK(Monitoring_MP!AV51),"",Monitoring_MP!AV51)</f>
        <v>Nu sînt informații pe web</v>
      </c>
      <c r="AW29" s="295" t="str">
        <f>IF(ISBLANK(Monitoring_MP!AW51),"",Monitoring_MP!AW51)</f>
        <v>da</v>
      </c>
      <c r="AX29" s="292" t="str">
        <f>IF(ISBLANK(Monitoring_MP!AX51),"",Monitoring_MP!AX51)</f>
        <v>http://cantemir.md/pageview.php?l=ro&amp;idc=105&amp;id=84&amp;ord=2&amp;t=/Directiile-Consiliului-Raional/Directia-Asistenta-Sociala-si-Protectia-Familiei/Ajutor-material-si-social/</v>
      </c>
      <c r="AY29" s="295" t="str">
        <f>IF(ISBLANK(Monitoring_MP!AY51),"",Monitoring_MP!AY51)</f>
        <v>nu</v>
      </c>
      <c r="AZ29" s="292" t="str">
        <f>IF(ISBLANK(Monitoring_MP!AZ51),"",Monitoring_MP!AZ51)</f>
        <v>Nu sînt informații pe web</v>
      </c>
      <c r="BA29" s="295" t="str">
        <f>IF(ISBLANK(Monitoring_MP!BA51),"",Monitoring_MP!BA51)</f>
        <v>partial/panou informativ</v>
      </c>
      <c r="BB29" s="293" t="str">
        <f>IF(ISBLANK(Monitoring_MP!BB51),"",Monitoring_MP!BB51)</f>
        <v>http://raioncimislia.md/sectia-asistenta-sociala-si-protectie-a-familiei/</v>
      </c>
      <c r="BC29" s="295" t="str">
        <f>IF(ISBLANK(Monitoring_MP!BC51),"",Monitoring_MP!BC51)</f>
        <v>partial/panou informativ</v>
      </c>
      <c r="BD29" s="293" t="str">
        <f>IF(ISBLANK(Monitoring_MP!BD51),"",Monitoring_MP!BD51)</f>
        <v>Pe pagina web este raportul Direcției asistență socială și protecție a familiei, care cuprinde informații despre serviciile sociale furnizate. Pagina web însă cuprinde nemijlocit informați privind modalitatea de aplicare a unui beneficiar pentru fiecare serviciu în parte
http://criuleni.md/index.php?pag=news&amp;id=495&amp;rid=3482&amp;l=ro</v>
      </c>
      <c r="BE29" s="295" t="str">
        <f>IF(ISBLANK(Monitoring_MP!BE51),"",Monitoring_MP!BE51)</f>
        <v>nu</v>
      </c>
      <c r="BF29" s="293" t="str">
        <f>IF(ISBLANK(Monitoring_MP!BF51),"",Monitoring_MP!BF51)</f>
        <v>Nu sînt informații pe web</v>
      </c>
      <c r="BG29" s="295" t="str">
        <f>IF(ISBLANK(Monitoring_MP!BG51),"",Monitoring_MP!BG51)</f>
        <v>nu</v>
      </c>
      <c r="BH29" s="293" t="str">
        <f>IF(ISBLANK(Monitoring_MP!BH51),"",Monitoring_MP!BH51)</f>
        <v>Nu sînt informații pe web</v>
      </c>
      <c r="BI29" s="295" t="str">
        <f>IF(ISBLANK(Monitoring_MP!BI51),"",Monitoring_MP!BI51)</f>
        <v>partial/panou informativ</v>
      </c>
      <c r="BJ29" s="293" t="str">
        <f>IF(ISBLANK(Monitoring_MP!BJ51),"",Monitoring_MP!BJ51)</f>
        <v>http://dubasari.md/pagins/direcia-asistena-sociala</v>
      </c>
      <c r="BK29" s="295" t="str">
        <f>IF(ISBLANK(Monitoring_MP!BK51),"",Monitoring_MP!BK51)</f>
        <v>partial/panou informativ</v>
      </c>
      <c r="BL29" s="292" t="str">
        <f>IF(ISBLANK(Monitoring_MP!BL51),"",Monitoring_MP!BL51)</f>
        <v>http://edinet.md/wp-content/uploads/2019/10/raport-perf-asist-sociala-dp.pdf</v>
      </c>
      <c r="BM29" s="295" t="str">
        <f>IF(ISBLANK(Monitoring_MP!BM51),"",Monitoring_MP!BM51)</f>
        <v>da</v>
      </c>
      <c r="BN29" s="293" t="str">
        <f>IF(ISBLANK(Monitoring_MP!BN51),"",Monitoring_MP!BN51)</f>
        <v>http://daspfc-falesti.org/</v>
      </c>
      <c r="BO29" s="295" t="str">
        <f>IF(ISBLANK(Monitoring_MP!BO51),"",Monitoring_MP!BO51)</f>
        <v>partial/panou informativ</v>
      </c>
      <c r="BP29" s="293" t="str">
        <f>IF(ISBLANK(Monitoring_MP!BP51),"",Monitoring_MP!BP51)</f>
        <v>Conform răspunsului din chestionar</v>
      </c>
      <c r="BQ29" s="295" t="str">
        <f>IF(ISBLANK(Monitoring_MP!BQ51),"",Monitoring_MP!BQ51)</f>
        <v>nu</v>
      </c>
      <c r="BR29" s="293" t="str">
        <f>IF(ISBLANK(Monitoring_MP!BR51),"",Monitoring_MP!BR51)</f>
        <v>Nu sînt informații pe web</v>
      </c>
      <c r="BS29" s="295" t="str">
        <f>IF(ISBLANK(Monitoring_MP!BS51),"",Monitoring_MP!BS51)</f>
        <v>nu</v>
      </c>
      <c r="BT29" s="293" t="str">
        <f>IF(ISBLANK(Monitoring_MP!BT51),"",Monitoring_MP!BT51)</f>
        <v>Nu sînt informații pe web</v>
      </c>
      <c r="BU29" s="295" t="str">
        <f>IF(ISBLANK(Monitoring_MP!BU51),"",Monitoring_MP!BU51)</f>
        <v>partial/panou informativ</v>
      </c>
      <c r="BV29" s="293" t="str">
        <f>IF(ISBLANK(Monitoring_MP!BV51),"",Monitoring_MP!BV51)</f>
        <v>https://il.md/sectia-asistenta-sociala-si-protectie-a-familiei/</v>
      </c>
      <c r="BW29" s="295" t="str">
        <f>IF(ISBLANK(Monitoring_MP!BW51),"",Monitoring_MP!BW51)</f>
        <v>partial/panou informativ</v>
      </c>
      <c r="BX29" s="293" t="str">
        <f>IF(ISBLANK(Monitoring_MP!BX51),"",Monitoring_MP!BX51)</f>
        <v>Conform răspunsului din chestionar</v>
      </c>
      <c r="BY29" s="295" t="str">
        <f>IF(ISBLANK(Monitoring_MP!BY51),"",Monitoring_MP!BY51)</f>
        <v>nu</v>
      </c>
      <c r="BZ29" s="292" t="str">
        <f>IF(ISBLANK(Monitoring_MP!BZ51),"",Monitoring_MP!BZ51)</f>
        <v>Nu sînt informații pe web</v>
      </c>
      <c r="CA29" s="295" t="str">
        <f>IF(ISBLANK(Monitoring_MP!CA51),"",Monitoring_MP!CA51)</f>
        <v>nu</v>
      </c>
      <c r="CB29" s="292" t="str">
        <f>IF(ISBLANK(Monitoring_MP!CB51),"",Monitoring_MP!CB51)</f>
        <v>Nu sînt informații pe web</v>
      </c>
      <c r="CC29" s="295" t="str">
        <f>IF(ISBLANK(Monitoring_MP!CC51),"",Monitoring_MP!CC51)</f>
        <v>nu</v>
      </c>
      <c r="CD29" s="293" t="str">
        <f>IF(ISBLANK(Monitoring_MP!CD51),"",Monitoring_MP!CD51)</f>
        <v>Nu sînt informații pe web</v>
      </c>
      <c r="CE29" s="295" t="str">
        <f>IF(ISBLANK(Monitoring_MP!CE51),"",Monitoring_MP!CE51)</f>
        <v>nu</v>
      </c>
      <c r="CF29" s="293" t="str">
        <f>IF(ISBLANK(Monitoring_MP!CF51),"",Monitoring_MP!CF51)</f>
        <v>Nu sînt informații pe web</v>
      </c>
      <c r="CG29" s="295" t="str">
        <f>IF(ISBLANK(Monitoring_MP!CG51),"",Monitoring_MP!CG51)</f>
        <v>partial/panou informativ</v>
      </c>
      <c r="CH29" s="293" t="str">
        <f>IF(ISBLANK(Monitoring_MP!CH51),"",Monitoring_MP!CH51)</f>
        <v>http://www.riscani.md/index.php?pag=servicii_sociale&amp;ids=rapoarte_de_activitate</v>
      </c>
      <c r="CI29" s="295" t="str">
        <f>IF(ISBLANK(Monitoring_MP!CI51),"",Monitoring_MP!CI51)</f>
        <v>partial/panou informativ</v>
      </c>
      <c r="CJ29" s="293" t="str">
        <f>IF(ISBLANK(Monitoring_MP!CJ51),"",Monitoring_MP!CJ51)</f>
        <v>http://www.singerei.md/servicii-sociale.html
http://www.singerei.md/images/Raport_de_activ._CR_a._2019.pdf</v>
      </c>
      <c r="CK29" s="295" t="str">
        <f>IF(ISBLANK(Monitoring_MP!CK51),"",Monitoring_MP!CK51)</f>
        <v>partial/panou informativ</v>
      </c>
      <c r="CL29" s="293" t="str">
        <f>IF(ISBLANK(Monitoring_MP!CL51),"",Monitoring_MP!CL51)</f>
        <v>Conform răspunsului din chestionar</v>
      </c>
      <c r="CM29" s="295" t="str">
        <f>IF(ISBLANK(Monitoring_MP!CM51),"",Monitoring_MP!CM51)</f>
        <v>da</v>
      </c>
      <c r="CN29" s="326" t="str">
        <f>IF(ISBLANK(Monitoring_MP!CN51),"",Monitoring_MP!CN51)</f>
        <v>http://daspf.soroca.md/</v>
      </c>
      <c r="CO29" s="295" t="str">
        <f>IF(ISBLANK(Monitoring_MP!CO51),"",Monitoring_MP!CO51)</f>
        <v>nu</v>
      </c>
      <c r="CP29" s="292" t="str">
        <f>IF(ISBLANK(Monitoring_MP!CP51),"",Monitoring_MP!CP51)</f>
        <v>Nu sînt informații pe web</v>
      </c>
      <c r="CQ29" s="295" t="str">
        <f>IF(ISBLANK(Monitoring_MP!CQ51),"",Monitoring_MP!CQ51)</f>
        <v>da</v>
      </c>
      <c r="CR29" s="293" t="str">
        <f>IF(ISBLANK(Monitoring_MP!CR51),"",Monitoring_MP!CR51)</f>
        <v>http://crstraseni.md/index.php?pag=news&amp;id=857&amp;l=ro
http://crstraseni.md/media/files/files/servicii_prestate_de_daspf_ain_anul_2019_8907695.pdf</v>
      </c>
      <c r="CS29" s="295" t="str">
        <f>IF(ISBLANK(Monitoring_MP!CS51),"",Monitoring_MP!CS51)</f>
        <v>nu</v>
      </c>
      <c r="CT29" s="293" t="str">
        <f>IF(ISBLANK(Monitoring_MP!CT51),"",Monitoring_MP!CT51)</f>
        <v>Nu sînt informații pe web</v>
      </c>
      <c r="CU29" s="295" t="str">
        <f>IF(ISBLANK(Monitoring_MP!CU51),"",Monitoring_MP!CU51)</f>
        <v>da</v>
      </c>
      <c r="CV29" s="293" t="str">
        <f>IF(ISBLANK(Monitoring_MP!CV51),"",Monitoring_MP!CV51)</f>
        <v>https://telenesti.md/directia-asistenta-sociala-2/</v>
      </c>
      <c r="CW29" s="295" t="str">
        <f>IF(ISBLANK(Monitoring_MP!CW51),"",Monitoring_MP!CW51)</f>
        <v>da</v>
      </c>
      <c r="CX29" s="293" t="str">
        <f>IF(ISBLANK(Monitoring_MP!CX51),"",Monitoring_MP!CX51)</f>
        <v>http://daspf.ungheni.org/</v>
      </c>
      <c r="CY29" s="318" t="str">
        <f t="shared" si="0"/>
        <v>da</v>
      </c>
      <c r="CZ29" s="318">
        <f t="shared" si="8"/>
        <v>7</v>
      </c>
      <c r="DA29" s="318" t="str">
        <f t="shared" si="1"/>
        <v>nu</v>
      </c>
      <c r="DB29" s="318">
        <f t="shared" si="9"/>
        <v>13</v>
      </c>
      <c r="DC29" s="318" t="str">
        <f t="shared" si="2"/>
        <v>partial/panou informativ</v>
      </c>
      <c r="DD29" s="318">
        <f t="shared" si="10"/>
        <v>12</v>
      </c>
      <c r="DE29" s="318" t="str">
        <f t="shared" si="3"/>
        <v>---</v>
      </c>
      <c r="DF29" s="318">
        <f t="shared" si="11"/>
        <v>0</v>
      </c>
      <c r="DG29" s="318" t="str">
        <f t="shared" si="4"/>
        <v>---</v>
      </c>
      <c r="DH29" s="318">
        <f t="shared" si="12"/>
        <v>0</v>
      </c>
      <c r="DI29" s="318" t="str">
        <f t="shared" si="5"/>
        <v>---</v>
      </c>
      <c r="DJ29" s="318">
        <f t="shared" si="13"/>
        <v>0</v>
      </c>
      <c r="DK29" s="318" t="str">
        <f t="shared" si="6"/>
        <v>---</v>
      </c>
      <c r="DL29" s="318">
        <f t="shared" si="14"/>
        <v>0</v>
      </c>
      <c r="DM29" s="318" t="str">
        <f t="shared" si="7"/>
        <v>N/A</v>
      </c>
      <c r="DN29" s="318">
        <f t="shared" si="15"/>
        <v>0</v>
      </c>
      <c r="DO29" s="318">
        <f t="shared" si="16"/>
        <v>32</v>
      </c>
      <c r="DP29" s="318" t="str">
        <f t="shared" si="17"/>
        <v>da</v>
      </c>
      <c r="DQ29" s="318" t="str">
        <f t="shared" si="18"/>
        <v>nu</v>
      </c>
      <c r="DR29" s="318">
        <f t="shared" si="19"/>
        <v>7</v>
      </c>
      <c r="DS29" s="318">
        <f t="shared" si="20"/>
        <v>13</v>
      </c>
      <c r="DT29" s="318">
        <f t="shared" si="21"/>
        <v>32</v>
      </c>
      <c r="DU29" s="358" t="s">
        <v>108</v>
      </c>
      <c r="DV29" s="319">
        <f t="shared" si="22"/>
        <v>0.21875</v>
      </c>
      <c r="DW29" s="319">
        <f t="shared" si="23"/>
        <v>0.40625</v>
      </c>
      <c r="DX29" s="318" t="str">
        <f>VLOOKUP($B29,Matching_final!$B:$G,5,FALSE)</f>
        <v>R18049</v>
      </c>
      <c r="DY29" s="318" t="str">
        <f>VLOOKUP($B29,Matching_final!$B:$H,6,FALSE)</f>
        <v>Au fost aduse la cunoştinţa publicului programele de asistenţă socială adoptate, informaţii despre serviciile sociale furnizate de unitatea administrativ-teritorială şi modalitatea de aplicare pentru un potenţial beneficiar?</v>
      </c>
      <c r="DZ29" s="318" t="str">
        <f>VLOOKUP($B29,Matching_final!$B:$H,7,FALSE)</f>
        <v>soc</v>
      </c>
      <c r="EA29" s="319">
        <f>VLOOKUP($DX29,Monitoring_MP_2018!$B:$CZ,102,FALSE)</f>
        <v>0.15625</v>
      </c>
      <c r="EB29" s="319">
        <f>VLOOKUP($DX29,Monitoring_MP_2018!$B:$CZ,103,FALSE)</f>
        <v>0.375</v>
      </c>
      <c r="EC29" s="320">
        <f t="shared" si="24"/>
        <v>6.25E-2</v>
      </c>
      <c r="ED29" s="320">
        <f t="shared" si="25"/>
        <v>3.125E-2</v>
      </c>
      <c r="EE29" s="318">
        <v>50</v>
      </c>
    </row>
    <row r="30" spans="1:135" ht="15" customHeight="1" x14ac:dyDescent="0.35">
      <c r="A30" s="356" t="str">
        <f>IF(ISBLANK(Monitoring_MP!A53),"",Monitoring_MP!A53)</f>
        <v>Q51</v>
      </c>
      <c r="B30" s="357" t="str">
        <f>IF(ISBLANK(Monitoring_MP!B53),"",Monitoring_MP!B53)</f>
        <v>R20051</v>
      </c>
      <c r="C30" s="358">
        <f>IF(ISBLANK(Monitoring_MP!C53),"",Monitoring_MP!C53)</f>
        <v>53</v>
      </c>
      <c r="D30" s="358" t="str">
        <f>IF(ISBLANK(Monitoring_MP!D53),"",Monitoring_MP!D53)</f>
        <v>Este publicat numărul beneficiarilor ajutorului social și ajutorului pentru perioada rece a anului și sumele achitate?</v>
      </c>
      <c r="E30" s="358" t="str">
        <f>IF(ISBLANK(Monitoring_MP!E53),"",Monitoring_MP!E53)</f>
        <v>Is the number of beneficiaries of social aid and aid for the cold season of the year and the amounts paid?</v>
      </c>
      <c r="F30" s="133" t="str">
        <f>IF(ISBLANK(Monitoring_MP!F53),"",Monitoring_MP!F53)</f>
        <v>soc</v>
      </c>
      <c r="G30" s="360" t="str">
        <f>IF(ISBLANK(Monitoring_MP!G53),"",Monitoring_MP!G53)</f>
        <v>soc3</v>
      </c>
      <c r="H30" s="360" t="str">
        <f>IF(ISBLANK(Monitoring_MP!H53),"",Monitoring_MP!H53)</f>
        <v>soc3k</v>
      </c>
      <c r="I30" s="359">
        <f>IF(ISBLANK(Monitoring_MP!I53),"",Monitoring_MP!I53)</f>
        <v>1</v>
      </c>
      <c r="J30" s="133" t="str">
        <f>IF(ISBLANK(Monitoring_MP!J53),"",Monitoring_MP!J53)</f>
        <v>da</v>
      </c>
      <c r="K30" s="133" t="str">
        <f>IF(ISBLANK(Monitoring_MP!K53),"",Monitoring_MP!K53)</f>
        <v>yes</v>
      </c>
      <c r="L30" s="133" t="str">
        <f>IF(ISBLANK(Monitoring_MP!L53),"",Monitoring_MP!L53)</f>
        <v>nu</v>
      </c>
      <c r="M30" s="133" t="str">
        <f>IF(ISBLANK(Monitoring_MP!M53),"",Monitoring_MP!M53)</f>
        <v xml:space="preserve">no </v>
      </c>
      <c r="N30" s="133" t="str">
        <f>IF(ISBLANK(Monitoring_MP!N53),"",Monitoring_MP!N53)</f>
        <v>partial/panou informativ</v>
      </c>
      <c r="O30" s="133" t="str">
        <f>IF(ISBLANK(Monitoring_MP!O53),"",Monitoring_MP!O53)</f>
        <v>partially/bilboard</v>
      </c>
      <c r="P30" s="208" t="str">
        <f>IF(ISBLANK(Monitoring_MP!P53),"",Monitoring_MP!P53)</f>
        <v>---</v>
      </c>
      <c r="Q30" s="208" t="str">
        <f>IF(ISBLANK(Monitoring_MP!Q53),"",Monitoring_MP!Q53)</f>
        <v>---</v>
      </c>
      <c r="R30" s="208" t="str">
        <f>IF(ISBLANK(Monitoring_MP!R53),"",Monitoring_MP!R53)</f>
        <v>---</v>
      </c>
      <c r="S30" s="208" t="str">
        <f>IF(ISBLANK(Monitoring_MP!S53),"",Monitoring_MP!S53)</f>
        <v>---</v>
      </c>
      <c r="T30" s="208" t="str">
        <f>IF(ISBLANK(Monitoring_MP!T53),"",Monitoring_MP!T53)</f>
        <v>---</v>
      </c>
      <c r="U30" s="208" t="str">
        <f>IF(ISBLANK(Monitoring_MP!U53),"",Monitoring_MP!U53)</f>
        <v>---</v>
      </c>
      <c r="V30" s="208" t="str">
        <f>IF(ISBLANK(Monitoring_MP!V53),"",Monitoring_MP!V53)</f>
        <v>---</v>
      </c>
      <c r="W30" s="208" t="str">
        <f>IF(ISBLANK(Monitoring_MP!W53),"",Monitoring_MP!W53)</f>
        <v>---</v>
      </c>
      <c r="X30" s="133" t="str">
        <f>IF(ISBLANK(Monitoring_MP!X53),"",Monitoring_MP!X53)</f>
        <v>N/A</v>
      </c>
      <c r="Y30" s="133" t="str">
        <f>IF(ISBLANK(Monitoring_MP!Y53),"",Monitoring_MP!Y53)</f>
        <v>N/A</v>
      </c>
      <c r="Z30" s="356" t="str">
        <f>IF(ISBLANK(Monitoring_MP!Z53),"",Monitoring_MP!Z53)</f>
        <v>---</v>
      </c>
      <c r="AA30" s="356" t="str">
        <f>IF(ISBLANK(Monitoring_MP!AA53),"",Monitoring_MP!AA53)</f>
        <v>---</v>
      </c>
      <c r="AB30" s="133" t="str">
        <f>IF(ISBLANK(Monitoring_MP!AB53),"",Monitoring_MP!AB53)</f>
        <v>da</v>
      </c>
      <c r="AC30" s="133" t="str">
        <f>IF(ISBLANK(Monitoring_MP!AC53),"",Monitoring_MP!AC53)</f>
        <v>nu</v>
      </c>
      <c r="AD30" s="133">
        <f>IF(ISBLANK(Monitoring_MP!AD53),"",Monitoring_MP!AD53)</f>
        <v>1</v>
      </c>
      <c r="AE30" s="133">
        <f>IF(ISBLANK(Monitoring_MP!AE53),"",Monitoring_MP!AE53)</f>
        <v>0</v>
      </c>
      <c r="AF30" s="133">
        <f>IF(ISBLANK(Monitoring_MP!AF53),"",Monitoring_MP!AF53)</f>
        <v>0.5</v>
      </c>
      <c r="AG30" s="208" t="str">
        <f>IF(ISBLANK(Monitoring_MP!AG53),"",Monitoring_MP!AG53)</f>
        <v>---</v>
      </c>
      <c r="AH30" s="208" t="str">
        <f>IF(ISBLANK(Monitoring_MP!AH53),"",Monitoring_MP!AH53)</f>
        <v>---</v>
      </c>
      <c r="AI30" s="208" t="str">
        <f>IF(ISBLANK(Monitoring_MP!AI53),"",Monitoring_MP!AI53)</f>
        <v>---</v>
      </c>
      <c r="AJ30" s="208" t="str">
        <f>IF(ISBLANK(Monitoring_MP!AJ53),"",Monitoring_MP!AJ53)</f>
        <v>---</v>
      </c>
      <c r="AK30" s="220" t="str">
        <f>IF(ISBLANK(Monitoring_MP!AK53),"",Monitoring_MP!AK53)</f>
        <v>N/A</v>
      </c>
      <c r="AL30" s="208" t="str">
        <f>IF(ISBLANK(Monitoring_MP!AL53),"",Monitoring_MP!AL53)</f>
        <v>---</v>
      </c>
      <c r="AM30" s="295" t="str">
        <f>IF(ISBLANK(Monitoring_MP!AM53),"",Monitoring_MP!AM53)</f>
        <v>nu</v>
      </c>
      <c r="AN30" s="294" t="str">
        <f>IF(ISBLANK(Monitoring_MP!AN53),"",Monitoring_MP!AN53)</f>
        <v>Nu sînt informații pe web</v>
      </c>
      <c r="AO30" s="295" t="str">
        <f>IF(ISBLANK(Monitoring_MP!AO53),"",Monitoring_MP!AO53)</f>
        <v>da</v>
      </c>
      <c r="AP30" s="294" t="str">
        <f>IF(ISBLANK(Monitoring_MP!AP53),"",Monitoring_MP!AP53)</f>
        <v>http://basarabeasca.md/wp-content/uploads/2020/03/Serviciul-Social-%D1%82%D0%90%D0%ACAsistenL%D0%AB-%D0%93-Social-%D0%93-Comunitar-%D0%93%D1%82%D0%90%D0%AD.pdf</v>
      </c>
      <c r="AQ30" s="295" t="str">
        <f>IF(ISBLANK(Monitoring_MP!AQ53),"",Monitoring_MP!AQ53)</f>
        <v>nu</v>
      </c>
      <c r="AR30" s="293" t="str">
        <f>IF(ISBLANK(Monitoring_MP!AR53),"",Monitoring_MP!AR53)</f>
        <v>Nu sînt informații pe web</v>
      </c>
      <c r="AS30" s="295" t="str">
        <f>IF(ISBLANK(Monitoring_MP!AS53),"",Monitoring_MP!AS53)</f>
        <v>nu</v>
      </c>
      <c r="AT30" s="293" t="str">
        <f>IF(ISBLANK(Monitoring_MP!AT53),"",Monitoring_MP!AT53)</f>
        <v>Nu sînt informații pe web</v>
      </c>
      <c r="AU30" s="295" t="str">
        <f>IF(ISBLANK(Monitoring_MP!AU53),"",Monitoring_MP!AU53)</f>
        <v>nu</v>
      </c>
      <c r="AV30" s="293" t="str">
        <f>IF(ISBLANK(Monitoring_MP!AV53),"",Monitoring_MP!AV53)</f>
        <v>Nu sînt informații pe web</v>
      </c>
      <c r="AW30" s="295" t="str">
        <f>IF(ISBLANK(Monitoring_MP!AW53),"",Monitoring_MP!AW53)</f>
        <v>nu</v>
      </c>
      <c r="AX30" s="293" t="str">
        <f>IF(ISBLANK(Monitoring_MP!AX53),"",Monitoring_MP!AX53)</f>
        <v>Nu sînt informații pe web</v>
      </c>
      <c r="AY30" s="295" t="str">
        <f>IF(ISBLANK(Monitoring_MP!AY53),"",Monitoring_MP!AY53)</f>
        <v>nu</v>
      </c>
      <c r="AZ30" s="293" t="str">
        <f>IF(ISBLANK(Monitoring_MP!AZ53),"",Monitoring_MP!AZ53)</f>
        <v>Nu sînt informații pe web</v>
      </c>
      <c r="BA30" s="295" t="str">
        <f>IF(ISBLANK(Monitoring_MP!BA53),"",Monitoring_MP!BA53)</f>
        <v>partial/panou informativ</v>
      </c>
      <c r="BB30" s="293" t="str">
        <f>IF(ISBLANK(Monitoring_MP!BB53),"",Monitoring_MP!BB53)</f>
        <v>http://raioncimislia.md/transparenta-financiara/</v>
      </c>
      <c r="BC30" s="295" t="str">
        <f>IF(ISBLANK(Monitoring_MP!BC53),"",Monitoring_MP!BC53)</f>
        <v>da</v>
      </c>
      <c r="BD30" s="293" t="str">
        <f>IF(ISBLANK(Monitoring_MP!BD53),"",Monitoring_MP!BD53)</f>
        <v>http://criuleni.md/index.php?pag=news&amp;id=495&amp;rid=3482&amp;l=ro</v>
      </c>
      <c r="BE30" s="295" t="str">
        <f>IF(ISBLANK(Monitoring_MP!BE53),"",Monitoring_MP!BE53)</f>
        <v>partial/panou informativ</v>
      </c>
      <c r="BF30" s="293" t="str">
        <f>IF(ISBLANK(Monitoring_MP!BF53),"",Monitoring_MP!BF53)</f>
        <v>Conform răspunsului din chestionar</v>
      </c>
      <c r="BG30" s="295" t="str">
        <f>IF(ISBLANK(Monitoring_MP!BG53),"",Monitoring_MP!BG53)</f>
        <v>nu</v>
      </c>
      <c r="BH30" s="293" t="str">
        <f>IF(ISBLANK(Monitoring_MP!BH53),"",Monitoring_MP!BH53)</f>
        <v>Nu sînt informații pe web</v>
      </c>
      <c r="BI30" s="295" t="str">
        <f>IF(ISBLANK(Monitoring_MP!BI53),"",Monitoring_MP!BI53)</f>
        <v>partial/panou informativ</v>
      </c>
      <c r="BJ30" s="293" t="str">
        <f>IF(ISBLANK(Monitoring_MP!BJ53),"",Monitoring_MP!BJ53)</f>
        <v>Conform răspunsului din chestionar</v>
      </c>
      <c r="BK30" s="295" t="str">
        <f>IF(ISBLANK(Monitoring_MP!BK53),"",Monitoring_MP!BK53)</f>
        <v>nu</v>
      </c>
      <c r="BL30" s="292" t="str">
        <f>IF(ISBLANK(Monitoring_MP!BL53),"",Monitoring_MP!BL53)</f>
        <v>Nu sînt informații pe web</v>
      </c>
      <c r="BM30" s="295" t="str">
        <f>IF(ISBLANK(Monitoring_MP!BM53),"",Monitoring_MP!BM53)</f>
        <v>da</v>
      </c>
      <c r="BN30" s="293" t="str">
        <f>IF(ISBLANK(Monitoring_MP!BN53),"",Monitoring_MP!BN53)</f>
        <v>http://daspfc-falesti.org/index.php/informa-ii-utile/rapoarte</v>
      </c>
      <c r="BO30" s="295" t="str">
        <f>IF(ISBLANK(Monitoring_MP!BO53),"",Monitoring_MP!BO53)</f>
        <v>nu</v>
      </c>
      <c r="BP30" s="293" t="str">
        <f>IF(ISBLANK(Monitoring_MP!BP53),"",Monitoring_MP!BP53)</f>
        <v>Nu sînt informații pe web</v>
      </c>
      <c r="BQ30" s="295" t="str">
        <f>IF(ISBLANK(Monitoring_MP!BQ53),"",Monitoring_MP!BQ53)</f>
        <v>nu</v>
      </c>
      <c r="BR30" s="293" t="str">
        <f>IF(ISBLANK(Monitoring_MP!BR53),"",Monitoring_MP!BR53)</f>
        <v>Nu sînt informații pe web</v>
      </c>
      <c r="BS30" s="295" t="str">
        <f>IF(ISBLANK(Monitoring_MP!BS53),"",Monitoring_MP!BS53)</f>
        <v>nu</v>
      </c>
      <c r="BT30" s="293" t="str">
        <f>IF(ISBLANK(Monitoring_MP!BT53),"",Monitoring_MP!BT53)</f>
        <v>Nu sînt informații pe web</v>
      </c>
      <c r="BU30" s="295" t="str">
        <f>IF(ISBLANK(Monitoring_MP!BU53),"",Monitoring_MP!BU53)</f>
        <v>nu</v>
      </c>
      <c r="BV30" s="293" t="str">
        <f>IF(ISBLANK(Monitoring_MP!BV53),"",Monitoring_MP!BV53)</f>
        <v>Nu sînt informații pe web</v>
      </c>
      <c r="BW30" s="295" t="str">
        <f>IF(ISBLANK(Monitoring_MP!BW53),"",Monitoring_MP!BW53)</f>
        <v>da</v>
      </c>
      <c r="BX30" s="293" t="str">
        <f>IF(ISBLANK(Monitoring_MP!BX53),"",Monitoring_MP!BX53)</f>
        <v>http://www.leova.md/media/files/files/raport_activitate_pre__edinte_-_2019_5044671.pdf</v>
      </c>
      <c r="BY30" s="295" t="str">
        <f>IF(ISBLANK(Monitoring_MP!BY53),"",Monitoring_MP!BY53)</f>
        <v>nu</v>
      </c>
      <c r="BZ30" s="293" t="str">
        <f>IF(ISBLANK(Monitoring_MP!BZ53),"",Monitoring_MP!BZ53)</f>
        <v>Nu sînt informații pe web</v>
      </c>
      <c r="CA30" s="295" t="str">
        <f>IF(ISBLANK(Monitoring_MP!CA53),"",Monitoring_MP!CA53)</f>
        <v>nu</v>
      </c>
      <c r="CB30" s="293" t="str">
        <f>IF(ISBLANK(Monitoring_MP!CB53),"",Monitoring_MP!CB53)</f>
        <v>Nu sînt informații pe web</v>
      </c>
      <c r="CC30" s="295" t="str">
        <f>IF(ISBLANK(Monitoring_MP!CC53),"",Monitoring_MP!CC53)</f>
        <v>da</v>
      </c>
      <c r="CD30" s="293" t="str">
        <f>IF(ISBLANK(Monitoring_MP!CD53),"",Monitoring_MP!CD53)</f>
        <v>http://or.md/wp-content/uploads/2020/01/Lista-beneficirilor-de-ajutor-social.pdf
http://or.md/wp-content/uploads/2020/01/Lista-privind-nr.beneficiarilor-perioada-rece-a-anului.pdf</v>
      </c>
      <c r="CE30" s="295" t="str">
        <f>IF(ISBLANK(Monitoring_MP!CE53),"",Monitoring_MP!CE53)</f>
        <v>nu</v>
      </c>
      <c r="CF30" s="293" t="str">
        <f>IF(ISBLANK(Monitoring_MP!CF53),"",Monitoring_MP!CF53)</f>
        <v>Nu sînt informații pe web</v>
      </c>
      <c r="CG30" s="295" t="str">
        <f>IF(ISBLANK(Monitoring_MP!CG53),"",Monitoring_MP!CG53)</f>
        <v>nu</v>
      </c>
      <c r="CH30" s="293" t="str">
        <f>IF(ISBLANK(Monitoring_MP!CH53),"",Monitoring_MP!CH53)</f>
        <v>Nu sînt informații pe web</v>
      </c>
      <c r="CI30" s="295" t="str">
        <f>IF(ISBLANK(Monitoring_MP!CI53),"",Monitoring_MP!CI53)</f>
        <v>da</v>
      </c>
      <c r="CJ30" s="326" t="str">
        <f>IF(ISBLANK(Monitoring_MP!CJ53),"",Monitoring_MP!CJ53)</f>
        <v>http://www.singerei.md/images/Raport_de_activ._CR_a._2019.pdf</v>
      </c>
      <c r="CK30" s="295" t="str">
        <f>IF(ISBLANK(Monitoring_MP!CK53),"",Monitoring_MP!CK53)</f>
        <v>nu</v>
      </c>
      <c r="CL30" s="293" t="str">
        <f>IF(ISBLANK(Monitoring_MP!CL53),"",Monitoring_MP!CL53)</f>
        <v>Nu sînt informații pe web</v>
      </c>
      <c r="CM30" s="295" t="str">
        <f>IF(ISBLANK(Monitoring_MP!CM53),"",Monitoring_MP!CM53)</f>
        <v>partial/panou informativ</v>
      </c>
      <c r="CN30" s="293" t="str">
        <f>IF(ISBLANK(Monitoring_MP!CN53),"",Monitoring_MP!CN53)</f>
        <v>Conform răspunsului din chestionar</v>
      </c>
      <c r="CO30" s="295" t="str">
        <f>IF(ISBLANK(Monitoring_MP!CO53),"",Monitoring_MP!CO53)</f>
        <v>nu</v>
      </c>
      <c r="CP30" s="293" t="str">
        <f>IF(ISBLANK(Monitoring_MP!CP53),"",Monitoring_MP!CP53)</f>
        <v>Nu sînt informații pe web</v>
      </c>
      <c r="CQ30" s="295" t="str">
        <f>IF(ISBLANK(Monitoring_MP!CQ53),"",Monitoring_MP!CQ53)</f>
        <v>da</v>
      </c>
      <c r="CR30" s="293" t="str">
        <f>IF(ISBLANK(Monitoring_MP!CR53),"",Monitoring_MP!CR53)</f>
        <v>http://crstraseni.md/media/files/files/servicii_prestate_de_daspf_ain_anul_2019_8907695.pdf</v>
      </c>
      <c r="CS30" s="295" t="str">
        <f>IF(ISBLANK(Monitoring_MP!CS53),"",Monitoring_MP!CS53)</f>
        <v>nu</v>
      </c>
      <c r="CT30" s="293" t="str">
        <f>IF(ISBLANK(Monitoring_MP!CT53),"",Monitoring_MP!CT53)</f>
        <v>Nu sînt informații pe web</v>
      </c>
      <c r="CU30" s="295" t="str">
        <f>IF(ISBLANK(Monitoring_MP!CU53),"",Monitoring_MP!CU53)</f>
        <v>nu</v>
      </c>
      <c r="CV30" s="293" t="str">
        <f>IF(ISBLANK(Monitoring_MP!CV53),"",Monitoring_MP!CV53)</f>
        <v>Nu sînt informații pe web</v>
      </c>
      <c r="CW30" s="295" t="str">
        <f>IF(ISBLANK(Monitoring_MP!CW53),"",Monitoring_MP!CW53)</f>
        <v>nu</v>
      </c>
      <c r="CX30" s="293" t="str">
        <f>IF(ISBLANK(Monitoring_MP!CX53),"",Monitoring_MP!CX53)</f>
        <v>Nu sînt informații pe web</v>
      </c>
      <c r="CY30" s="318" t="str">
        <f t="shared" si="0"/>
        <v>da</v>
      </c>
      <c r="CZ30" s="318">
        <f t="shared" si="8"/>
        <v>7</v>
      </c>
      <c r="DA30" s="318" t="str">
        <f t="shared" si="1"/>
        <v>nu</v>
      </c>
      <c r="DB30" s="318">
        <f t="shared" si="9"/>
        <v>21</v>
      </c>
      <c r="DC30" s="318" t="str">
        <f t="shared" si="2"/>
        <v>partial/panou informativ</v>
      </c>
      <c r="DD30" s="318">
        <f t="shared" si="10"/>
        <v>4</v>
      </c>
      <c r="DE30" s="318" t="str">
        <f t="shared" si="3"/>
        <v>---</v>
      </c>
      <c r="DF30" s="318">
        <f t="shared" si="11"/>
        <v>0</v>
      </c>
      <c r="DG30" s="318" t="str">
        <f t="shared" si="4"/>
        <v>---</v>
      </c>
      <c r="DH30" s="318">
        <f t="shared" si="12"/>
        <v>0</v>
      </c>
      <c r="DI30" s="318" t="str">
        <f t="shared" si="5"/>
        <v>---</v>
      </c>
      <c r="DJ30" s="318">
        <f t="shared" si="13"/>
        <v>0</v>
      </c>
      <c r="DK30" s="318" t="str">
        <f t="shared" si="6"/>
        <v>---</v>
      </c>
      <c r="DL30" s="318">
        <f t="shared" si="14"/>
        <v>0</v>
      </c>
      <c r="DM30" s="318" t="str">
        <f t="shared" si="7"/>
        <v>N/A</v>
      </c>
      <c r="DN30" s="318">
        <f t="shared" si="15"/>
        <v>0</v>
      </c>
      <c r="DO30" s="318">
        <f t="shared" si="16"/>
        <v>32</v>
      </c>
      <c r="DP30" s="318" t="str">
        <f t="shared" si="17"/>
        <v>da</v>
      </c>
      <c r="DQ30" s="318" t="str">
        <f t="shared" si="18"/>
        <v>nu</v>
      </c>
      <c r="DR30" s="318">
        <f t="shared" si="19"/>
        <v>7</v>
      </c>
      <c r="DS30" s="318">
        <f t="shared" si="20"/>
        <v>21</v>
      </c>
      <c r="DT30" s="318">
        <f t="shared" si="21"/>
        <v>32</v>
      </c>
      <c r="DU30" s="358" t="s">
        <v>505</v>
      </c>
      <c r="DV30" s="319">
        <f t="shared" si="22"/>
        <v>0.21875</v>
      </c>
      <c r="DW30" s="319">
        <f t="shared" si="23"/>
        <v>0.65625</v>
      </c>
      <c r="DX30" s="318" t="str">
        <f>VLOOKUP($B30,Matching_final!$B:$G,5,FALSE)</f>
        <v>R18051</v>
      </c>
      <c r="DY30" s="318" t="str">
        <f>VLOOKUP($B30,Matching_final!$B:$H,6,FALSE)</f>
        <v>Este publicat pe web numărul beneficiarilor ajutorului social și ajutorului pentru perioada rece a anului și sumele achitate?</v>
      </c>
      <c r="DZ30" s="318" t="str">
        <f>VLOOKUP($B30,Matching_final!$B:$H,7,FALSE)</f>
        <v>soc</v>
      </c>
      <c r="EA30" s="319">
        <f>VLOOKUP($DX30,Monitoring_MP_2018!$B:$CZ,102,FALSE)</f>
        <v>0.125</v>
      </c>
      <c r="EB30" s="319">
        <f>VLOOKUP($DX30,Monitoring_MP_2018!$B:$CZ,103,FALSE)</f>
        <v>0.59375</v>
      </c>
      <c r="EC30" s="320">
        <f t="shared" si="24"/>
        <v>9.375E-2</v>
      </c>
      <c r="ED30" s="320">
        <f t="shared" si="25"/>
        <v>6.25E-2</v>
      </c>
      <c r="EE30" s="318">
        <v>52</v>
      </c>
    </row>
    <row r="31" spans="1:135" ht="15" customHeight="1" x14ac:dyDescent="0.35">
      <c r="A31" s="329" t="str">
        <f>IF(ISBLANK(Monitoring_MP!A16),"",Monitoring_MP!A16)</f>
        <v>Q14</v>
      </c>
      <c r="B31" s="330" t="str">
        <f>IF(ISBLANK(Monitoring_MP!B16),"",Monitoring_MP!B16)</f>
        <v>R20014</v>
      </c>
      <c r="C31" s="331">
        <f>IF(ISBLANK(Monitoring_MP!C16),"",Monitoring_MP!C16)</f>
        <v>16</v>
      </c>
      <c r="D31" s="331" t="str">
        <f>IF(ISBLANK(Monitoring_MP!D16),"",Monitoring_MP!D16)</f>
        <v>Autorităţile publice au elaborat, aprobat și adus la cunoștință regulile interne de informare, consultare şi participare în procesul de elaborare şi adoptare a deciziilor?</v>
      </c>
      <c r="E31" s="331" t="str">
        <f>IF(ISBLANK(Monitoring_MP!E16),"",Monitoring_MP!E16)</f>
        <v>Does the public authorities drafted, approved and announced the internal rules of informing, consultation and participation in the process of drafting and adoption of decisions?</v>
      </c>
      <c r="F31" s="127" t="str">
        <f>IF(ISBLANK(Monitoring_MP!F16),"",Monitoring_MP!F16)</f>
        <v>par</v>
      </c>
      <c r="G31" s="127" t="str">
        <f>IF(ISBLANK(Monitoring_MP!G16),"",Monitoring_MP!G16)</f>
        <v>par5</v>
      </c>
      <c r="H31" s="127" t="str">
        <f>IF(ISBLANK(Monitoring_MP!H16),"",Monitoring_MP!H16)</f>
        <v>par5k</v>
      </c>
      <c r="I31" s="332">
        <f>IF(ISBLANK(Monitoring_MP!I16),"",Monitoring_MP!I16)</f>
        <v>2</v>
      </c>
      <c r="J31" s="127" t="str">
        <f>IF(ISBLANK(Monitoring_MP!J16),"",Monitoring_MP!J16)</f>
        <v>da</v>
      </c>
      <c r="K31" s="127" t="str">
        <f>IF(ISBLANK(Monitoring_MP!K16),"",Monitoring_MP!K16)</f>
        <v>yes</v>
      </c>
      <c r="L31" s="127" t="str">
        <f>IF(ISBLANK(Monitoring_MP!L16),"",Monitoring_MP!L16)</f>
        <v>nu</v>
      </c>
      <c r="M31" s="127" t="str">
        <f>IF(ISBLANK(Monitoring_MP!M16),"",Monitoring_MP!M16)</f>
        <v>no</v>
      </c>
      <c r="N31" s="127" t="str">
        <f>IF(ISBLANK(Monitoring_MP!N16),"",Monitoring_MP!N16)</f>
        <v>partial</v>
      </c>
      <c r="O31" s="127" t="str">
        <f>IF(ISBLANK(Monitoring_MP!O16),"",Monitoring_MP!O16)</f>
        <v>partially</v>
      </c>
      <c r="P31" s="202" t="str">
        <f>IF(ISBLANK(Monitoring_MP!P16),"",Monitoring_MP!P16)</f>
        <v>---</v>
      </c>
      <c r="Q31" s="202" t="str">
        <f>IF(ISBLANK(Monitoring_MP!Q16),"",Monitoring_MP!Q16)</f>
        <v>---</v>
      </c>
      <c r="R31" s="202" t="str">
        <f>IF(ISBLANK(Monitoring_MP!R16),"",Monitoring_MP!R16)</f>
        <v>---</v>
      </c>
      <c r="S31" s="202" t="str">
        <f>IF(ISBLANK(Monitoring_MP!S16),"",Monitoring_MP!S16)</f>
        <v>---</v>
      </c>
      <c r="T31" s="202" t="str">
        <f>IF(ISBLANK(Monitoring_MP!T16),"",Monitoring_MP!T16)</f>
        <v>---</v>
      </c>
      <c r="U31" s="202" t="str">
        <f>IF(ISBLANK(Monitoring_MP!U16),"",Monitoring_MP!U16)</f>
        <v>---</v>
      </c>
      <c r="V31" s="202" t="str">
        <f>IF(ISBLANK(Monitoring_MP!V16),"",Monitoring_MP!V16)</f>
        <v>---</v>
      </c>
      <c r="W31" s="202" t="str">
        <f>IF(ISBLANK(Monitoring_MP!W16),"",Monitoring_MP!W16)</f>
        <v>---</v>
      </c>
      <c r="X31" s="127" t="str">
        <f>IF(ISBLANK(Monitoring_MP!X16),"",Monitoring_MP!X16)</f>
        <v>N/A</v>
      </c>
      <c r="Y31" s="127" t="str">
        <f>IF(ISBLANK(Monitoring_MP!Y16),"",Monitoring_MP!Y16)</f>
        <v>N/A</v>
      </c>
      <c r="Z31" s="333" t="str">
        <f>IF(ISBLANK(Monitoring_MP!Z16),"",Monitoring_MP!Z16)</f>
        <v>---</v>
      </c>
      <c r="AA31" s="333" t="str">
        <f>IF(ISBLANK(Monitoring_MP!AA16),"",Monitoring_MP!AA16)</f>
        <v>---</v>
      </c>
      <c r="AB31" s="127" t="str">
        <f>IF(ISBLANK(Monitoring_MP!AB16),"",Monitoring_MP!AB16)</f>
        <v>da</v>
      </c>
      <c r="AC31" s="127" t="str">
        <f>IF(ISBLANK(Monitoring_MP!AC16),"",Monitoring_MP!AC16)</f>
        <v>nu</v>
      </c>
      <c r="AD31" s="127">
        <f>IF(ISBLANK(Monitoring_MP!AD16),"",Monitoring_MP!AD16)</f>
        <v>2</v>
      </c>
      <c r="AE31" s="127">
        <f>IF(ISBLANK(Monitoring_MP!AE16),"",Monitoring_MP!AE16)</f>
        <v>0</v>
      </c>
      <c r="AF31" s="127">
        <f>IF(ISBLANK(Monitoring_MP!AF16),"",Monitoring_MP!AF16)</f>
        <v>1</v>
      </c>
      <c r="AG31" s="202" t="str">
        <f>IF(ISBLANK(Monitoring_MP!AG16),"",Monitoring_MP!AG16)</f>
        <v>---</v>
      </c>
      <c r="AH31" s="202" t="str">
        <f>IF(ISBLANK(Monitoring_MP!AH16),"",Monitoring_MP!AH16)</f>
        <v>---</v>
      </c>
      <c r="AI31" s="202" t="str">
        <f>IF(ISBLANK(Monitoring_MP!AI16),"",Monitoring_MP!AI16)</f>
        <v>---</v>
      </c>
      <c r="AJ31" s="202" t="str">
        <f>IF(ISBLANK(Monitoring_MP!AJ16),"",Monitoring_MP!AJ16)</f>
        <v>---</v>
      </c>
      <c r="AK31" s="212" t="str">
        <f>IF(ISBLANK(Monitoring_MP!AK16),"",Monitoring_MP!AK16)</f>
        <v>N/A</v>
      </c>
      <c r="AL31" s="202" t="str">
        <f>IF(ISBLANK(Monitoring_MP!AL16),"",Monitoring_MP!AL16)</f>
        <v>---</v>
      </c>
      <c r="AM31" s="295" t="str">
        <f>IF(ISBLANK(Monitoring_MP!AM16),"",Monitoring_MP!AM16)</f>
        <v>nu</v>
      </c>
      <c r="AN31" s="294" t="str">
        <f>IF(ISBLANK(Monitoring_MP!AN16),"",Monitoring_MP!AN16)</f>
        <v>Nu sînt informații pe web</v>
      </c>
      <c r="AO31" s="295" t="str">
        <f>IF(ISBLANK(Monitoring_MP!AO16),"",Monitoring_MP!AO16)</f>
        <v>nu</v>
      </c>
      <c r="AP31" s="294" t="str">
        <f>IF(ISBLANK(Monitoring_MP!AP16),"",Monitoring_MP!AP16)</f>
        <v>Nu sînt informații pe web</v>
      </c>
      <c r="AQ31" s="295" t="str">
        <f>IF(ISBLANK(Monitoring_MP!AQ16),"",Monitoring_MP!AQ16)</f>
        <v>nu</v>
      </c>
      <c r="AR31" s="293" t="str">
        <f>IF(ISBLANK(Monitoring_MP!AR16),"",Monitoring_MP!AR16)</f>
        <v>Nu sînt informații pe web</v>
      </c>
      <c r="AS31" s="295" t="str">
        <f>IF(ISBLANK(Monitoring_MP!AS16),"",Monitoring_MP!AS16)</f>
        <v>da</v>
      </c>
      <c r="AT31" s="292" t="str">
        <f>IF(ISBLANK(Monitoring_MP!AT16),"",Monitoring_MP!AT16)</f>
        <v>http://cahul.md/regulile-interne/</v>
      </c>
      <c r="AU31" s="295" t="str">
        <f>IF(ISBLANK(Monitoring_MP!AU16),"",Monitoring_MP!AU16)</f>
        <v>da</v>
      </c>
      <c r="AV31" s="321" t="str">
        <f>IF(ISBLANK(Monitoring_MP!AV16),"",Monitoring_MP!AV16)</f>
        <v>http://www.calarasi.md/index.php/transparenta-decizionala/998-regulilor-interne-de-organizare-a-procedurilor-de-asigurare-a-transparentei-in-procesul-de-elaborare-si-adoptare-a-deciziilor-consiliului-raional-calarasi</v>
      </c>
      <c r="AW31" s="295" t="str">
        <f>IF(ISBLANK(Monitoring_MP!AW16),"",Monitoring_MP!AW16)</f>
        <v>nu</v>
      </c>
      <c r="AX31" s="293" t="str">
        <f>IF(ISBLANK(Monitoring_MP!AX16),"",Monitoring_MP!AX16)</f>
        <v>Nu sînt informații pe web</v>
      </c>
      <c r="AY31" s="295" t="str">
        <f>IF(ISBLANK(Monitoring_MP!AY16),"",Monitoring_MP!AY16)</f>
        <v>nu</v>
      </c>
      <c r="AZ31" s="293" t="str">
        <f>IF(ISBLANK(Monitoring_MP!AZ16),"",Monitoring_MP!AZ16)</f>
        <v>Nu sînt informații pe web</v>
      </c>
      <c r="BA31" s="295" t="str">
        <f>IF(ISBLANK(Monitoring_MP!BA16),"",Monitoring_MP!BA16)</f>
        <v>nu</v>
      </c>
      <c r="BB31" s="293" t="str">
        <f>IF(ISBLANK(Monitoring_MP!BB16),"",Monitoring_MP!BB16)</f>
        <v>Nu sînt informații pe web</v>
      </c>
      <c r="BC31" s="295" t="str">
        <f>IF(ISBLANK(Monitoring_MP!BC16),"",Monitoring_MP!BC16)</f>
        <v>da</v>
      </c>
      <c r="BD31" s="293" t="str">
        <f>IF(ISBLANK(Monitoring_MP!BD16),"",Monitoring_MP!BD16)</f>
        <v>http://criuleni.md/index.php?pag=news&amp;id=432&amp;rid=2685&amp;l=ro</v>
      </c>
      <c r="BE31" s="295" t="str">
        <f>IF(ISBLANK(Monitoring_MP!BE16),"",Monitoring_MP!BE16)</f>
        <v>nu</v>
      </c>
      <c r="BF31" s="293" t="str">
        <f>IF(ISBLANK(Monitoring_MP!BF16),"",Monitoring_MP!BF16)</f>
        <v>Nu sînt informații pe web</v>
      </c>
      <c r="BG31" s="295" t="str">
        <f>IF(ISBLANK(Monitoring_MP!BG16),"",Monitoring_MP!BG16)</f>
        <v>nu</v>
      </c>
      <c r="BH31" s="293" t="str">
        <f>IF(ISBLANK(Monitoring_MP!BH16),"",Monitoring_MP!BH16)</f>
        <v>Nu sînt informații pe web</v>
      </c>
      <c r="BI31" s="295" t="str">
        <f>IF(ISBLANK(Monitoring_MP!BI16),"",Monitoring_MP!BI16)</f>
        <v>nu</v>
      </c>
      <c r="BJ31" s="293" t="str">
        <f>IF(ISBLANK(Monitoring_MP!BJ16),"",Monitoring_MP!BJ16)</f>
        <v>Nu sînt informații pe web</v>
      </c>
      <c r="BK31" s="295" t="str">
        <f>IF(ISBLANK(Monitoring_MP!BK16),"",Monitoring_MP!BK16)</f>
        <v>nu</v>
      </c>
      <c r="BL31" s="293" t="str">
        <f>IF(ISBLANK(Monitoring_MP!BL16),"",Monitoring_MP!BL16)</f>
        <v>Nu sînt informații pe web</v>
      </c>
      <c r="BM31" s="295" t="str">
        <f>IF(ISBLANK(Monitoring_MP!BM16),"",Monitoring_MP!BM16)</f>
        <v>nu</v>
      </c>
      <c r="BN31" s="292" t="str">
        <f>IF(ISBLANK(Monitoring_MP!BN16),"",Monitoring_MP!BN16)</f>
        <v>Nu sînt informații pe web</v>
      </c>
      <c r="BO31" s="295" t="str">
        <f>IF(ISBLANK(Monitoring_MP!BO16),"",Monitoring_MP!BO16)</f>
        <v>nu</v>
      </c>
      <c r="BP31" s="292" t="str">
        <f>IF(ISBLANK(Monitoring_MP!BP16),"",Monitoring_MP!BP16)</f>
        <v>Nu sînt informații pe web</v>
      </c>
      <c r="BQ31" s="295" t="str">
        <f>IF(ISBLANK(Monitoring_MP!BQ16),"",Monitoring_MP!BQ16)</f>
        <v>nu</v>
      </c>
      <c r="BR31" s="293" t="str">
        <f>IF(ISBLANK(Monitoring_MP!BR16),"",Monitoring_MP!BR16)</f>
        <v>Nu sînt informații pe web</v>
      </c>
      <c r="BS31" s="295" t="str">
        <f>IF(ISBLANK(Monitoring_MP!BS16),"",Monitoring_MP!BS16)</f>
        <v>nu</v>
      </c>
      <c r="BT31" s="293" t="str">
        <f>IF(ISBLANK(Monitoring_MP!BT16),"",Monitoring_MP!BT16)</f>
        <v>Nu sînt informații pe web</v>
      </c>
      <c r="BU31" s="295" t="str">
        <f>IF(ISBLANK(Monitoring_MP!BU16),"",Monitoring_MP!BU16)</f>
        <v>nu</v>
      </c>
      <c r="BV31" s="293" t="str">
        <f>IF(ISBLANK(Monitoring_MP!BV16),"",Monitoring_MP!BV16)</f>
        <v>Nu sînt informații pe web</v>
      </c>
      <c r="BW31" s="295" t="str">
        <f>IF(ISBLANK(Monitoring_MP!BW16),"",Monitoring_MP!BW16)</f>
        <v>da</v>
      </c>
      <c r="BX31" s="293" t="str">
        <f>IF(ISBLANK(Monitoring_MP!BX16),"",Monitoring_MP!BX16)</f>
        <v>http://www.leova.md/index.php?pag=news&amp;id=922&amp;rid=1477&amp;l=ro</v>
      </c>
      <c r="BY31" s="295" t="str">
        <f>IF(ISBLANK(Monitoring_MP!BY16),"",Monitoring_MP!BY16)</f>
        <v>nu</v>
      </c>
      <c r="BZ31" s="293" t="str">
        <f>IF(ISBLANK(Monitoring_MP!BZ16),"",Monitoring_MP!BZ16)</f>
        <v>Nu sînt informații pe web</v>
      </c>
      <c r="CA31" s="295" t="str">
        <f>IF(ISBLANK(Monitoring_MP!CA16),"",Monitoring_MP!CA16)</f>
        <v>nu</v>
      </c>
      <c r="CB31" s="293" t="str">
        <f>IF(ISBLANK(Monitoring_MP!CB16),"",Monitoring_MP!CB16)</f>
        <v>Nu sînt informații pe web</v>
      </c>
      <c r="CC31" s="295" t="str">
        <f>IF(ISBLANK(Monitoring_MP!CC16),"",Monitoring_MP!CC16)</f>
        <v>nu</v>
      </c>
      <c r="CD31" s="293" t="str">
        <f>IF(ISBLANK(Monitoring_MP!CD16),"",Monitoring_MP!CD16)</f>
        <v>Nu sînt informații pe web</v>
      </c>
      <c r="CE31" s="295" t="str">
        <f>IF(ISBLANK(Monitoring_MP!CE16),"",Monitoring_MP!CE16)</f>
        <v>nu</v>
      </c>
      <c r="CF31" s="293" t="str">
        <f>IF(ISBLANK(Monitoring_MP!CF16),"",Monitoring_MP!CF16)</f>
        <v>Nu sînt informații pe web</v>
      </c>
      <c r="CG31" s="295" t="str">
        <f>IF(ISBLANK(Monitoring_MP!CG16),"",Monitoring_MP!CG16)</f>
        <v>da</v>
      </c>
      <c r="CH31" s="293" t="str">
        <f>IF(ISBLANK(Monitoring_MP!CH16),"",Monitoring_MP!CH16)</f>
        <v>http://www.riscani.md/index.php?pag=procesul_decizional&amp;ids=alte_documente&amp;id=4698&amp;start=40</v>
      </c>
      <c r="CI31" s="295" t="str">
        <f>IF(ISBLANK(Monitoring_MP!CI16),"",Monitoring_MP!CI16)</f>
        <v>nu</v>
      </c>
      <c r="CJ31" s="293" t="str">
        <f>IF(ISBLANK(Monitoring_MP!CJ16),"",Monitoring_MP!CJ16)</f>
        <v>Nu sînt informații pe web</v>
      </c>
      <c r="CK31" s="295" t="str">
        <f>IF(ISBLANK(Monitoring_MP!CK16),"",Monitoring_MP!CK16)</f>
        <v>nu</v>
      </c>
      <c r="CL31" s="293" t="str">
        <f>IF(ISBLANK(Monitoring_MP!CL16),"",Monitoring_MP!CL16)</f>
        <v>Nu sînt informații pe web</v>
      </c>
      <c r="CM31" s="295" t="str">
        <f>IF(ISBLANK(Monitoring_MP!CM16),"",Monitoring_MP!CM16)</f>
        <v>nu</v>
      </c>
      <c r="CN31" s="293" t="str">
        <f>IF(ISBLANK(Monitoring_MP!CN16),"",Monitoring_MP!CN16)</f>
        <v>Nu sînt informații pe web</v>
      </c>
      <c r="CO31" s="295" t="str">
        <f>IF(ISBLANK(Monitoring_MP!CO16),"",Monitoring_MP!CO16)</f>
        <v>nu</v>
      </c>
      <c r="CP31" s="293" t="str">
        <f>IF(ISBLANK(Monitoring_MP!CP16),"",Monitoring_MP!CP16)</f>
        <v>Nu sînt informații pe web</v>
      </c>
      <c r="CQ31" s="295" t="str">
        <f>IF(ISBLANK(Monitoring_MP!CQ16),"",Monitoring_MP!CQ16)</f>
        <v>da</v>
      </c>
      <c r="CR31" s="292" t="str">
        <f>IF(ISBLANK(Monitoring_MP!CR16),"",Monitoring_MP!CR16)</f>
        <v>http://crstraseni.md/index.php?pag=news&amp;id=808&amp;rid=1805&amp;l=ro</v>
      </c>
      <c r="CS31" s="295" t="str">
        <f>IF(ISBLANK(Monitoring_MP!CS16),"",Monitoring_MP!CS16)</f>
        <v>nu</v>
      </c>
      <c r="CT31" s="292" t="str">
        <f>IF(ISBLANK(Monitoring_MP!CT16),"",Monitoring_MP!CT16)</f>
        <v>Nu sînt informații pe web</v>
      </c>
      <c r="CU31" s="295" t="str">
        <f>IF(ISBLANK(Monitoring_MP!CU16),"",Monitoring_MP!CU16)</f>
        <v>nu</v>
      </c>
      <c r="CV31" s="293" t="str">
        <f>IF(ISBLANK(Monitoring_MP!CV16),"",Monitoring_MP!CV16)</f>
        <v>Nu sînt informații pe web</v>
      </c>
      <c r="CW31" s="295" t="str">
        <f>IF(ISBLANK(Monitoring_MP!CW16),"",Monitoring_MP!CW16)</f>
        <v>nu</v>
      </c>
      <c r="CX31" s="292" t="str">
        <f>IF(ISBLANK(Monitoring_MP!CX16),"",Monitoring_MP!CX16)</f>
        <v>Nu sînt informații pe web</v>
      </c>
      <c r="CY31" s="318" t="str">
        <f t="shared" si="0"/>
        <v>da</v>
      </c>
      <c r="CZ31" s="318">
        <f t="shared" si="8"/>
        <v>6</v>
      </c>
      <c r="DA31" s="318" t="str">
        <f t="shared" si="1"/>
        <v>nu</v>
      </c>
      <c r="DB31" s="318">
        <f t="shared" si="9"/>
        <v>26</v>
      </c>
      <c r="DC31" s="318" t="str">
        <f t="shared" si="2"/>
        <v>partial</v>
      </c>
      <c r="DD31" s="318">
        <f t="shared" si="10"/>
        <v>0</v>
      </c>
      <c r="DE31" s="318" t="str">
        <f t="shared" si="3"/>
        <v>---</v>
      </c>
      <c r="DF31" s="318">
        <f t="shared" si="11"/>
        <v>0</v>
      </c>
      <c r="DG31" s="318" t="str">
        <f t="shared" si="4"/>
        <v>---</v>
      </c>
      <c r="DH31" s="318">
        <f t="shared" si="12"/>
        <v>0</v>
      </c>
      <c r="DI31" s="318" t="str">
        <f t="shared" si="5"/>
        <v>---</v>
      </c>
      <c r="DJ31" s="318">
        <f t="shared" si="13"/>
        <v>0</v>
      </c>
      <c r="DK31" s="318" t="str">
        <f t="shared" si="6"/>
        <v>---</v>
      </c>
      <c r="DL31" s="318">
        <f t="shared" si="14"/>
        <v>0</v>
      </c>
      <c r="DM31" s="318" t="str">
        <f t="shared" si="7"/>
        <v>N/A</v>
      </c>
      <c r="DN31" s="318">
        <f t="shared" si="15"/>
        <v>0</v>
      </c>
      <c r="DO31" s="318">
        <f t="shared" si="16"/>
        <v>32</v>
      </c>
      <c r="DP31" s="318" t="str">
        <f t="shared" si="17"/>
        <v>da</v>
      </c>
      <c r="DQ31" s="318" t="str">
        <f t="shared" si="18"/>
        <v>nu</v>
      </c>
      <c r="DR31" s="318">
        <f t="shared" si="19"/>
        <v>6</v>
      </c>
      <c r="DS31" s="318">
        <f t="shared" si="20"/>
        <v>26</v>
      </c>
      <c r="DT31" s="318">
        <f t="shared" si="21"/>
        <v>32</v>
      </c>
      <c r="DU31" s="331" t="s">
        <v>84</v>
      </c>
      <c r="DV31" s="319">
        <f t="shared" si="22"/>
        <v>0.1875</v>
      </c>
      <c r="DW31" s="319">
        <f t="shared" si="23"/>
        <v>0.8125</v>
      </c>
      <c r="DX31" s="318" t="str">
        <f>VLOOKUP($B31,Matching_final!$B:$G,5,FALSE)</f>
        <v>R18014</v>
      </c>
      <c r="DY31" s="318" t="str">
        <f>VLOOKUP($B31,Matching_final!$B:$H,6,FALSE)</f>
        <v>Autorităţile publice au elaborat, aprobat și adus la cunoștință regulile interne de informare, consultare şi participare în procesul de elaborare şi adoptare a deciziilor?</v>
      </c>
      <c r="DZ31" s="318" t="str">
        <f>VLOOKUP($B31,Matching_final!$B:$H,7,FALSE)</f>
        <v>par</v>
      </c>
      <c r="EA31" s="319">
        <f>VLOOKUP($DX31,Monitoring_MP_2018!$B:$CZ,102,FALSE)</f>
        <v>0.21875</v>
      </c>
      <c r="EB31" s="319">
        <f>VLOOKUP($DX31,Monitoring_MP_2018!$B:$CZ,103,FALSE)</f>
        <v>0.78125</v>
      </c>
      <c r="EC31" s="320">
        <f t="shared" si="24"/>
        <v>-3.125E-2</v>
      </c>
      <c r="ED31" s="320">
        <f t="shared" si="25"/>
        <v>3.125E-2</v>
      </c>
      <c r="EE31" s="318">
        <v>15</v>
      </c>
    </row>
    <row r="32" spans="1:135" ht="15" customHeight="1" x14ac:dyDescent="0.35">
      <c r="A32" s="356" t="str">
        <f>IF(ISBLANK(Monitoring_MP!A52),"",Monitoring_MP!A52)</f>
        <v>Q50</v>
      </c>
      <c r="B32" s="357" t="str">
        <f>IF(ISBLANK(Monitoring_MP!B52),"",Monitoring_MP!B52)</f>
        <v>R20050</v>
      </c>
      <c r="C32" s="358">
        <f>IF(ISBLANK(Monitoring_MP!C52),"",Monitoring_MP!C52)</f>
        <v>52</v>
      </c>
      <c r="D32" s="358" t="str">
        <f>IF(ISBLANK(Monitoring_MP!D52),"",Monitoring_MP!D52)</f>
        <v>Este disponibilă pe pagina web lista instituțiilor de asistență socială înființate de unitatea administrativ-teritorială ?</v>
      </c>
      <c r="E32" s="358" t="str">
        <f>IF(ISBLANK(Monitoring_MP!E52),"",Monitoring_MP!E52)</f>
        <v>Is it available on the website the list of social assistance institutions set up by the administrative-territorial unit?</v>
      </c>
      <c r="F32" s="133" t="str">
        <f>IF(ISBLANK(Monitoring_MP!F52),"",Monitoring_MP!F52)</f>
        <v>soc</v>
      </c>
      <c r="G32" s="133" t="str">
        <f>IF(ISBLANK(Monitoring_MP!G52),"",Monitoring_MP!G52)</f>
        <v>soc2</v>
      </c>
      <c r="H32" s="133" t="str">
        <f>IF(ISBLANK(Monitoring_MP!H52),"",Monitoring_MP!H52)</f>
        <v>soc2k</v>
      </c>
      <c r="I32" s="359">
        <f>IF(ISBLANK(Monitoring_MP!I52),"",Monitoring_MP!I52)</f>
        <v>1</v>
      </c>
      <c r="J32" s="133" t="str">
        <f>IF(ISBLANK(Monitoring_MP!J52),"",Monitoring_MP!J52)</f>
        <v>da</v>
      </c>
      <c r="K32" s="133" t="str">
        <f>IF(ISBLANK(Monitoring_MP!K52),"",Monitoring_MP!K52)</f>
        <v>yes</v>
      </c>
      <c r="L32" s="133" t="str">
        <f>IF(ISBLANK(Monitoring_MP!L52),"",Monitoring_MP!L52)</f>
        <v>nu</v>
      </c>
      <c r="M32" s="133" t="str">
        <f>IF(ISBLANK(Monitoring_MP!M52),"",Monitoring_MP!M52)</f>
        <v xml:space="preserve">no </v>
      </c>
      <c r="N32" s="133" t="str">
        <f>IF(ISBLANK(Monitoring_MP!N52),"",Monitoring_MP!N52)</f>
        <v>partial</v>
      </c>
      <c r="O32" s="133" t="str">
        <f>IF(ISBLANK(Monitoring_MP!O52),"",Monitoring_MP!O52)</f>
        <v>partially</v>
      </c>
      <c r="P32" s="208" t="str">
        <f>IF(ISBLANK(Monitoring_MP!P52),"",Monitoring_MP!P52)</f>
        <v>---</v>
      </c>
      <c r="Q32" s="208" t="str">
        <f>IF(ISBLANK(Monitoring_MP!Q52),"",Monitoring_MP!Q52)</f>
        <v>---</v>
      </c>
      <c r="R32" s="208" t="str">
        <f>IF(ISBLANK(Monitoring_MP!R52),"",Monitoring_MP!R52)</f>
        <v>---</v>
      </c>
      <c r="S32" s="208" t="str">
        <f>IF(ISBLANK(Monitoring_MP!S52),"",Monitoring_MP!S52)</f>
        <v>---</v>
      </c>
      <c r="T32" s="208" t="str">
        <f>IF(ISBLANK(Monitoring_MP!T52),"",Monitoring_MP!T52)</f>
        <v>---</v>
      </c>
      <c r="U32" s="208" t="str">
        <f>IF(ISBLANK(Monitoring_MP!U52),"",Monitoring_MP!U52)</f>
        <v>---</v>
      </c>
      <c r="V32" s="208" t="str">
        <f>IF(ISBLANK(Monitoring_MP!V52),"",Monitoring_MP!V52)</f>
        <v>---</v>
      </c>
      <c r="W32" s="208" t="str">
        <f>IF(ISBLANK(Monitoring_MP!W52),"",Monitoring_MP!W52)</f>
        <v>---</v>
      </c>
      <c r="X32" s="133" t="str">
        <f>IF(ISBLANK(Monitoring_MP!X52),"",Monitoring_MP!X52)</f>
        <v>N/A</v>
      </c>
      <c r="Y32" s="133" t="str">
        <f>IF(ISBLANK(Monitoring_MP!Y52),"",Monitoring_MP!Y52)</f>
        <v>N/A</v>
      </c>
      <c r="Z32" s="356" t="str">
        <f>IF(ISBLANK(Monitoring_MP!Z52),"",Monitoring_MP!Z52)</f>
        <v>---</v>
      </c>
      <c r="AA32" s="356" t="str">
        <f>IF(ISBLANK(Monitoring_MP!AA52),"",Monitoring_MP!AA52)</f>
        <v>---</v>
      </c>
      <c r="AB32" s="133" t="str">
        <f>IF(ISBLANK(Monitoring_MP!AB52),"",Monitoring_MP!AB52)</f>
        <v>da</v>
      </c>
      <c r="AC32" s="133" t="str">
        <f>IF(ISBLANK(Monitoring_MP!AC52),"",Monitoring_MP!AC52)</f>
        <v>nu</v>
      </c>
      <c r="AD32" s="133">
        <f>IF(ISBLANK(Monitoring_MP!AD52),"",Monitoring_MP!AD52)</f>
        <v>1</v>
      </c>
      <c r="AE32" s="133">
        <f>IF(ISBLANK(Monitoring_MP!AE52),"",Monitoring_MP!AE52)</f>
        <v>0</v>
      </c>
      <c r="AF32" s="133">
        <f>IF(ISBLANK(Monitoring_MP!AF52),"",Monitoring_MP!AF52)</f>
        <v>0.5</v>
      </c>
      <c r="AG32" s="208" t="str">
        <f>IF(ISBLANK(Monitoring_MP!AG52),"",Monitoring_MP!AG52)</f>
        <v>---</v>
      </c>
      <c r="AH32" s="208" t="str">
        <f>IF(ISBLANK(Monitoring_MP!AH52),"",Monitoring_MP!AH52)</f>
        <v>---</v>
      </c>
      <c r="AI32" s="208" t="str">
        <f>IF(ISBLANK(Monitoring_MP!AI52),"",Monitoring_MP!AI52)</f>
        <v>---</v>
      </c>
      <c r="AJ32" s="208" t="str">
        <f>IF(ISBLANK(Monitoring_MP!AJ52),"",Monitoring_MP!AJ52)</f>
        <v>---</v>
      </c>
      <c r="AK32" s="220" t="str">
        <f>IF(ISBLANK(Monitoring_MP!AK52),"",Monitoring_MP!AK52)</f>
        <v>N/A</v>
      </c>
      <c r="AL32" s="208" t="str">
        <f>IF(ISBLANK(Monitoring_MP!AL52),"",Monitoring_MP!AL52)</f>
        <v>---</v>
      </c>
      <c r="AM32" s="295" t="str">
        <f>IF(ISBLANK(Monitoring_MP!AM52),"",Monitoring_MP!AM52)</f>
        <v>nu</v>
      </c>
      <c r="AN32" s="294" t="str">
        <f>IF(ISBLANK(Monitoring_MP!AN52),"",Monitoring_MP!AN52)</f>
        <v>Nu sînt informații pe web</v>
      </c>
      <c r="AO32" s="295" t="str">
        <f>IF(ISBLANK(Monitoring_MP!AO52),"",Monitoring_MP!AO52)</f>
        <v>da</v>
      </c>
      <c r="AP32" s="294" t="str">
        <f>IF(ISBLANK(Monitoring_MP!AP52),"",Monitoring_MP!AP52)</f>
        <v>http://basarabeasca.md/ro/directia-asistenta-sociala/%d1%80%d1%83%d1%81%d1%81%d0%ba%d0%b8%d0%b9-%d1%81%d0%be%d1%86%d0%b8%d0%b0%d0%bb%d1%8c%d0%bd%d1%8b%d0%b5-%d1%81%d0%bb%d1%83%d0%b6%d0%b1%d1%8b/</v>
      </c>
      <c r="AQ32" s="295" t="str">
        <f>IF(ISBLANK(Monitoring_MP!AQ52),"",Monitoring_MP!AQ52)</f>
        <v>nu</v>
      </c>
      <c r="AR32" s="293" t="str">
        <f>IF(ISBLANK(Monitoring_MP!AR52),"",Monitoring_MP!AR52)</f>
        <v>Nu sînt informații pe web</v>
      </c>
      <c r="AS32" s="295" t="str">
        <f>IF(ISBLANK(Monitoring_MP!AS52),"",Monitoring_MP!AS52)</f>
        <v>nu</v>
      </c>
      <c r="AT32" s="293" t="str">
        <f>IF(ISBLANK(Monitoring_MP!AT52),"",Monitoring_MP!AT52)</f>
        <v>Nu sînt informații pe web</v>
      </c>
      <c r="AU32" s="295" t="str">
        <f>IF(ISBLANK(Monitoring_MP!AU52),"",Monitoring_MP!AU52)</f>
        <v>nu</v>
      </c>
      <c r="AV32" s="293" t="str">
        <f>IF(ISBLANK(Monitoring_MP!AV52),"",Monitoring_MP!AV52)</f>
        <v>Nu sînt informații pe web</v>
      </c>
      <c r="AW32" s="295" t="str">
        <f>IF(ISBLANK(Monitoring_MP!AW52),"",Monitoring_MP!AW52)</f>
        <v>nu</v>
      </c>
      <c r="AX32" s="293" t="str">
        <f>IF(ISBLANK(Monitoring_MP!AX52),"",Monitoring_MP!AX52)</f>
        <v>Nu sînt informații pe web</v>
      </c>
      <c r="AY32" s="295" t="str">
        <f>IF(ISBLANK(Monitoring_MP!AY52),"",Monitoring_MP!AY52)</f>
        <v>nu</v>
      </c>
      <c r="AZ32" s="292" t="str">
        <f>IF(ISBLANK(Monitoring_MP!AZ52),"",Monitoring_MP!AZ52)</f>
        <v>Nu sînt informații pe web</v>
      </c>
      <c r="BA32" s="295" t="str">
        <f>IF(ISBLANK(Monitoring_MP!BA52),"",Monitoring_MP!BA52)</f>
        <v>partial</v>
      </c>
      <c r="BB32" s="293" t="str">
        <f>IF(ISBLANK(Monitoring_MP!BB52),"",Monitoring_MP!BB52)</f>
        <v>http://raioncimislia.md/transparenta-financiara/</v>
      </c>
      <c r="BC32" s="295" t="str">
        <f>IF(ISBLANK(Monitoring_MP!BC52),"",Monitoring_MP!BC52)</f>
        <v>nu</v>
      </c>
      <c r="BD32" s="293" t="str">
        <f>IF(ISBLANK(Monitoring_MP!BD52),"",Monitoring_MP!BD52)</f>
        <v>Nu sînt informații pe web</v>
      </c>
      <c r="BE32" s="295" t="str">
        <f>IF(ISBLANK(Monitoring_MP!BE52),"",Monitoring_MP!BE52)</f>
        <v>nu</v>
      </c>
      <c r="BF32" s="293" t="str">
        <f>IF(ISBLANK(Monitoring_MP!BF52),"",Monitoring_MP!BF52)</f>
        <v>Nu sînt informații pe web</v>
      </c>
      <c r="BG32" s="295" t="str">
        <f>IF(ISBLANK(Monitoring_MP!BG52),"",Monitoring_MP!BG52)</f>
        <v>nu</v>
      </c>
      <c r="BH32" s="293" t="str">
        <f>IF(ISBLANK(Monitoring_MP!BH52),"",Monitoring_MP!BH52)</f>
        <v>Nu sînt informații pe web</v>
      </c>
      <c r="BI32" s="295" t="str">
        <f>IF(ISBLANK(Monitoring_MP!BI52),"",Monitoring_MP!BI52)</f>
        <v>nu</v>
      </c>
      <c r="BJ32" s="292" t="str">
        <f>IF(ISBLANK(Monitoring_MP!BJ52),"",Monitoring_MP!BJ52)</f>
        <v>Nu sînt informații pe web</v>
      </c>
      <c r="BK32" s="295" t="str">
        <f>IF(ISBLANK(Monitoring_MP!BK52),"",Monitoring_MP!BK52)</f>
        <v>nu</v>
      </c>
      <c r="BL32" s="293" t="str">
        <f>IF(ISBLANK(Monitoring_MP!BL52),"",Monitoring_MP!BL52)</f>
        <v>Nu sînt informații pe web</v>
      </c>
      <c r="BM32" s="295" t="str">
        <f>IF(ISBLANK(Monitoring_MP!BM52),"",Monitoring_MP!BM52)</f>
        <v>da</v>
      </c>
      <c r="BN32" s="293" t="str">
        <f>IF(ISBLANK(Monitoring_MP!BN52),"",Monitoring_MP!BN52)</f>
        <v>http://daspfc-falesti.org/</v>
      </c>
      <c r="BO32" s="295" t="str">
        <f>IF(ISBLANK(Monitoring_MP!BO52),"",Monitoring_MP!BO52)</f>
        <v>nu</v>
      </c>
      <c r="BP32" s="293" t="str">
        <f>IF(ISBLANK(Monitoring_MP!BP52),"",Monitoring_MP!BP52)</f>
        <v>Nu sînt informații pe web</v>
      </c>
      <c r="BQ32" s="295" t="str">
        <f>IF(ISBLANK(Monitoring_MP!BQ52),"",Monitoring_MP!BQ52)</f>
        <v>nu</v>
      </c>
      <c r="BR32" s="293" t="str">
        <f>IF(ISBLANK(Monitoring_MP!BR52),"",Monitoring_MP!BR52)</f>
        <v>Nu sînt informații pe web</v>
      </c>
      <c r="BS32" s="295" t="str">
        <f>IF(ISBLANK(Monitoring_MP!BS52),"",Monitoring_MP!BS52)</f>
        <v>nu</v>
      </c>
      <c r="BT32" s="293" t="str">
        <f>IF(ISBLANK(Monitoring_MP!BT52),"",Monitoring_MP!BT52)</f>
        <v>Nu sînt informații pe web</v>
      </c>
      <c r="BU32" s="295" t="str">
        <f>IF(ISBLANK(Monitoring_MP!BU52),"",Monitoring_MP!BU52)</f>
        <v>nu</v>
      </c>
      <c r="BV32" s="293" t="str">
        <f>IF(ISBLANK(Monitoring_MP!BV52),"",Monitoring_MP!BV52)</f>
        <v>Nu sînt informații pe web</v>
      </c>
      <c r="BW32" s="295" t="str">
        <f>IF(ISBLANK(Monitoring_MP!BW52),"",Monitoring_MP!BW52)</f>
        <v>nu</v>
      </c>
      <c r="BX32" s="293" t="str">
        <f>IF(ISBLANK(Monitoring_MP!BX52),"",Monitoring_MP!BX52)</f>
        <v>Nu sînt informații pe web</v>
      </c>
      <c r="BY32" s="295" t="str">
        <f>IF(ISBLANK(Monitoring_MP!BY52),"",Monitoring_MP!BY52)</f>
        <v>nu</v>
      </c>
      <c r="BZ32" s="293" t="str">
        <f>IF(ISBLANK(Monitoring_MP!BZ52),"",Monitoring_MP!BZ52)</f>
        <v>Nu sînt informații pe web</v>
      </c>
      <c r="CA32" s="295" t="str">
        <f>IF(ISBLANK(Monitoring_MP!CA52),"",Monitoring_MP!CA52)</f>
        <v>nu</v>
      </c>
      <c r="CB32" s="293" t="str">
        <f>IF(ISBLANK(Monitoring_MP!CB52),"",Monitoring_MP!CB52)</f>
        <v>Nu sînt informații pe web</v>
      </c>
      <c r="CC32" s="295" t="str">
        <f>IF(ISBLANK(Monitoring_MP!CC52),"",Monitoring_MP!CC52)</f>
        <v>nu</v>
      </c>
      <c r="CD32" s="293" t="str">
        <f>IF(ISBLANK(Monitoring_MP!CD52),"",Monitoring_MP!CD52)</f>
        <v>Nu sînt informații pe web</v>
      </c>
      <c r="CE32" s="295" t="str">
        <f>IF(ISBLANK(Monitoring_MP!CE52),"",Monitoring_MP!CE52)</f>
        <v>nu</v>
      </c>
      <c r="CF32" s="293" t="str">
        <f>IF(ISBLANK(Monitoring_MP!CF52),"",Monitoring_MP!CF52)</f>
        <v>Nu sînt informații pe web</v>
      </c>
      <c r="CG32" s="295" t="str">
        <f>IF(ISBLANK(Monitoring_MP!CG52),"",Monitoring_MP!CG52)</f>
        <v>nu</v>
      </c>
      <c r="CH32" s="293" t="str">
        <f>IF(ISBLANK(Monitoring_MP!CH52),"",Monitoring_MP!CH52)</f>
        <v>Nu sînt informații pe web</v>
      </c>
      <c r="CI32" s="295" t="str">
        <f>IF(ISBLANK(Monitoring_MP!CI52),"",Monitoring_MP!CI52)</f>
        <v>partial</v>
      </c>
      <c r="CJ32" s="293" t="str">
        <f>IF(ISBLANK(Monitoring_MP!CJ52),"",Monitoring_MP!CJ52)</f>
        <v>http://www.singerei.md/images/Raport_de_activ._CR_a._2019.pdf</v>
      </c>
      <c r="CK32" s="295" t="str">
        <f>IF(ISBLANK(Monitoring_MP!CK52),"",Monitoring_MP!CK52)</f>
        <v>nu</v>
      </c>
      <c r="CL32" s="293" t="str">
        <f>IF(ISBLANK(Monitoring_MP!CL52),"",Monitoring_MP!CL52)</f>
        <v>Nu sînt informații pe web</v>
      </c>
      <c r="CM32" s="295" t="str">
        <f>IF(ISBLANK(Monitoring_MP!CM52),"",Monitoring_MP!CM52)</f>
        <v>da</v>
      </c>
      <c r="CN32" s="293" t="str">
        <f>IF(ISBLANK(Monitoring_MP!CN52),"",Monitoring_MP!CN52)</f>
        <v>http://daspf.soroca.md/</v>
      </c>
      <c r="CO32" s="295" t="str">
        <f>IF(ISBLANK(Monitoring_MP!CO52),"",Monitoring_MP!CO52)</f>
        <v>nu</v>
      </c>
      <c r="CP32" s="293" t="str">
        <f>IF(ISBLANK(Monitoring_MP!CP52),"",Monitoring_MP!CP52)</f>
        <v>Nu sînt informații pe web</v>
      </c>
      <c r="CQ32" s="295" t="str">
        <f>IF(ISBLANK(Monitoring_MP!CQ52),"",Monitoring_MP!CQ52)</f>
        <v>da</v>
      </c>
      <c r="CR32" s="293" t="str">
        <f>IF(ISBLANK(Monitoring_MP!CR52),"",Monitoring_MP!CR52)</f>
        <v>http://crstraseni.md/index.php?pag=news&amp;id=857&amp;l=ro
http://crstraseni.md/media/files/files/servicii_prestate_de_daspf_ain_anul_2019_8907695.pdf</v>
      </c>
      <c r="CS32" s="295" t="str">
        <f>IF(ISBLANK(Monitoring_MP!CS52),"",Monitoring_MP!CS52)</f>
        <v>nu</v>
      </c>
      <c r="CT32" s="293" t="str">
        <f>IF(ISBLANK(Monitoring_MP!CT52),"",Monitoring_MP!CT52)</f>
        <v>Nu sînt informații pe web</v>
      </c>
      <c r="CU32" s="295" t="str">
        <f>IF(ISBLANK(Monitoring_MP!CU52),"",Monitoring_MP!CU52)</f>
        <v>da</v>
      </c>
      <c r="CV32" s="293" t="str">
        <f>IF(ISBLANK(Monitoring_MP!CV52),"",Monitoring_MP!CV52)</f>
        <v>https://telenesti.md/directia-asistenta-sociala-2/</v>
      </c>
      <c r="CW32" s="295" t="str">
        <f>IF(ISBLANK(Monitoring_MP!CW52),"",Monitoring_MP!CW52)</f>
        <v>da</v>
      </c>
      <c r="CX32" s="293" t="str">
        <f>IF(ISBLANK(Monitoring_MP!CX52),"",Monitoring_MP!CX52)</f>
        <v>http://daspf.ungheni.org/</v>
      </c>
      <c r="CY32" s="318" t="str">
        <f t="shared" si="0"/>
        <v>da</v>
      </c>
      <c r="CZ32" s="318">
        <f t="shared" si="8"/>
        <v>6</v>
      </c>
      <c r="DA32" s="318" t="str">
        <f t="shared" si="1"/>
        <v>nu</v>
      </c>
      <c r="DB32" s="318">
        <f t="shared" si="9"/>
        <v>24</v>
      </c>
      <c r="DC32" s="318" t="str">
        <f t="shared" si="2"/>
        <v>partial</v>
      </c>
      <c r="DD32" s="318">
        <f t="shared" si="10"/>
        <v>2</v>
      </c>
      <c r="DE32" s="318" t="str">
        <f t="shared" si="3"/>
        <v>---</v>
      </c>
      <c r="DF32" s="318">
        <f t="shared" si="11"/>
        <v>0</v>
      </c>
      <c r="DG32" s="318" t="str">
        <f t="shared" si="4"/>
        <v>---</v>
      </c>
      <c r="DH32" s="318">
        <f t="shared" si="12"/>
        <v>0</v>
      </c>
      <c r="DI32" s="318" t="str">
        <f t="shared" si="5"/>
        <v>---</v>
      </c>
      <c r="DJ32" s="318">
        <f t="shared" si="13"/>
        <v>0</v>
      </c>
      <c r="DK32" s="318" t="str">
        <f t="shared" si="6"/>
        <v>---</v>
      </c>
      <c r="DL32" s="318">
        <f t="shared" si="14"/>
        <v>0</v>
      </c>
      <c r="DM32" s="318" t="str">
        <f t="shared" si="7"/>
        <v>N/A</v>
      </c>
      <c r="DN32" s="318">
        <f t="shared" si="15"/>
        <v>0</v>
      </c>
      <c r="DO32" s="318">
        <f t="shared" si="16"/>
        <v>32</v>
      </c>
      <c r="DP32" s="318" t="str">
        <f t="shared" si="17"/>
        <v>da</v>
      </c>
      <c r="DQ32" s="318" t="str">
        <f t="shared" si="18"/>
        <v>nu</v>
      </c>
      <c r="DR32" s="318">
        <f t="shared" si="19"/>
        <v>6</v>
      </c>
      <c r="DS32" s="318">
        <f t="shared" si="20"/>
        <v>24</v>
      </c>
      <c r="DT32" s="318">
        <f t="shared" si="21"/>
        <v>32</v>
      </c>
      <c r="DU32" s="358" t="s">
        <v>330</v>
      </c>
      <c r="DV32" s="319">
        <f t="shared" si="22"/>
        <v>0.1875</v>
      </c>
      <c r="DW32" s="319">
        <f t="shared" si="23"/>
        <v>0.75</v>
      </c>
      <c r="DX32" s="318" t="str">
        <f>VLOOKUP($B32,Matching_final!$B:$G,5,FALSE)</f>
        <v>R18050</v>
      </c>
      <c r="DY32" s="318" t="str">
        <f>VLOOKUP($B32,Matching_final!$B:$H,6,FALSE)</f>
        <v>Este disponibilă pe pagina web lista instituțiilor de asistență socială înființate de unitatea administrativ-teritorială?</v>
      </c>
      <c r="DZ32" s="318" t="str">
        <f>VLOOKUP($B32,Matching_final!$B:$H,7,FALSE)</f>
        <v>soc</v>
      </c>
      <c r="EA32" s="319">
        <f>VLOOKUP($DX32,Monitoring_MP_2018!$B:$CZ,102,FALSE)</f>
        <v>0.15625</v>
      </c>
      <c r="EB32" s="319">
        <f>VLOOKUP($DX32,Monitoring_MP_2018!$B:$CZ,103,FALSE)</f>
        <v>0.75</v>
      </c>
      <c r="EC32" s="320">
        <f t="shared" si="24"/>
        <v>3.125E-2</v>
      </c>
      <c r="ED32" s="320">
        <f t="shared" si="25"/>
        <v>0</v>
      </c>
      <c r="EE32" s="318">
        <v>51</v>
      </c>
    </row>
    <row r="33" spans="1:135" ht="15" customHeight="1" x14ac:dyDescent="0.35">
      <c r="A33" s="352" t="str">
        <f>IF(ISBLANK(Monitoring_MP!A50),"",Monitoring_MP!A50)</f>
        <v>Q48</v>
      </c>
      <c r="B33" s="353" t="str">
        <f>IF(ISBLANK(Monitoring_MP!B50),"",Monitoring_MP!B50)</f>
        <v>R20048</v>
      </c>
      <c r="C33" s="354">
        <f>IF(ISBLANK(Monitoring_MP!C50),"",Monitoring_MP!C50)</f>
        <v>50</v>
      </c>
      <c r="D33" s="354" t="str">
        <f>IF(ISBLANK(Monitoring_MP!D50),"",Monitoring_MP!D50)</f>
        <v xml:space="preserve">Există un mecanism de raportare a comportamentului lipsit de etică și a faptelor de corupție (linie telefonică, formular online,  etc.) în cadrul autorităților publice? </v>
      </c>
      <c r="E33" s="354" t="str">
        <f>IF(ISBLANK(Monitoring_MP!E50),"",Monitoring_MP!E50)</f>
        <v xml:space="preserve">Is developoed a mechanism for reporting unethical behavior (telephone line, online form, etc.) within public authorities? </v>
      </c>
      <c r="F33" s="132" t="str">
        <f>IF(ISBLANK(Monitoring_MP!F50),"",Monitoring_MP!F50)</f>
        <v>et</v>
      </c>
      <c r="G33" s="132" t="str">
        <f>IF(ISBLANK(Monitoring_MP!G50),"",Monitoring_MP!G50)</f>
        <v>et6</v>
      </c>
      <c r="H33" s="132" t="str">
        <f>IF(ISBLANK(Monitoring_MP!H50),"",Monitoring_MP!H50)</f>
        <v>et6k</v>
      </c>
      <c r="I33" s="355">
        <f>IF(ISBLANK(Monitoring_MP!I50),"",Monitoring_MP!I50)</f>
        <v>1</v>
      </c>
      <c r="J33" s="132" t="str">
        <f>IF(ISBLANK(Monitoring_MP!J50),"",Monitoring_MP!J50)</f>
        <v>da</v>
      </c>
      <c r="K33" s="132" t="str">
        <f>IF(ISBLANK(Monitoring_MP!K50),"",Monitoring_MP!K50)</f>
        <v>yes</v>
      </c>
      <c r="L33" s="132" t="str">
        <f>IF(ISBLANK(Monitoring_MP!L50),"",Monitoring_MP!L50)</f>
        <v>nu</v>
      </c>
      <c r="M33" s="132" t="str">
        <f>IF(ISBLANK(Monitoring_MP!M50),"",Monitoring_MP!M50)</f>
        <v>no</v>
      </c>
      <c r="N33" s="132" t="str">
        <f>IF(ISBLANK(Monitoring_MP!N50),"",Monitoring_MP!N50)</f>
        <v>partial</v>
      </c>
      <c r="O33" s="132" t="str">
        <f>IF(ISBLANK(Monitoring_MP!O50),"",Monitoring_MP!O50)</f>
        <v>partially</v>
      </c>
      <c r="P33" s="207" t="str">
        <f>IF(ISBLANK(Monitoring_MP!P50),"",Monitoring_MP!P50)</f>
        <v>---</v>
      </c>
      <c r="Q33" s="207" t="str">
        <f>IF(ISBLANK(Monitoring_MP!Q50),"",Monitoring_MP!Q50)</f>
        <v>---</v>
      </c>
      <c r="R33" s="207" t="str">
        <f>IF(ISBLANK(Monitoring_MP!R50),"",Monitoring_MP!R50)</f>
        <v>---</v>
      </c>
      <c r="S33" s="207" t="str">
        <f>IF(ISBLANK(Monitoring_MP!S50),"",Monitoring_MP!S50)</f>
        <v>---</v>
      </c>
      <c r="T33" s="207" t="str">
        <f>IF(ISBLANK(Monitoring_MP!T50),"",Monitoring_MP!T50)</f>
        <v>---</v>
      </c>
      <c r="U33" s="207" t="str">
        <f>IF(ISBLANK(Monitoring_MP!U50),"",Monitoring_MP!U50)</f>
        <v>---</v>
      </c>
      <c r="V33" s="207" t="str">
        <f>IF(ISBLANK(Monitoring_MP!V50),"",Monitoring_MP!V50)</f>
        <v>---</v>
      </c>
      <c r="W33" s="207" t="str">
        <f>IF(ISBLANK(Monitoring_MP!W50),"",Monitoring_MP!W50)</f>
        <v>---</v>
      </c>
      <c r="X33" s="132" t="str">
        <f>IF(ISBLANK(Monitoring_MP!X50),"",Monitoring_MP!X50)</f>
        <v>N/A</v>
      </c>
      <c r="Y33" s="132" t="str">
        <f>IF(ISBLANK(Monitoring_MP!Y50),"",Monitoring_MP!Y50)</f>
        <v>N/A</v>
      </c>
      <c r="Z33" s="352" t="str">
        <f>IF(ISBLANK(Monitoring_MP!Z50),"",Monitoring_MP!Z50)</f>
        <v>---</v>
      </c>
      <c r="AA33" s="352" t="str">
        <f>IF(ISBLANK(Monitoring_MP!AA50),"",Monitoring_MP!AA50)</f>
        <v>---</v>
      </c>
      <c r="AB33" s="132" t="str">
        <f>IF(ISBLANK(Monitoring_MP!AB50),"",Monitoring_MP!AB50)</f>
        <v>da</v>
      </c>
      <c r="AC33" s="132" t="str">
        <f>IF(ISBLANK(Monitoring_MP!AC50),"",Monitoring_MP!AC50)</f>
        <v>nu</v>
      </c>
      <c r="AD33" s="132">
        <f>IF(ISBLANK(Monitoring_MP!AD50),"",Monitoring_MP!AD50)</f>
        <v>1</v>
      </c>
      <c r="AE33" s="132">
        <f>IF(ISBLANK(Monitoring_MP!AE50),"",Monitoring_MP!AE50)</f>
        <v>0</v>
      </c>
      <c r="AF33" s="132">
        <f>IF(ISBLANK(Monitoring_MP!AF50),"",Monitoring_MP!AF50)</f>
        <v>0.5</v>
      </c>
      <c r="AG33" s="207" t="str">
        <f>IF(ISBLANK(Monitoring_MP!AG50),"",Monitoring_MP!AG50)</f>
        <v>---</v>
      </c>
      <c r="AH33" s="207" t="str">
        <f>IF(ISBLANK(Monitoring_MP!AH50),"",Monitoring_MP!AH50)</f>
        <v>---</v>
      </c>
      <c r="AI33" s="207" t="str">
        <f>IF(ISBLANK(Monitoring_MP!AI50),"",Monitoring_MP!AI50)</f>
        <v>---</v>
      </c>
      <c r="AJ33" s="207" t="str">
        <f>IF(ISBLANK(Monitoring_MP!AJ50),"",Monitoring_MP!AJ50)</f>
        <v>---</v>
      </c>
      <c r="AK33" s="219" t="str">
        <f>IF(ISBLANK(Monitoring_MP!AK50),"",Monitoring_MP!AK50)</f>
        <v>N/A</v>
      </c>
      <c r="AL33" s="207" t="str">
        <f>IF(ISBLANK(Monitoring_MP!AL50),"",Monitoring_MP!AL50)</f>
        <v>---</v>
      </c>
      <c r="AM33" s="295" t="str">
        <f>IF(ISBLANK(Monitoring_MP!AM50),"",Monitoring_MP!AM50)</f>
        <v>nu</v>
      </c>
      <c r="AN33" s="294" t="str">
        <f>IF(ISBLANK(Monitoring_MP!AN50),"",Monitoring_MP!AN50)</f>
        <v>Nu sînt informații pe web</v>
      </c>
      <c r="AO33" s="295" t="str">
        <f>IF(ISBLANK(Monitoring_MP!AO50),"",Monitoring_MP!AO50)</f>
        <v>nu</v>
      </c>
      <c r="AP33" s="294" t="str">
        <f>IF(ISBLANK(Monitoring_MP!AP50),"",Monitoring_MP!AP50)</f>
        <v>Nu sînt informații pe web</v>
      </c>
      <c r="AQ33" s="295" t="str">
        <f>IF(ISBLANK(Monitoring_MP!AQ50),"",Monitoring_MP!AQ50)</f>
        <v>nu</v>
      </c>
      <c r="AR33" s="293" t="str">
        <f>IF(ISBLANK(Monitoring_MP!AR50),"",Monitoring_MP!AR50)</f>
        <v>Nu sînt informații pe web</v>
      </c>
      <c r="AS33" s="295" t="str">
        <f>IF(ISBLANK(Monitoring_MP!AS50),"",Monitoring_MP!AS50)</f>
        <v>nu</v>
      </c>
      <c r="AT33" s="293" t="str">
        <f>IF(ISBLANK(Monitoring_MP!AT50),"",Monitoring_MP!AT50)</f>
        <v>Nu sînt informații pe web</v>
      </c>
      <c r="AU33" s="295" t="str">
        <f>IF(ISBLANK(Monitoring_MP!AU50),"",Monitoring_MP!AU50)</f>
        <v>nu</v>
      </c>
      <c r="AV33" s="293" t="str">
        <f>IF(ISBLANK(Monitoring_MP!AV50),"",Monitoring_MP!AV50)</f>
        <v>Nu sînt informații pe web</v>
      </c>
      <c r="AW33" s="295" t="str">
        <f>IF(ISBLANK(Monitoring_MP!AW50),"",Monitoring_MP!AW50)</f>
        <v>nu</v>
      </c>
      <c r="AX33" s="293" t="str">
        <f>IF(ISBLANK(Monitoring_MP!AX50),"",Monitoring_MP!AX50)</f>
        <v>Nu sînt informații pe web</v>
      </c>
      <c r="AY33" s="295" t="str">
        <f>IF(ISBLANK(Monitoring_MP!AY50),"",Monitoring_MP!AY50)</f>
        <v>nu</v>
      </c>
      <c r="AZ33" s="293" t="str">
        <f>IF(ISBLANK(Monitoring_MP!AZ50),"",Monitoring_MP!AZ50)</f>
        <v>Nu sînt informații pe web</v>
      </c>
      <c r="BA33" s="295" t="str">
        <f>IF(ISBLANK(Monitoring_MP!BA50),"",Monitoring_MP!BA50)</f>
        <v>nu</v>
      </c>
      <c r="BB33" s="293" t="str">
        <f>IF(ISBLANK(Monitoring_MP!BB50),"",Monitoring_MP!BB50)</f>
        <v>Nu sînt informații pe web</v>
      </c>
      <c r="BC33" s="295" t="str">
        <f>IF(ISBLANK(Monitoring_MP!BC50),"",Monitoring_MP!BC50)</f>
        <v>nu</v>
      </c>
      <c r="BD33" s="293" t="str">
        <f>IF(ISBLANK(Monitoring_MP!BD50),"",Monitoring_MP!BD50)</f>
        <v>Nu sînt informații pe web</v>
      </c>
      <c r="BE33" s="295" t="str">
        <f>IF(ISBLANK(Monitoring_MP!BE50),"",Monitoring_MP!BE50)</f>
        <v>nu</v>
      </c>
      <c r="BF33" s="293" t="str">
        <f>IF(ISBLANK(Monitoring_MP!BF50),"",Monitoring_MP!BF50)</f>
        <v>Nu sînt informații pe web</v>
      </c>
      <c r="BG33" s="295" t="str">
        <f>IF(ISBLANK(Monitoring_MP!BG50),"",Monitoring_MP!BG50)</f>
        <v>nu</v>
      </c>
      <c r="BH33" s="293" t="str">
        <f>IF(ISBLANK(Monitoring_MP!BH50),"",Monitoring_MP!BH50)</f>
        <v>Nu sînt informații pe web</v>
      </c>
      <c r="BI33" s="295" t="str">
        <f>IF(ISBLANK(Monitoring_MP!BI50),"",Monitoring_MP!BI50)</f>
        <v>nu</v>
      </c>
      <c r="BJ33" s="293" t="str">
        <f>IF(ISBLANK(Monitoring_MP!BJ50),"",Monitoring_MP!BJ50)</f>
        <v>Nu sînt informații pe web</v>
      </c>
      <c r="BK33" s="295" t="str">
        <f>IF(ISBLANK(Monitoring_MP!BK50),"",Monitoring_MP!BK50)</f>
        <v>nu</v>
      </c>
      <c r="BL33" s="293" t="str">
        <f>IF(ISBLANK(Monitoring_MP!BL50),"",Monitoring_MP!BL50)</f>
        <v>Nu sînt informații pe web</v>
      </c>
      <c r="BM33" s="295" t="str">
        <f>IF(ISBLANK(Monitoring_MP!BM50),"",Monitoring_MP!BM50)</f>
        <v>da</v>
      </c>
      <c r="BN33" s="293" t="str">
        <f>IF(ISBLANK(Monitoring_MP!BN50),"",Monitoring_MP!BN50)</f>
        <v>http://www.cr-falesti.md/index.php/plan-anticorupt</v>
      </c>
      <c r="BO33" s="295" t="str">
        <f>IF(ISBLANK(Monitoring_MP!BO50),"",Monitoring_MP!BO50)</f>
        <v>nu</v>
      </c>
      <c r="BP33" s="293" t="str">
        <f>IF(ISBLANK(Monitoring_MP!BP50),"",Monitoring_MP!BP50)</f>
        <v>Nu sînt informații pe web</v>
      </c>
      <c r="BQ33" s="295" t="str">
        <f>IF(ISBLANK(Monitoring_MP!BQ50),"",Monitoring_MP!BQ50)</f>
        <v>da</v>
      </c>
      <c r="BR33" s="293" t="str">
        <f>IF(ISBLANK(Monitoring_MP!BR50),"",Monitoring_MP!BR50)</f>
        <v>http://www.glodeni.md/ro</v>
      </c>
      <c r="BS33" s="295" t="str">
        <f>IF(ISBLANK(Monitoring_MP!BS50),"",Monitoring_MP!BS50)</f>
        <v>nu</v>
      </c>
      <c r="BT33" s="293" t="str">
        <f>IF(ISBLANK(Monitoring_MP!BT50),"",Monitoring_MP!BT50)</f>
        <v>Nu sînt informații pe web</v>
      </c>
      <c r="BU33" s="295" t="str">
        <f>IF(ISBLANK(Monitoring_MP!BU50),"",Monitoring_MP!BU50)</f>
        <v>nu</v>
      </c>
      <c r="BV33" s="293" t="str">
        <f>IF(ISBLANK(Monitoring_MP!BV50),"",Monitoring_MP!BV50)</f>
        <v>Nu sînt informații pe web</v>
      </c>
      <c r="BW33" s="295" t="str">
        <f>IF(ISBLANK(Monitoring_MP!BW50),"",Monitoring_MP!BW50)</f>
        <v>nu</v>
      </c>
      <c r="BX33" s="293" t="str">
        <f>IF(ISBLANK(Monitoring_MP!BX50),"",Monitoring_MP!BX50)</f>
        <v>Nu sînt informații pe web</v>
      </c>
      <c r="BY33" s="295" t="str">
        <f>IF(ISBLANK(Monitoring_MP!BY50),"",Monitoring_MP!BY50)</f>
        <v>nu</v>
      </c>
      <c r="BZ33" s="293" t="str">
        <f>IF(ISBLANK(Monitoring_MP!BZ50),"",Monitoring_MP!BZ50)</f>
        <v>Nu sînt informații pe web</v>
      </c>
      <c r="CA33" s="295" t="str">
        <f>IF(ISBLANK(Monitoring_MP!CA50),"",Monitoring_MP!CA50)</f>
        <v>nu</v>
      </c>
      <c r="CB33" s="293" t="str">
        <f>IF(ISBLANK(Monitoring_MP!CB50),"",Monitoring_MP!CB50)</f>
        <v>Nu sînt informații pe web</v>
      </c>
      <c r="CC33" s="328" t="str">
        <f>IF(ISBLANK(Monitoring_MP!CC50),"",Monitoring_MP!CC50)</f>
        <v>partial</v>
      </c>
      <c r="CD33" s="293" t="str">
        <f>IF(ISBLANK(Monitoring_MP!CD50),"",Monitoring_MP!CD50)</f>
        <v>http://or.md/index.php/contacte/</v>
      </c>
      <c r="CE33" s="295" t="str">
        <f>IF(ISBLANK(Monitoring_MP!CE50),"",Monitoring_MP!CE50)</f>
        <v>nu</v>
      </c>
      <c r="CF33" s="293" t="str">
        <f>IF(ISBLANK(Monitoring_MP!CF50),"",Monitoring_MP!CF50)</f>
        <v>Nu sînt informații pe web</v>
      </c>
      <c r="CG33" s="295" t="str">
        <f>IF(ISBLANK(Monitoring_MP!CG50),"",Monitoring_MP!CG50)</f>
        <v>da</v>
      </c>
      <c r="CH33" s="293" t="str">
        <f>IF(ISBLANK(Monitoring_MP!CH50),"",Monitoring_MP!CH50)</f>
        <v>http://www.riscani.md/index.php?pag=page&amp;id=55</v>
      </c>
      <c r="CI33" s="295" t="str">
        <f>IF(ISBLANK(Monitoring_MP!CI50),"",Monitoring_MP!CI50)</f>
        <v>nu</v>
      </c>
      <c r="CJ33" s="292" t="str">
        <f>IF(ISBLANK(Monitoring_MP!CJ50),"",Monitoring_MP!CJ50)</f>
        <v>Nu sînt informații pe web</v>
      </c>
      <c r="CK33" s="295" t="str">
        <f>IF(ISBLANK(Monitoring_MP!CK50),"",Monitoring_MP!CK50)</f>
        <v>nu</v>
      </c>
      <c r="CL33" s="293" t="str">
        <f>IF(ISBLANK(Monitoring_MP!CL50),"",Monitoring_MP!CL50)</f>
        <v>Nu sînt informații pe web</v>
      </c>
      <c r="CM33" s="295" t="str">
        <f>IF(ISBLANK(Monitoring_MP!CM50),"",Monitoring_MP!CM50)</f>
        <v>nu</v>
      </c>
      <c r="CN33" s="293" t="str">
        <f>IF(ISBLANK(Monitoring_MP!CN50),"",Monitoring_MP!CN50)</f>
        <v>Nu sînt informații pe web</v>
      </c>
      <c r="CO33" s="295" t="str">
        <f>IF(ISBLANK(Monitoring_MP!CO50),"",Monitoring_MP!CO50)</f>
        <v>nu</v>
      </c>
      <c r="CP33" s="293" t="str">
        <f>IF(ISBLANK(Monitoring_MP!CP50),"",Monitoring_MP!CP50)</f>
        <v>Nu sînt informații pe web</v>
      </c>
      <c r="CQ33" s="295" t="str">
        <f>IF(ISBLANK(Monitoring_MP!CQ50),"",Monitoring_MP!CQ50)</f>
        <v>da</v>
      </c>
      <c r="CR33" s="293" t="str">
        <f>IF(ISBLANK(Monitoring_MP!CR50),"",Monitoring_MP!CR50)</f>
        <v>http://crstraseni.md/index.php?pag=news&amp;id=871&amp;l=ro</v>
      </c>
      <c r="CS33" s="295" t="str">
        <f>IF(ISBLANK(Monitoring_MP!CS50),"",Monitoring_MP!CS50)</f>
        <v>nu</v>
      </c>
      <c r="CT33" s="293" t="str">
        <f>IF(ISBLANK(Monitoring_MP!CT50),"",Monitoring_MP!CT50)</f>
        <v>Nu sînt informații pe web</v>
      </c>
      <c r="CU33" s="295" t="str">
        <f>IF(ISBLANK(Monitoring_MP!CU50),"",Monitoring_MP!CU50)</f>
        <v>da</v>
      </c>
      <c r="CV33" s="292" t="str">
        <f>IF(ISBLANK(Monitoring_MP!CV50),"",Monitoring_MP!CV50)</f>
        <v>http://telenesti.md/linia-raionala-anicoruptie/</v>
      </c>
      <c r="CW33" s="295" t="str">
        <f>IF(ISBLANK(Monitoring_MP!CW50),"",Monitoring_MP!CW50)</f>
        <v>nu</v>
      </c>
      <c r="CX33" s="293" t="str">
        <f>IF(ISBLANK(Monitoring_MP!CX50),"",Monitoring_MP!CX50)</f>
        <v>Nu sînt informații pe web</v>
      </c>
      <c r="CY33" s="318" t="str">
        <f t="shared" ref="CY33:CY57" si="26">J33</f>
        <v>da</v>
      </c>
      <c r="CZ33" s="318">
        <f t="shared" si="8"/>
        <v>5</v>
      </c>
      <c r="DA33" s="318" t="str">
        <f t="shared" ref="DA33:DA57" si="27">L33</f>
        <v>nu</v>
      </c>
      <c r="DB33" s="318">
        <f t="shared" si="9"/>
        <v>26</v>
      </c>
      <c r="DC33" s="318" t="str">
        <f t="shared" ref="DC33:DC57" si="28">N33</f>
        <v>partial</v>
      </c>
      <c r="DD33" s="318">
        <f t="shared" si="10"/>
        <v>1</v>
      </c>
      <c r="DE33" s="318" t="str">
        <f t="shared" ref="DE33:DE57" si="29">P33</f>
        <v>---</v>
      </c>
      <c r="DF33" s="318">
        <f t="shared" si="11"/>
        <v>0</v>
      </c>
      <c r="DG33" s="318" t="str">
        <f t="shared" ref="DG33:DG57" si="30">R33</f>
        <v>---</v>
      </c>
      <c r="DH33" s="318">
        <f t="shared" si="12"/>
        <v>0</v>
      </c>
      <c r="DI33" s="318" t="str">
        <f t="shared" ref="DI33:DI57" si="31">T33</f>
        <v>---</v>
      </c>
      <c r="DJ33" s="318">
        <f t="shared" si="13"/>
        <v>0</v>
      </c>
      <c r="DK33" s="318" t="str">
        <f t="shared" ref="DK33:DK57" si="32">V33</f>
        <v>---</v>
      </c>
      <c r="DL33" s="318">
        <f t="shared" si="14"/>
        <v>0</v>
      </c>
      <c r="DM33" s="318" t="str">
        <f t="shared" ref="DM33:DM57" si="33">X33</f>
        <v>N/A</v>
      </c>
      <c r="DN33" s="318">
        <f t="shared" si="15"/>
        <v>0</v>
      </c>
      <c r="DO33" s="318">
        <f t="shared" si="16"/>
        <v>32</v>
      </c>
      <c r="DP33" s="318" t="str">
        <f t="shared" si="17"/>
        <v>da</v>
      </c>
      <c r="DQ33" s="318" t="str">
        <f t="shared" si="18"/>
        <v>nu</v>
      </c>
      <c r="DR33" s="318">
        <f t="shared" si="19"/>
        <v>5</v>
      </c>
      <c r="DS33" s="318">
        <f t="shared" si="20"/>
        <v>26</v>
      </c>
      <c r="DT33" s="318">
        <f t="shared" si="21"/>
        <v>32</v>
      </c>
      <c r="DU33" s="354" t="s">
        <v>350</v>
      </c>
      <c r="DV33" s="319">
        <f t="shared" si="22"/>
        <v>0.15625</v>
      </c>
      <c r="DW33" s="319">
        <f t="shared" si="23"/>
        <v>0.8125</v>
      </c>
      <c r="DX33" s="318" t="str">
        <f>VLOOKUP($B33,Matching_final!$B:$G,5,FALSE)</f>
        <v>R18048</v>
      </c>
      <c r="DY33" s="318" t="str">
        <f>VLOOKUP($B33,Matching_final!$B:$H,6,FALSE)</f>
        <v>Există un mecanism de raportare a comportamentului lipsit de etică și a faptelor de corupție (linie telefonică, formular online, etc.) în cadrul autorităților publice? Dacă da, ce este?</v>
      </c>
      <c r="DZ33" s="318" t="str">
        <f>VLOOKUP($B33,Matching_final!$B:$H,7,FALSE)</f>
        <v>et</v>
      </c>
      <c r="EA33" s="319">
        <f>VLOOKUP($DX33,Monitoring_MP_2018!$B:$CZ,102,FALSE)</f>
        <v>6.25E-2</v>
      </c>
      <c r="EB33" s="319">
        <f>VLOOKUP($DX33,Monitoring_MP_2018!$B:$CZ,103,FALSE)</f>
        <v>0.9375</v>
      </c>
      <c r="EC33" s="320">
        <f t="shared" si="24"/>
        <v>9.375E-2</v>
      </c>
      <c r="ED33" s="320">
        <f t="shared" si="25"/>
        <v>-0.125</v>
      </c>
      <c r="EE33" s="318">
        <v>49</v>
      </c>
    </row>
    <row r="34" spans="1:135" ht="15" customHeight="1" x14ac:dyDescent="0.35">
      <c r="A34" s="329" t="str">
        <f>IF(ISBLANK(Monitoring_MP!A12),"",Monitoring_MP!A12)</f>
        <v>Q10</v>
      </c>
      <c r="B34" s="330" t="str">
        <f>IF(ISBLANK(Monitoring_MP!B12),"",Monitoring_MP!B12)</f>
        <v>R20010</v>
      </c>
      <c r="C34" s="331">
        <f>IF(ISBLANK(Monitoring_MP!C12),"",Monitoring_MP!C12)</f>
        <v>12</v>
      </c>
      <c r="D34" s="331" t="str">
        <f>IF(ISBLANK(Monitoring_MP!D12),"",Monitoring_MP!D12)</f>
        <v>Au fost organizate consultări publice pentru proiectele de decizii/dispoziţii în anul 2019?</v>
      </c>
      <c r="E34" s="331" t="str">
        <f>IF(ISBLANK(Monitoring_MP!E12),"",Monitoring_MP!E12)</f>
        <v>Were any public consultations organized for the drafts of decisions/provisions for 2019?</v>
      </c>
      <c r="F34" s="127" t="str">
        <f>IF(ISBLANK(Monitoring_MP!F12),"",Monitoring_MP!F12)</f>
        <v>par</v>
      </c>
      <c r="G34" s="127" t="str">
        <f>IF(ISBLANK(Monitoring_MP!G12),"",Monitoring_MP!G12)</f>
        <v>par1</v>
      </c>
      <c r="H34" s="127" t="str">
        <f>IF(ISBLANK(Monitoring_MP!H12),"",Monitoring_MP!H12)</f>
        <v>par1k</v>
      </c>
      <c r="I34" s="332">
        <f>IF(ISBLANK(Monitoring_MP!I12),"",Monitoring_MP!I12)</f>
        <v>3</v>
      </c>
      <c r="J34" s="127" t="str">
        <f>IF(ISBLANK(Monitoring_MP!J12),"",Monitoring_MP!J12)</f>
        <v>da</v>
      </c>
      <c r="K34" s="127" t="str">
        <f>IF(ISBLANK(Monitoring_MP!K12),"",Monitoring_MP!K12)</f>
        <v>yes</v>
      </c>
      <c r="L34" s="127" t="str">
        <f>IF(ISBLANK(Monitoring_MP!L12),"",Monitoring_MP!L12)</f>
        <v>nu</v>
      </c>
      <c r="M34" s="127" t="str">
        <f>IF(ISBLANK(Monitoring_MP!M12),"",Monitoring_MP!M12)</f>
        <v>no</v>
      </c>
      <c r="N34" s="127" t="str">
        <f>IF(ISBLANK(Monitoring_MP!N12),"",Monitoring_MP!N12)</f>
        <v>panou informativ/alte modalități</v>
      </c>
      <c r="O34" s="127" t="str">
        <f>IF(ISBLANK(Monitoring_MP!O12),"",Monitoring_MP!O12)</f>
        <v>Bilboard/other ways</v>
      </c>
      <c r="P34" s="127" t="str">
        <f>IF(ISBLANK(Monitoring_MP!P12),"",Monitoring_MP!P12)</f>
        <v>0-10%</v>
      </c>
      <c r="Q34" s="127" t="str">
        <f>IF(ISBLANK(Monitoring_MP!Q12),"",Monitoring_MP!Q12)</f>
        <v>0-10%</v>
      </c>
      <c r="R34" s="127" t="str">
        <f>IF(ISBLANK(Monitoring_MP!R12),"",Monitoring_MP!R12)</f>
        <v>10-30%</v>
      </c>
      <c r="S34" s="127" t="str">
        <f>IF(ISBLANK(Monitoring_MP!S12),"",Monitoring_MP!S12)</f>
        <v>10-30%</v>
      </c>
      <c r="T34" s="127" t="str">
        <f>IF(ISBLANK(Monitoring_MP!T12),"",Monitoring_MP!T12)</f>
        <v>30-60%</v>
      </c>
      <c r="U34" s="127" t="str">
        <f>IF(ISBLANK(Monitoring_MP!U12),"",Monitoring_MP!U12)</f>
        <v>30-60%</v>
      </c>
      <c r="V34" s="127" t="str">
        <f>IF(ISBLANK(Monitoring_MP!V12),"",Monitoring_MP!V12)</f>
        <v>60-90%</v>
      </c>
      <c r="W34" s="127" t="str">
        <f>IF(ISBLANK(Monitoring_MP!W12),"",Monitoring_MP!W12)</f>
        <v>60-90%</v>
      </c>
      <c r="X34" s="127" t="str">
        <f>IF(ISBLANK(Monitoring_MP!X12),"",Monitoring_MP!X12)</f>
        <v>N/A</v>
      </c>
      <c r="Y34" s="127" t="str">
        <f>IF(ISBLANK(Monitoring_MP!Y12),"",Monitoring_MP!Y12)</f>
        <v>N/A</v>
      </c>
      <c r="Z34" s="333" t="str">
        <f>IF(ISBLANK(Monitoring_MP!Z12),"",Monitoring_MP!Z12)</f>
        <v>---</v>
      </c>
      <c r="AA34" s="333" t="str">
        <f>IF(ISBLANK(Monitoring_MP!AA12),"",Monitoring_MP!AA12)</f>
        <v>---</v>
      </c>
      <c r="AB34" s="127" t="str">
        <f>IF(ISBLANK(Monitoring_MP!AB12),"",Monitoring_MP!AB12)</f>
        <v>da</v>
      </c>
      <c r="AC34" s="127" t="str">
        <f>IF(ISBLANK(Monitoring_MP!AC12),"",Monitoring_MP!AC12)</f>
        <v>nu</v>
      </c>
      <c r="AD34" s="127">
        <f>IF(ISBLANK(Monitoring_MP!AD12),"",Monitoring_MP!AD12)</f>
        <v>3</v>
      </c>
      <c r="AE34" s="127">
        <f>IF(ISBLANK(Monitoring_MP!AE12),"",Monitoring_MP!AE12)</f>
        <v>0</v>
      </c>
      <c r="AF34" s="127">
        <f>IF(ISBLANK(Monitoring_MP!AF12),"",Monitoring_MP!AF12)</f>
        <v>1.5</v>
      </c>
      <c r="AG34" s="212">
        <f>IF(ISBLANK(Monitoring_MP!AG12),"",Monitoring_MP!AG12)</f>
        <v>0.60000000000000009</v>
      </c>
      <c r="AH34" s="212">
        <f>IF(ISBLANK(Monitoring_MP!AH12),"",Monitoring_MP!AH12)</f>
        <v>1.2000000000000002</v>
      </c>
      <c r="AI34" s="212">
        <f>IF(ISBLANK(Monitoring_MP!AI12),"",Monitoring_MP!AI12)</f>
        <v>1.7999999999999998</v>
      </c>
      <c r="AJ34" s="212">
        <f>IF(ISBLANK(Monitoring_MP!AJ12),"",Monitoring_MP!AJ12)</f>
        <v>2.4000000000000004</v>
      </c>
      <c r="AK34" s="212" t="str">
        <f>IF(ISBLANK(Monitoring_MP!AK12),"",Monitoring_MP!AK12)</f>
        <v>N/A</v>
      </c>
      <c r="AL34" s="202" t="str">
        <f>IF(ISBLANK(Monitoring_MP!AL12),"",Monitoring_MP!AL12)</f>
        <v>---</v>
      </c>
      <c r="AM34" s="295" t="str">
        <f>IF(ISBLANK(Monitoring_MP!AM12),"",Monitoring_MP!AM12)</f>
        <v>0-10%</v>
      </c>
      <c r="AN34" s="292" t="str">
        <f>IF(ISBLANK(Monitoring_MP!AN12),"",Monitoring_MP!AN12)</f>
        <v>https://anenii-noi.md/index.php?option=com_content&amp;view=category&amp;layout=blog&amp;id=85&amp;Itemid=691&amp;limitstart=5</v>
      </c>
      <c r="AO34" s="295" t="str">
        <f>IF(ISBLANK(Monitoring_MP!AO12),"",Monitoring_MP!AO12)</f>
        <v>nu</v>
      </c>
      <c r="AP34" s="325" t="str">
        <f>IF(ISBLANK(Monitoring_MP!AP12),"",Monitoring_MP!AP12)</f>
        <v>http://basarabeasca.md/ro/proiecte-de-decizii/</v>
      </c>
      <c r="AQ34" s="295" t="str">
        <f>IF(ISBLANK(Monitoring_MP!AQ12),"",Monitoring_MP!AQ12)</f>
        <v>nu</v>
      </c>
      <c r="AR34" s="293" t="str">
        <f>IF(ISBLANK(Monitoring_MP!AR12),"",Monitoring_MP!AR12)</f>
        <v>Nu sînt informații pe web</v>
      </c>
      <c r="AS34" s="295" t="str">
        <f>IF(ISBLANK(Monitoring_MP!AS12),"",Monitoring_MP!AS12)</f>
        <v>10-30%</v>
      </c>
      <c r="AT34" s="321" t="str">
        <f>IF(ISBLANK(Monitoring_MP!AT12),"",Monitoring_MP!AT12)</f>
        <v>http://cahul.md/anunturi-privind-organizarea-consultarii-publice/</v>
      </c>
      <c r="AU34" s="295" t="str">
        <f>IF(ISBLANK(Monitoring_MP!AU12),"",Monitoring_MP!AU12)</f>
        <v>nu</v>
      </c>
      <c r="AV34" s="293" t="str">
        <f>IF(ISBLANK(Monitoring_MP!AV12),"",Monitoring_MP!AV12)</f>
        <v>Nu sînt informații pe web</v>
      </c>
      <c r="AW34" s="295" t="str">
        <f>IF(ISBLANK(Monitoring_MP!AW12),"",Monitoring_MP!AW12)</f>
        <v>30-60%</v>
      </c>
      <c r="AX34" s="293" t="str">
        <f>IF(ISBLANK(Monitoring_MP!AX12),"",Monitoring_MP!AX12)</f>
        <v>http://cantemir.md/lib.php?l=ro&amp;idc=97&amp;year=&amp;month=&amp;day=&amp;page=2</v>
      </c>
      <c r="AY34" s="295" t="str">
        <f>IF(ISBLANK(Monitoring_MP!AY12),"",Monitoring_MP!AY12)</f>
        <v>nu</v>
      </c>
      <c r="AZ34" s="293" t="str">
        <f>IF(ISBLANK(Monitoring_MP!AZ12),"",Monitoring_MP!AZ12)</f>
        <v>Nu sînt informații pe web</v>
      </c>
      <c r="BA34" s="295" t="str">
        <f>IF(ISBLANK(Monitoring_MP!BA12),"",Monitoring_MP!BA12)</f>
        <v>0-10%</v>
      </c>
      <c r="BB34" s="293" t="str">
        <f>IF(ISBLANK(Monitoring_MP!BB12),"",Monitoring_MP!BB12)</f>
        <v>http://raioncimislia.md/consultari-publice/</v>
      </c>
      <c r="BC34" s="295" t="str">
        <f>IF(ISBLANK(Monitoring_MP!BC12),"",Monitoring_MP!BC12)</f>
        <v>da</v>
      </c>
      <c r="BD34" s="293" t="str">
        <f>IF(ISBLANK(Monitoring_MP!BD12),"",Monitoring_MP!BD12)</f>
        <v>http://criuleni.md/index.php?pag=news&amp;id=517&amp;l=ro</v>
      </c>
      <c r="BE34" s="295" t="str">
        <f>IF(ISBLANK(Monitoring_MP!BE12),"",Monitoring_MP!BE12)</f>
        <v>panou informativ/alte modalități</v>
      </c>
      <c r="BF34" s="293" t="str">
        <f>IF(ISBLANK(Monitoring_MP!BF12),"",Monitoring_MP!BF12)</f>
        <v>Nu sînt informații pe web</v>
      </c>
      <c r="BG34" s="295" t="str">
        <f>IF(ISBLANK(Monitoring_MP!BG12),"",Monitoring_MP!BG12)</f>
        <v>nu</v>
      </c>
      <c r="BH34" s="293" t="str">
        <f>IF(ISBLANK(Monitoring_MP!BH12),"",Monitoring_MP!BH12)</f>
        <v>Nu sînt informații pe web</v>
      </c>
      <c r="BI34" s="295" t="str">
        <f>IF(ISBLANK(Monitoring_MP!BI12),"",Monitoring_MP!BI12)</f>
        <v>60-90%</v>
      </c>
      <c r="BJ34" s="293" t="str">
        <f>IF(ISBLANK(Monitoring_MP!BJ12),"",Monitoring_MP!BJ12)</f>
        <v>http://dubasari.md/consultatie</v>
      </c>
      <c r="BK34" s="295" t="str">
        <f>IF(ISBLANK(Monitoring_MP!BK12),"",Monitoring_MP!BK12)</f>
        <v>10-30%</v>
      </c>
      <c r="BL34" s="293" t="str">
        <f>IF(ISBLANK(Monitoring_MP!BL12),"",Monitoring_MP!BL12)</f>
        <v>http://edinet.md/anunt-de-organizare-a-dezbaterilor-publice-a-proiectelor-de-decizii/
https://edinet.md/anunt-de-initiere-a-proiectelor-de-decizii/</v>
      </c>
      <c r="BM34" s="295" t="str">
        <f>IF(ISBLANK(Monitoring_MP!BM12),"",Monitoring_MP!BM12)</f>
        <v>0-10%</v>
      </c>
      <c r="BN34" s="293" t="str">
        <f>IF(ISBLANK(Monitoring_MP!BN12),"",Monitoring_MP!BN12)</f>
        <v>http://www.cr-falesti.md/index.php/consultari-publice</v>
      </c>
      <c r="BO34" s="295" t="str">
        <f>IF(ISBLANK(Monitoring_MP!BO12),"",Monitoring_MP!BO12)</f>
        <v>nu</v>
      </c>
      <c r="BP34" s="293" t="str">
        <f>IF(ISBLANK(Monitoring_MP!BP12),"",Monitoring_MP!BP12)</f>
        <v>Nu sînt informații pe web</v>
      </c>
      <c r="BQ34" s="295" t="str">
        <f>IF(ISBLANK(Monitoring_MP!BQ12),"",Monitoring_MP!BQ12)</f>
        <v>30-60%</v>
      </c>
      <c r="BR34" s="293" t="str">
        <f>IF(ISBLANK(Monitoring_MP!BR12),"",Monitoring_MP!BR12)</f>
        <v>http://www.glodeni.md/ro/anun%C8%9B/anunt</v>
      </c>
      <c r="BS34" s="295" t="str">
        <f>IF(ISBLANK(Monitoring_MP!BS12),"",Monitoring_MP!BS12)</f>
        <v>0-10%</v>
      </c>
      <c r="BT34" s="293" t="str">
        <f>IF(ISBLANK(Monitoring_MP!BT12),"",Monitoring_MP!BT12)</f>
        <v>https://hincesti.md/category/procesul-decizional/consultari-publice/</v>
      </c>
      <c r="BU34" s="295" t="str">
        <f>IF(ISBLANK(Monitoring_MP!BU12),"",Monitoring_MP!BU12)</f>
        <v>nu</v>
      </c>
      <c r="BV34" s="293" t="str">
        <f>IF(ISBLANK(Monitoring_MP!BV12),"",Monitoring_MP!BV12)</f>
        <v>Nu sînt informații pe web</v>
      </c>
      <c r="BW34" s="295" t="str">
        <f>IF(ISBLANK(Monitoring_MP!BW12),"",Monitoring_MP!BW12)</f>
        <v>da</v>
      </c>
      <c r="BX34" s="293" t="str">
        <f>IF(ISBLANK(Monitoring_MP!BX12),"",Monitoring_MP!BX12)</f>
        <v>http://leova.md/index.php?pag=news&amp;id=786&amp;l=ro</v>
      </c>
      <c r="BY34" s="295" t="str">
        <f>IF(ISBLANK(Monitoring_MP!BY12),"",Monitoring_MP!BY12)</f>
        <v>nu</v>
      </c>
      <c r="BZ34" s="293" t="str">
        <f>IF(ISBLANK(Monitoring_MP!BZ12),"",Monitoring_MP!BZ12)</f>
        <v>Nu sînt informații pe web</v>
      </c>
      <c r="CA34" s="295" t="str">
        <f>IF(ISBLANK(Monitoring_MP!CA12),"",Monitoring_MP!CA12)</f>
        <v>0-10%</v>
      </c>
      <c r="CB34" s="293" t="str">
        <f>IF(ISBLANK(Monitoring_MP!CB12),"",Monitoring_MP!CB12)</f>
        <v>https://ocnita.md/category/audieri-publice/</v>
      </c>
      <c r="CC34" s="295" t="str">
        <f>IF(ISBLANK(Monitoring_MP!CC12),"",Monitoring_MP!CC12)</f>
        <v>60-90%</v>
      </c>
      <c r="CD34" s="293" t="str">
        <f>IF(ISBLANK(Monitoring_MP!CD12),"",Monitoring_MP!CD12)</f>
        <v>http://or.md/index.php/proiecte-de-acte/</v>
      </c>
      <c r="CE34" s="295" t="str">
        <f>IF(ISBLANK(Monitoring_MP!CE12),"",Monitoring_MP!CE12)</f>
        <v>nu</v>
      </c>
      <c r="CF34" s="293" t="str">
        <f>IF(ISBLANK(Monitoring_MP!CF12),"",Monitoring_MP!CF12)</f>
        <v>Nu sînt informații pe web</v>
      </c>
      <c r="CG34" s="295" t="str">
        <f>IF(ISBLANK(Monitoring_MP!CG12),"",Monitoring_MP!CG12)</f>
        <v>da</v>
      </c>
      <c r="CH34" s="293" t="str">
        <f>IF(ISBLANK(Monitoring_MP!CH12),"",Monitoring_MP!CH12)</f>
        <v>http://www.riscani.md/index.php?pag=procesul_decizional&amp;ids=proiecte_decizii&amp;y=2019&amp;start=0
http://www.riscani.md/index.php?pag=procesul_decizional&amp;ids=anunturi_audieri</v>
      </c>
      <c r="CI34" s="295" t="str">
        <f>IF(ISBLANK(Monitoring_MP!CI12),"",Monitoring_MP!CI12)</f>
        <v>0-10%</v>
      </c>
      <c r="CJ34" s="326" t="str">
        <f>IF(ISBLANK(Monitoring_MP!CJ12),"",Monitoring_MP!CJ12)</f>
        <v xml:space="preserve">Conform răspunsului din chestionar
http://www.singerei.md/consultari-publice.html
</v>
      </c>
      <c r="CK34" s="295" t="str">
        <f>IF(ISBLANK(Monitoring_MP!CK12),"",Monitoring_MP!CK12)</f>
        <v>10-30%</v>
      </c>
      <c r="CL34" s="293" t="str">
        <f>IF(ISBLANK(Monitoring_MP!CL12),"",Monitoring_MP!CL12)</f>
        <v>https://soldanesti.md/initierea-proiectelor-de-decizii/</v>
      </c>
      <c r="CM34" s="295" t="str">
        <f>IF(ISBLANK(Monitoring_MP!CM12),"",Monitoring_MP!CM12)</f>
        <v>30-60%</v>
      </c>
      <c r="CN34" s="293" t="str">
        <f>IF(ISBLANK(Monitoring_MP!CN12),"",Monitoring_MP!CN12)</f>
        <v>http://www.soroca.org.md/index.php/procesul-decizional/anunt-de-organizare-a-dezbaterilor-publice-a-proiectelor-de-decizie?start=3</v>
      </c>
      <c r="CO34" s="295" t="str">
        <f>IF(ISBLANK(Monitoring_MP!CO12),"",Monitoring_MP!CO12)</f>
        <v>nu</v>
      </c>
      <c r="CP34" s="293" t="str">
        <f>IF(ISBLANK(Monitoring_MP!CP12),"",Monitoring_MP!CP12)</f>
        <v>Nu sînt informații pe web</v>
      </c>
      <c r="CQ34" s="295" t="str">
        <f>IF(ISBLANK(Monitoring_MP!CQ12),"",Monitoring_MP!CQ12)</f>
        <v>da</v>
      </c>
      <c r="CR34" s="292" t="str">
        <f>IF(ISBLANK(Monitoring_MP!CR12),"",Monitoring_MP!CR12)</f>
        <v>http://crstraseni.md/index.php?pag=news&amp;id=810&amp;l=ro&amp;start=20</v>
      </c>
      <c r="CS34" s="295" t="str">
        <f>IF(ISBLANK(Monitoring_MP!CS12),"",Monitoring_MP!CS12)</f>
        <v>nu</v>
      </c>
      <c r="CT34" s="292" t="str">
        <f>IF(ISBLANK(Monitoring_MP!CT12),"",Monitoring_MP!CT12)</f>
        <v>Nu sînt informații pe web</v>
      </c>
      <c r="CU34" s="295" t="str">
        <f>IF(ISBLANK(Monitoring_MP!CU12),"",Monitoring_MP!CU12)</f>
        <v>nu</v>
      </c>
      <c r="CV34" s="293" t="str">
        <f>IF(ISBLANK(Monitoring_MP!CV12),"",Monitoring_MP!CV12)</f>
        <v>Nu sînt informații pe web</v>
      </c>
      <c r="CW34" s="295" t="str">
        <f>IF(ISBLANK(Monitoring_MP!CW12),"",Monitoring_MP!CW12)</f>
        <v>nu</v>
      </c>
      <c r="CX34" s="293" t="str">
        <f>IF(ISBLANK(Monitoring_MP!CX12),"",Monitoring_MP!CX12)</f>
        <v>Nu sînt informații pe web</v>
      </c>
      <c r="CY34" s="318" t="str">
        <f t="shared" si="26"/>
        <v>da</v>
      </c>
      <c r="CZ34" s="318">
        <f t="shared" ref="CZ34:CZ57" si="34">COUNTIF($AM34:$CX34,CY34)</f>
        <v>4</v>
      </c>
      <c r="DA34" s="318" t="str">
        <f t="shared" si="27"/>
        <v>nu</v>
      </c>
      <c r="DB34" s="318">
        <f t="shared" ref="DB34:DB57" si="35">COUNTIF($AM34:$CX34,DA34)</f>
        <v>13</v>
      </c>
      <c r="DC34" s="318" t="str">
        <f t="shared" si="28"/>
        <v>panou informativ/alte modalități</v>
      </c>
      <c r="DD34" s="318">
        <f t="shared" ref="DD34:DD57" si="36">COUNTIF($AM34:$CX34,DC34)</f>
        <v>1</v>
      </c>
      <c r="DE34" s="318" t="str">
        <f t="shared" si="29"/>
        <v>0-10%</v>
      </c>
      <c r="DF34" s="318">
        <f t="shared" ref="DF34:DF57" si="37">COUNTIF($AM34:$CX34,DE34)</f>
        <v>6</v>
      </c>
      <c r="DG34" s="318" t="str">
        <f t="shared" si="30"/>
        <v>10-30%</v>
      </c>
      <c r="DH34" s="318">
        <f t="shared" ref="DH34:DH57" si="38">COUNTIF($AM34:$CX34,DG34)</f>
        <v>3</v>
      </c>
      <c r="DI34" s="318" t="str">
        <f t="shared" si="31"/>
        <v>30-60%</v>
      </c>
      <c r="DJ34" s="318">
        <f t="shared" ref="DJ34:DJ57" si="39">COUNTIF($AM34:$CX34,DI34)</f>
        <v>3</v>
      </c>
      <c r="DK34" s="318" t="str">
        <f t="shared" si="32"/>
        <v>60-90%</v>
      </c>
      <c r="DL34" s="318">
        <f t="shared" ref="DL34:DL57" si="40">COUNTIF($AM34:$CX34,DK34)</f>
        <v>2</v>
      </c>
      <c r="DM34" s="318" t="str">
        <f t="shared" si="33"/>
        <v>N/A</v>
      </c>
      <c r="DN34" s="318">
        <f t="shared" ref="DN34:DN57" si="41">COUNTIF($AM34:$CX34,DM34)</f>
        <v>0</v>
      </c>
      <c r="DO34" s="318">
        <f t="shared" ref="DO34:DO57" si="42">CZ34+DB34+DD34+DF34+DH34+DJ34+DL34+DN34</f>
        <v>32</v>
      </c>
      <c r="DP34" s="318" t="str">
        <f t="shared" ref="DP34:DP57" si="43">CY34</f>
        <v>da</v>
      </c>
      <c r="DQ34" s="318" t="str">
        <f t="shared" ref="DQ34:DQ57" si="44">DA34</f>
        <v>nu</v>
      </c>
      <c r="DR34" s="318">
        <f t="shared" ref="DR34:DR57" si="45">CZ34</f>
        <v>4</v>
      </c>
      <c r="DS34" s="318">
        <f t="shared" ref="DS34:DS57" si="46">DB34</f>
        <v>13</v>
      </c>
      <c r="DT34" s="318">
        <f t="shared" ref="DT34:DT57" si="47">32-(COUNTIF(AM34:CX34,"N/A"))</f>
        <v>32</v>
      </c>
      <c r="DU34" s="331" t="s">
        <v>352</v>
      </c>
      <c r="DV34" s="319">
        <f t="shared" ref="DV34:DV57" si="48">DR34/DT34</f>
        <v>0.125</v>
      </c>
      <c r="DW34" s="319">
        <f t="shared" ref="DW34:DW57" si="49">DS34/DT34</f>
        <v>0.40625</v>
      </c>
      <c r="DX34" s="318" t="str">
        <f>VLOOKUP($B34,Matching_final!$B:$G,5,FALSE)</f>
        <v>R18010</v>
      </c>
      <c r="DY34" s="318" t="str">
        <f>VLOOKUP($B34,Matching_final!$B:$H,6,FALSE)</f>
        <v>Au fost organizate consultări publice pentru proiectele de decizii/dispoziţii în anul 2017?</v>
      </c>
      <c r="DZ34" s="318" t="str">
        <f>VLOOKUP($B34,Matching_final!$B:$H,7,FALSE)</f>
        <v>par</v>
      </c>
      <c r="EA34" s="319">
        <f>VLOOKUP($DX34,Monitoring_MP_2018!$B:$CZ,102,FALSE)</f>
        <v>3.125E-2</v>
      </c>
      <c r="EB34" s="319">
        <f>VLOOKUP($DX34,Monitoring_MP_2018!$B:$CZ,103,FALSE)</f>
        <v>0.5625</v>
      </c>
      <c r="EC34" s="320">
        <f t="shared" ref="EC34:EC57" si="50">DV34-EA34</f>
        <v>9.375E-2</v>
      </c>
      <c r="ED34" s="320">
        <f t="shared" ref="ED34:ED57" si="51">DW34-EB34</f>
        <v>-0.15625</v>
      </c>
      <c r="EE34" s="318">
        <v>11</v>
      </c>
    </row>
    <row r="35" spans="1:135" ht="15" customHeight="1" x14ac:dyDescent="0.35">
      <c r="A35" s="339" t="str">
        <f>IF(ISBLANK(Monitoring_MP!A32),"",Monitoring_MP!A32)</f>
        <v>Q30</v>
      </c>
      <c r="B35" s="340" t="str">
        <f>IF(ISBLANK(Monitoring_MP!B32),"",Monitoring_MP!B32)</f>
        <v>R20030</v>
      </c>
      <c r="C35" s="341">
        <f>IF(ISBLANK(Monitoring_MP!C32),"",Monitoring_MP!C32)</f>
        <v>32</v>
      </c>
      <c r="D35" s="341" t="str">
        <f>IF(ISBLANK(Monitoring_MP!D32),"",Monitoring_MP!D32)</f>
        <v>Anunțurile privind desfășurarea licitațiilor de vînzare/locațiune/arendă a bunurilor proprietate a unităţii administrativ-teritoriale sînt publicate pe pagina web oficială?</v>
      </c>
      <c r="E35" s="341" t="str">
        <f>IF(ISBLANK(Monitoring_MP!E32),"",Monitoring_MP!E32)</f>
        <v>Is published the announcements regarding auctions / contests / direct negotiations selling / renting / leasing property belonging to territorial-administrative unit?</v>
      </c>
      <c r="F35" s="129" t="str">
        <f>IF(ISBLANK(Monitoring_MP!F32),"",Monitoring_MP!F32)</f>
        <v>prop</v>
      </c>
      <c r="G35" s="129" t="str">
        <f>IF(ISBLANK(Monitoring_MP!G32),"",Monitoring_MP!G32)</f>
        <v>prop1</v>
      </c>
      <c r="H35" s="129" t="str">
        <f>IF(ISBLANK(Monitoring_MP!H32),"",Monitoring_MP!H32)</f>
        <v>prop1k</v>
      </c>
      <c r="I35" s="342">
        <f>IF(ISBLANK(Monitoring_MP!I32),"",Monitoring_MP!I32)</f>
        <v>2</v>
      </c>
      <c r="J35" s="129" t="str">
        <f>IF(ISBLANK(Monitoring_MP!J32),"",Monitoring_MP!J32)</f>
        <v>da</v>
      </c>
      <c r="K35" s="129" t="str">
        <f>IF(ISBLANK(Monitoring_MP!K32),"",Monitoring_MP!K32)</f>
        <v>yes</v>
      </c>
      <c r="L35" s="129" t="str">
        <f>IF(ISBLANK(Monitoring_MP!L32),"",Monitoring_MP!L32)</f>
        <v>nu</v>
      </c>
      <c r="M35" s="129" t="str">
        <f>IF(ISBLANK(Monitoring_MP!M32),"",Monitoring_MP!M32)</f>
        <v>no</v>
      </c>
      <c r="N35" s="129" t="str">
        <f>IF(ISBLANK(Monitoring_MP!N32),"",Monitoring_MP!N32)</f>
        <v>partial/panou informativ</v>
      </c>
      <c r="O35" s="129" t="str">
        <f>IF(ISBLANK(Monitoring_MP!O32),"",Monitoring_MP!O32)</f>
        <v>partially/bilboard</v>
      </c>
      <c r="P35" s="204" t="str">
        <f>IF(ISBLANK(Monitoring_MP!P32),"",Monitoring_MP!P32)</f>
        <v>---</v>
      </c>
      <c r="Q35" s="204" t="str">
        <f>IF(ISBLANK(Monitoring_MP!Q32),"",Monitoring_MP!Q32)</f>
        <v>---</v>
      </c>
      <c r="R35" s="204" t="str">
        <f>IF(ISBLANK(Monitoring_MP!R32),"",Monitoring_MP!R32)</f>
        <v>---</v>
      </c>
      <c r="S35" s="204" t="str">
        <f>IF(ISBLANK(Monitoring_MP!S32),"",Monitoring_MP!S32)</f>
        <v>---</v>
      </c>
      <c r="T35" s="204" t="str">
        <f>IF(ISBLANK(Monitoring_MP!T32),"",Monitoring_MP!T32)</f>
        <v>---</v>
      </c>
      <c r="U35" s="204" t="str">
        <f>IF(ISBLANK(Monitoring_MP!U32),"",Monitoring_MP!U32)</f>
        <v>---</v>
      </c>
      <c r="V35" s="204" t="str">
        <f>IF(ISBLANK(Monitoring_MP!V32),"",Monitoring_MP!V32)</f>
        <v>---</v>
      </c>
      <c r="W35" s="204" t="str">
        <f>IF(ISBLANK(Monitoring_MP!W32),"",Monitoring_MP!W32)</f>
        <v>---</v>
      </c>
      <c r="X35" s="129" t="str">
        <f>IF(ISBLANK(Monitoring_MP!X32),"",Monitoring_MP!X32)</f>
        <v>N/A</v>
      </c>
      <c r="Y35" s="129" t="str">
        <f>IF(ISBLANK(Monitoring_MP!Y32),"",Monitoring_MP!Y32)</f>
        <v>N/A</v>
      </c>
      <c r="Z35" s="339" t="str">
        <f>IF(ISBLANK(Monitoring_MP!Z32),"",Monitoring_MP!Z32)</f>
        <v>---</v>
      </c>
      <c r="AA35" s="339" t="str">
        <f>IF(ISBLANK(Monitoring_MP!AA32),"",Monitoring_MP!AA32)</f>
        <v>---</v>
      </c>
      <c r="AB35" s="129" t="str">
        <f>IF(ISBLANK(Monitoring_MP!AB32),"",Monitoring_MP!AB32)</f>
        <v>da</v>
      </c>
      <c r="AC35" s="129" t="str">
        <f>IF(ISBLANK(Monitoring_MP!AC32),"",Monitoring_MP!AC32)</f>
        <v>nu</v>
      </c>
      <c r="AD35" s="129">
        <f>IF(ISBLANK(Monitoring_MP!AD32),"",Monitoring_MP!AD32)</f>
        <v>2</v>
      </c>
      <c r="AE35" s="129">
        <f>IF(ISBLANK(Monitoring_MP!AE32),"",Monitoring_MP!AE32)</f>
        <v>0</v>
      </c>
      <c r="AF35" s="129">
        <f>IF(ISBLANK(Monitoring_MP!AF32),"",Monitoring_MP!AF32)</f>
        <v>1</v>
      </c>
      <c r="AG35" s="204" t="str">
        <f>IF(ISBLANK(Monitoring_MP!AG32),"",Monitoring_MP!AG32)</f>
        <v>---</v>
      </c>
      <c r="AH35" s="204" t="str">
        <f>IF(ISBLANK(Monitoring_MP!AH32),"",Monitoring_MP!AH32)</f>
        <v>---</v>
      </c>
      <c r="AI35" s="204" t="str">
        <f>IF(ISBLANK(Monitoring_MP!AI32),"",Monitoring_MP!AI32)</f>
        <v>---</v>
      </c>
      <c r="AJ35" s="204" t="str">
        <f>IF(ISBLANK(Monitoring_MP!AJ32),"",Monitoring_MP!AJ32)</f>
        <v>---</v>
      </c>
      <c r="AK35" s="216" t="str">
        <f>IF(ISBLANK(Monitoring_MP!AK32),"",Monitoring_MP!AK32)</f>
        <v>N/A</v>
      </c>
      <c r="AL35" s="204" t="str">
        <f>IF(ISBLANK(Monitoring_MP!AL32),"",Monitoring_MP!AL32)</f>
        <v>---</v>
      </c>
      <c r="AM35" s="295" t="str">
        <f>IF(ISBLANK(Monitoring_MP!AM32),"",Monitoring_MP!AM32)</f>
        <v>nu</v>
      </c>
      <c r="AN35" s="294" t="str">
        <f>IF(ISBLANK(Monitoring_MP!AN32),"",Monitoring_MP!AN32)</f>
        <v>Nu sînt informații pe web</v>
      </c>
      <c r="AO35" s="295" t="str">
        <f>IF(ISBLANK(Monitoring_MP!AO32),"",Monitoring_MP!AO32)</f>
        <v>nu</v>
      </c>
      <c r="AP35" s="325" t="str">
        <f>IF(ISBLANK(Monitoring_MP!AP32),"",Monitoring_MP!AP32)</f>
        <v>Nu sînt informații pe web</v>
      </c>
      <c r="AQ35" s="295" t="str">
        <f>IF(ISBLANK(Monitoring_MP!AQ32),"",Monitoring_MP!AQ32)</f>
        <v>nu</v>
      </c>
      <c r="AR35" s="293" t="str">
        <f>IF(ISBLANK(Monitoring_MP!AR32),"",Monitoring_MP!AR32)</f>
        <v>Nu sînt informații pe web</v>
      </c>
      <c r="AS35" s="295" t="str">
        <f>IF(ISBLANK(Monitoring_MP!AS32),"",Monitoring_MP!AS32)</f>
        <v>nu</v>
      </c>
      <c r="AT35" s="293" t="str">
        <f>IF(ISBLANK(Monitoring_MP!AT32),"",Monitoring_MP!AT32)</f>
        <v>Nu sînt informații pe web</v>
      </c>
      <c r="AU35" s="295" t="str">
        <f>IF(ISBLANK(Monitoring_MP!AU32),"",Monitoring_MP!AU32)</f>
        <v>da</v>
      </c>
      <c r="AV35" s="293" t="str">
        <f>IF(ISBLANK(Monitoring_MP!AV32),"",Monitoring_MP!AV32)</f>
        <v>http://www.calarasi.md/index.php/licitatii</v>
      </c>
      <c r="AW35" s="295" t="str">
        <f>IF(ISBLANK(Monitoring_MP!AW32),"",Monitoring_MP!AW32)</f>
        <v>nu</v>
      </c>
      <c r="AX35" s="293" t="str">
        <f>IF(ISBLANK(Monitoring_MP!AX32),"",Monitoring_MP!AX32)</f>
        <v>Nu sînt informații pe web</v>
      </c>
      <c r="AY35" s="295" t="str">
        <f>IF(ISBLANK(Monitoring_MP!AY32),"",Monitoring_MP!AY32)</f>
        <v>da</v>
      </c>
      <c r="AZ35" s="293" t="str">
        <f>IF(ISBLANK(Monitoring_MP!AZ32),"",Monitoring_MP!AZ32)</f>
        <v>http://www.causeni.md/desfasurarea-licitatiei-cu-strigare-si-reducere-de-comercializare-a-bunurilor-imobile-si-materiale-de-constructie</v>
      </c>
      <c r="BA35" s="295" t="str">
        <f>IF(ISBLANK(Monitoring_MP!BA32),"",Monitoring_MP!BA32)</f>
        <v>partial/panou informativ</v>
      </c>
      <c r="BB35" s="293" t="str">
        <f>IF(ISBLANK(Monitoring_MP!BB32),"",Monitoring_MP!BB32)</f>
        <v>Conform răspunsului din chestionar</v>
      </c>
      <c r="BC35" s="295" t="str">
        <f>IF(ISBLANK(Monitoring_MP!BC32),"",Monitoring_MP!BC32)</f>
        <v>nu</v>
      </c>
      <c r="BD35" s="293" t="str">
        <f>IF(ISBLANK(Monitoring_MP!BD32),"",Monitoring_MP!BD32)</f>
        <v>Nu sînt informații pe web</v>
      </c>
      <c r="BE35" s="295" t="str">
        <f>IF(ISBLANK(Monitoring_MP!BE32),"",Monitoring_MP!BE32)</f>
        <v>nu</v>
      </c>
      <c r="BF35" s="293" t="str">
        <f>IF(ISBLANK(Monitoring_MP!BF32),"",Monitoring_MP!BF32)</f>
        <v>Nu sînt informații pe web</v>
      </c>
      <c r="BG35" s="295" t="str">
        <f>IF(ISBLANK(Monitoring_MP!BG32),"",Monitoring_MP!BG32)</f>
        <v>nu</v>
      </c>
      <c r="BH35" s="293" t="str">
        <f>IF(ISBLANK(Monitoring_MP!BH32),"",Monitoring_MP!BH32)</f>
        <v>Nu sînt informații pe web</v>
      </c>
      <c r="BI35" s="295" t="str">
        <f>IF(ISBLANK(Monitoring_MP!BI32),"",Monitoring_MP!BI32)</f>
        <v>nu</v>
      </c>
      <c r="BJ35" s="293" t="str">
        <f>IF(ISBLANK(Monitoring_MP!BJ32),"",Monitoring_MP!BJ32)</f>
        <v>Nu sînt informații pe web</v>
      </c>
      <c r="BK35" s="295" t="str">
        <f>IF(ISBLANK(Monitoring_MP!BK32),"",Monitoring_MP!BK32)</f>
        <v>nu</v>
      </c>
      <c r="BL35" s="293" t="str">
        <f>IF(ISBLANK(Monitoring_MP!BL32),"",Monitoring_MP!BL32)</f>
        <v>Nu sînt informații pe web</v>
      </c>
      <c r="BM35" s="295" t="str">
        <f>IF(ISBLANK(Monitoring_MP!BM32),"",Monitoring_MP!BM32)</f>
        <v>N/A</v>
      </c>
      <c r="BN35" s="292" t="str">
        <f>IF(ISBLANK(Monitoring_MP!BN32),"",Monitoring_MP!BN32)</f>
        <v>Nu sînt informații pe web</v>
      </c>
      <c r="BO35" s="295" t="str">
        <f>IF(ISBLANK(Monitoring_MP!BO32),"",Monitoring_MP!BO32)</f>
        <v>nu</v>
      </c>
      <c r="BP35" s="292" t="str">
        <f>IF(ISBLANK(Monitoring_MP!BP32),"",Monitoring_MP!BP32)</f>
        <v>Nu sînt informații pe web</v>
      </c>
      <c r="BQ35" s="295" t="str">
        <f>IF(ISBLANK(Monitoring_MP!BQ32),"",Monitoring_MP!BQ32)</f>
        <v>nu</v>
      </c>
      <c r="BR35" s="73" t="str">
        <f>IF(ISBLANK(Monitoring_MP!BR32),"",Monitoring_MP!BR32)</f>
        <v>Nu sînt informații pe web</v>
      </c>
      <c r="BS35" s="295" t="str">
        <f>IF(ISBLANK(Monitoring_MP!BS32),"",Monitoring_MP!BS32)</f>
        <v>nu</v>
      </c>
      <c r="BT35" s="293" t="str">
        <f>IF(ISBLANK(Monitoring_MP!BT32),"",Monitoring_MP!BT32)</f>
        <v>Nu sînt informații pe web</v>
      </c>
      <c r="BU35" s="295" t="str">
        <f>IF(ISBLANK(Monitoring_MP!BU32),"",Monitoring_MP!BU32)</f>
        <v>nu</v>
      </c>
      <c r="BV35" s="293" t="str">
        <f>IF(ISBLANK(Monitoring_MP!BV32),"",Monitoring_MP!BV32)</f>
        <v>Nu sînt informații pe web</v>
      </c>
      <c r="BW35" s="295" t="str">
        <f>IF(ISBLANK(Monitoring_MP!BW32),"",Monitoring_MP!BW32)</f>
        <v>nu</v>
      </c>
      <c r="BX35" s="293" t="str">
        <f>IF(ISBLANK(Monitoring_MP!BX32),"",Monitoring_MP!BX32)</f>
        <v>Nu sînt informații pe web</v>
      </c>
      <c r="BY35" s="295" t="str">
        <f>IF(ISBLANK(Monitoring_MP!BY32),"",Monitoring_MP!BY32)</f>
        <v>nu</v>
      </c>
      <c r="BZ35" s="292" t="str">
        <f>IF(ISBLANK(Monitoring_MP!BZ32),"",Monitoring_MP!BZ32)</f>
        <v>Nu sînt informații pe web</v>
      </c>
      <c r="CA35" s="295" t="str">
        <f>IF(ISBLANK(Monitoring_MP!CA32),"",Monitoring_MP!CA32)</f>
        <v>nu</v>
      </c>
      <c r="CB35" s="293" t="str">
        <f>IF(ISBLANK(Monitoring_MP!CB32),"",Monitoring_MP!CB32)</f>
        <v>Nu sînt informații pe web</v>
      </c>
      <c r="CC35" s="295" t="str">
        <f>IF(ISBLANK(Monitoring_MP!CC32),"",Monitoring_MP!CC32)</f>
        <v>partial/panou informativ</v>
      </c>
      <c r="CD35" s="293" t="str">
        <f>IF(ISBLANK(Monitoring_MP!CD32),"",Monitoring_MP!CD32)</f>
        <v>http://or.md/index.php/2019/08/28/licitatie-publica-3/</v>
      </c>
      <c r="CE35" s="295" t="str">
        <f>IF(ISBLANK(Monitoring_MP!CE32),"",Monitoring_MP!CE32)</f>
        <v>N/A</v>
      </c>
      <c r="CF35" s="293" t="str">
        <f>IF(ISBLANK(Monitoring_MP!CF32),"",Monitoring_MP!CF32)</f>
        <v>Nu sînt informații pe web</v>
      </c>
      <c r="CG35" s="295" t="str">
        <f>IF(ISBLANK(Monitoring_MP!CG32),"",Monitoring_MP!CG32)</f>
        <v>nu</v>
      </c>
      <c r="CH35" s="293" t="str">
        <f>IF(ISBLANK(Monitoring_MP!CH32),"",Monitoring_MP!CH32)</f>
        <v>Nu sînt informații pe web</v>
      </c>
      <c r="CI35" s="295" t="str">
        <f>IF(ISBLANK(Monitoring_MP!CI32),"",Monitoring_MP!CI32)</f>
        <v>nu</v>
      </c>
      <c r="CJ35" s="317" t="str">
        <f>IF(ISBLANK(Monitoring_MP!CJ32),"",Monitoring_MP!CJ32)</f>
        <v>Nu sînt informații pe web</v>
      </c>
      <c r="CK35" s="295" t="str">
        <f>IF(ISBLANK(Monitoring_MP!CK32),"",Monitoring_MP!CK32)</f>
        <v>N/A</v>
      </c>
      <c r="CL35" s="293" t="str">
        <f>IF(ISBLANK(Monitoring_MP!CL32),"",Monitoring_MP!CL32)</f>
        <v>Nu sînt informații pe web</v>
      </c>
      <c r="CM35" s="295" t="str">
        <f>IF(ISBLANK(Monitoring_MP!CM32),"",Monitoring_MP!CM32)</f>
        <v>nu</v>
      </c>
      <c r="CN35" s="293" t="str">
        <f>IF(ISBLANK(Monitoring_MP!CN32),"",Monitoring_MP!CN32)</f>
        <v>Nu sînt informații pe web</v>
      </c>
      <c r="CO35" s="295" t="str">
        <f>IF(ISBLANK(Monitoring_MP!CO32),"",Monitoring_MP!CO32)</f>
        <v>nu</v>
      </c>
      <c r="CP35" s="293" t="str">
        <f>IF(ISBLANK(Monitoring_MP!CP32),"",Monitoring_MP!CP32)</f>
        <v>Nu sînt informații pe web</v>
      </c>
      <c r="CQ35" s="295" t="str">
        <f>IF(ISBLANK(Monitoring_MP!CQ32),"",Monitoring_MP!CQ32)</f>
        <v>da</v>
      </c>
      <c r="CR35" s="73" t="str">
        <f>IF(ISBLANK(Monitoring_MP!CR32),"",Monitoring_MP!CR32)</f>
        <v>http://crstraseni.md/index.php?pag=news&amp;id=769&amp;rid=2893&amp;l=ro</v>
      </c>
      <c r="CS35" s="295" t="str">
        <f>IF(ISBLANK(Monitoring_MP!CS32),"",Monitoring_MP!CS32)</f>
        <v>nu</v>
      </c>
      <c r="CT35" s="73" t="str">
        <f>IF(ISBLANK(Monitoring_MP!CT32),"",Monitoring_MP!CT32)</f>
        <v>Nu sînt informații pe web</v>
      </c>
      <c r="CU35" s="295" t="str">
        <f>IF(ISBLANK(Monitoring_MP!CU32),"",Monitoring_MP!CU32)</f>
        <v>nu</v>
      </c>
      <c r="CV35" s="73" t="str">
        <f>IF(ISBLANK(Monitoring_MP!CV32),"",Monitoring_MP!CV32)</f>
        <v>Nu sînt informații pe web</v>
      </c>
      <c r="CW35" s="295" t="str">
        <f>IF(ISBLANK(Monitoring_MP!CW32),"",Monitoring_MP!CW32)</f>
        <v>N/A</v>
      </c>
      <c r="CX35" s="293" t="str">
        <f>IF(ISBLANK(Monitoring_MP!CX32),"",Monitoring_MP!CX32)</f>
        <v>Nu sînt informații pe web</v>
      </c>
      <c r="CY35" s="318" t="str">
        <f t="shared" si="26"/>
        <v>da</v>
      </c>
      <c r="CZ35" s="318">
        <f t="shared" si="34"/>
        <v>3</v>
      </c>
      <c r="DA35" s="318" t="str">
        <f t="shared" si="27"/>
        <v>nu</v>
      </c>
      <c r="DB35" s="318">
        <f t="shared" si="35"/>
        <v>23</v>
      </c>
      <c r="DC35" s="318" t="str">
        <f t="shared" si="28"/>
        <v>partial/panou informativ</v>
      </c>
      <c r="DD35" s="318">
        <f t="shared" si="36"/>
        <v>2</v>
      </c>
      <c r="DE35" s="318" t="str">
        <f t="shared" si="29"/>
        <v>---</v>
      </c>
      <c r="DF35" s="318">
        <f t="shared" si="37"/>
        <v>0</v>
      </c>
      <c r="DG35" s="318" t="str">
        <f t="shared" si="30"/>
        <v>---</v>
      </c>
      <c r="DH35" s="318">
        <f t="shared" si="38"/>
        <v>0</v>
      </c>
      <c r="DI35" s="318" t="str">
        <f t="shared" si="31"/>
        <v>---</v>
      </c>
      <c r="DJ35" s="318">
        <f t="shared" si="39"/>
        <v>0</v>
      </c>
      <c r="DK35" s="318" t="str">
        <f t="shared" si="32"/>
        <v>---</v>
      </c>
      <c r="DL35" s="318">
        <f t="shared" si="40"/>
        <v>0</v>
      </c>
      <c r="DM35" s="318" t="str">
        <f t="shared" si="33"/>
        <v>N/A</v>
      </c>
      <c r="DN35" s="318">
        <f t="shared" si="41"/>
        <v>4</v>
      </c>
      <c r="DO35" s="318">
        <f t="shared" si="42"/>
        <v>32</v>
      </c>
      <c r="DP35" s="318" t="str">
        <f t="shared" si="43"/>
        <v>da</v>
      </c>
      <c r="DQ35" s="318" t="str">
        <f t="shared" si="44"/>
        <v>nu</v>
      </c>
      <c r="DR35" s="318">
        <f t="shared" si="45"/>
        <v>3</v>
      </c>
      <c r="DS35" s="318">
        <f t="shared" si="46"/>
        <v>23</v>
      </c>
      <c r="DT35" s="318">
        <f t="shared" si="47"/>
        <v>28</v>
      </c>
      <c r="DU35" s="341" t="s">
        <v>249</v>
      </c>
      <c r="DV35" s="319">
        <f t="shared" si="48"/>
        <v>0.10714285714285714</v>
      </c>
      <c r="DW35" s="319">
        <f t="shared" si="49"/>
        <v>0.8214285714285714</v>
      </c>
      <c r="DX35" s="318" t="str">
        <f>VLOOKUP($B35,Matching_final!$B:$G,5,FALSE)</f>
        <v>R18030</v>
      </c>
      <c r="DY35" s="318" t="str">
        <f>VLOOKUP($B35,Matching_final!$B:$H,6,FALSE)</f>
        <v>Anunțurile privind desfășurarea licitațiilor de vînzare/locațiune/arendă a bunurilor proprietate a unităţii administrativ-teritoriale sînt publicate pe pagina web oficială?</v>
      </c>
      <c r="DZ35" s="318" t="str">
        <f>VLOOKUP($B35,Matching_final!$B:$H,7,FALSE)</f>
        <v>prop</v>
      </c>
      <c r="EA35" s="319">
        <f>VLOOKUP($DX35,Monitoring_MP_2018!$B:$CZ,102,FALSE)</f>
        <v>3.4482758620689655E-2</v>
      </c>
      <c r="EB35" s="319">
        <f>VLOOKUP($DX35,Monitoring_MP_2018!$B:$CZ,103,FALSE)</f>
        <v>0.93103448275862066</v>
      </c>
      <c r="EC35" s="320">
        <f t="shared" si="50"/>
        <v>7.2660098522167482E-2</v>
      </c>
      <c r="ED35" s="320">
        <f t="shared" si="51"/>
        <v>-0.10960591133004927</v>
      </c>
      <c r="EE35" s="318">
        <v>31</v>
      </c>
    </row>
    <row r="36" spans="1:135" ht="15" customHeight="1" x14ac:dyDescent="0.35">
      <c r="A36" s="329" t="str">
        <f>IF(ISBLANK(Monitoring_MP!A13),"",Monitoring_MP!A13)</f>
        <v>Q11</v>
      </c>
      <c r="B36" s="330" t="str">
        <f>IF(ISBLANK(Monitoring_MP!B13),"",Monitoring_MP!B13)</f>
        <v>R20011</v>
      </c>
      <c r="C36" s="331">
        <f>IF(ISBLANK(Monitoring_MP!C13),"",Monitoring_MP!C13)</f>
        <v>13</v>
      </c>
      <c r="D36" s="331" t="str">
        <f>IF(ISBLANK(Monitoring_MP!D13),"",Monitoring_MP!D13)</f>
        <v>Anunţul privind organizarea consultărilor publice este făcut public de autoritatea publică (cu cel puțin 10 zile pînă la adoptarea deciziei)?</v>
      </c>
      <c r="E36" s="331" t="str">
        <f>IF(ISBLANK(Monitoring_MP!E13),"",Monitoring_MP!E13)</f>
        <v>Is the announcement regarding the organization of public consultations made public by the public authority at least 10 days before the decision?</v>
      </c>
      <c r="F36" s="127" t="str">
        <f>IF(ISBLANK(Monitoring_MP!F13),"",Monitoring_MP!F13)</f>
        <v>par</v>
      </c>
      <c r="G36" s="127" t="str">
        <f>IF(ISBLANK(Monitoring_MP!G13),"",Monitoring_MP!G13)</f>
        <v>par2</v>
      </c>
      <c r="H36" s="127" t="str">
        <f>IF(ISBLANK(Monitoring_MP!H13),"",Monitoring_MP!H13)</f>
        <v>par2k</v>
      </c>
      <c r="I36" s="332">
        <f>IF(ISBLANK(Monitoring_MP!I13),"",Monitoring_MP!I13)</f>
        <v>2</v>
      </c>
      <c r="J36" s="127" t="str">
        <f>IF(ISBLANK(Monitoring_MP!J13),"",Monitoring_MP!J13)</f>
        <v>da</v>
      </c>
      <c r="K36" s="127" t="str">
        <f>IF(ISBLANK(Monitoring_MP!K13),"",Monitoring_MP!K13)</f>
        <v>yes</v>
      </c>
      <c r="L36" s="127" t="str">
        <f>IF(ISBLANK(Monitoring_MP!L13),"",Monitoring_MP!L13)</f>
        <v>nu</v>
      </c>
      <c r="M36" s="127" t="str">
        <f>IF(ISBLANK(Monitoring_MP!M13),"",Monitoring_MP!M13)</f>
        <v>no</v>
      </c>
      <c r="N36" s="127" t="str">
        <f>IF(ISBLANK(Monitoring_MP!N13),"",Monitoring_MP!N13)</f>
        <v>panou informativ/alte modalități</v>
      </c>
      <c r="O36" s="127" t="str">
        <f>IF(ISBLANK(Monitoring_MP!O13),"",Monitoring_MP!O13)</f>
        <v>Bilboard/other ways</v>
      </c>
      <c r="P36" s="127" t="str">
        <f>IF(ISBLANK(Monitoring_MP!P13),"",Monitoring_MP!P13)</f>
        <v>0-10%</v>
      </c>
      <c r="Q36" s="127" t="str">
        <f>IF(ISBLANK(Monitoring_MP!Q13),"",Monitoring_MP!Q13)</f>
        <v>0-10%</v>
      </c>
      <c r="R36" s="127" t="str">
        <f>IF(ISBLANK(Monitoring_MP!R13),"",Monitoring_MP!R13)</f>
        <v>10-30%</v>
      </c>
      <c r="S36" s="127" t="str">
        <f>IF(ISBLANK(Monitoring_MP!S13),"",Monitoring_MP!S13)</f>
        <v>10-30%</v>
      </c>
      <c r="T36" s="127" t="str">
        <f>IF(ISBLANK(Monitoring_MP!T13),"",Monitoring_MP!T13)</f>
        <v>30-60%</v>
      </c>
      <c r="U36" s="127" t="str">
        <f>IF(ISBLANK(Monitoring_MP!U13),"",Monitoring_MP!U13)</f>
        <v>30-60%</v>
      </c>
      <c r="V36" s="127" t="str">
        <f>IF(ISBLANK(Monitoring_MP!V13),"",Monitoring_MP!V13)</f>
        <v>60-90%</v>
      </c>
      <c r="W36" s="127" t="str">
        <f>IF(ISBLANK(Monitoring_MP!W13),"",Monitoring_MP!W13)</f>
        <v>60-90%</v>
      </c>
      <c r="X36" s="127" t="str">
        <f>IF(ISBLANK(Monitoring_MP!X13),"",Monitoring_MP!X13)</f>
        <v>N/A</v>
      </c>
      <c r="Y36" s="127" t="str">
        <f>IF(ISBLANK(Monitoring_MP!Y13),"",Monitoring_MP!Y13)</f>
        <v>N/A</v>
      </c>
      <c r="Z36" s="333" t="str">
        <f>IF(ISBLANK(Monitoring_MP!Z13),"",Monitoring_MP!Z13)</f>
        <v>---</v>
      </c>
      <c r="AA36" s="333" t="str">
        <f>IF(ISBLANK(Monitoring_MP!AA13),"",Monitoring_MP!AA13)</f>
        <v>---</v>
      </c>
      <c r="AB36" s="127" t="str">
        <f>IF(ISBLANK(Monitoring_MP!AB13),"",Monitoring_MP!AB13)</f>
        <v>da</v>
      </c>
      <c r="AC36" s="127" t="str">
        <f>IF(ISBLANK(Monitoring_MP!AC13),"",Monitoring_MP!AC13)</f>
        <v>nu</v>
      </c>
      <c r="AD36" s="127">
        <f>IF(ISBLANK(Monitoring_MP!AD13),"",Monitoring_MP!AD13)</f>
        <v>2</v>
      </c>
      <c r="AE36" s="127">
        <f>IF(ISBLANK(Monitoring_MP!AE13),"",Monitoring_MP!AE13)</f>
        <v>0</v>
      </c>
      <c r="AF36" s="127">
        <f>IF(ISBLANK(Monitoring_MP!AF13),"",Monitoring_MP!AF13)</f>
        <v>1</v>
      </c>
      <c r="AG36" s="212">
        <f>IF(ISBLANK(Monitoring_MP!AG13),"",Monitoring_MP!AG13)</f>
        <v>0.4</v>
      </c>
      <c r="AH36" s="212">
        <f>IF(ISBLANK(Monitoring_MP!AH13),"",Monitoring_MP!AH13)</f>
        <v>0.8</v>
      </c>
      <c r="AI36" s="212">
        <f>IF(ISBLANK(Monitoring_MP!AI13),"",Monitoring_MP!AI13)</f>
        <v>1.2</v>
      </c>
      <c r="AJ36" s="212">
        <f>IF(ISBLANK(Monitoring_MP!AJ13),"",Monitoring_MP!AJ13)</f>
        <v>1.6</v>
      </c>
      <c r="AK36" s="212" t="str">
        <f>IF(ISBLANK(Monitoring_MP!AK13),"",Monitoring_MP!AK13)</f>
        <v>N/A</v>
      </c>
      <c r="AL36" s="202" t="str">
        <f>IF(ISBLANK(Monitoring_MP!AL13),"",Monitoring_MP!AL13)</f>
        <v>---</v>
      </c>
      <c r="AM36" s="295" t="str">
        <f>IF(ISBLANK(Monitoring_MP!AM13),"",Monitoring_MP!AM13)</f>
        <v>nu</v>
      </c>
      <c r="AN36" s="294" t="str">
        <f>IF(ISBLANK(Monitoring_MP!AN13),"",Monitoring_MP!AN13)</f>
        <v>Nu sînt informații pe web</v>
      </c>
      <c r="AO36" s="295" t="str">
        <f>IF(ISBLANK(Monitoring_MP!AO13),"",Monitoring_MP!AO13)</f>
        <v>nu</v>
      </c>
      <c r="AP36" s="325" t="str">
        <f>IF(ISBLANK(Monitoring_MP!AP13),"",Monitoring_MP!AP13)</f>
        <v>http://basarabeasca.md/ro/proiecte-de-decizii/</v>
      </c>
      <c r="AQ36" s="295" t="str">
        <f>IF(ISBLANK(Monitoring_MP!AQ13),"",Monitoring_MP!AQ13)</f>
        <v>nu</v>
      </c>
      <c r="AR36" s="293" t="str">
        <f>IF(ISBLANK(Monitoring_MP!AR13),"",Monitoring_MP!AR13)</f>
        <v>Nu sînt informații pe web</v>
      </c>
      <c r="AS36" s="295" t="str">
        <f>IF(ISBLANK(Monitoring_MP!AS13),"",Monitoring_MP!AS13)</f>
        <v>30-60%</v>
      </c>
      <c r="AT36" s="293" t="str">
        <f>IF(ISBLANK(Monitoring_MP!AT13),"",Monitoring_MP!AT13)</f>
        <v>Conform răspunsului din chestionar</v>
      </c>
      <c r="AU36" s="295" t="str">
        <f>IF(ISBLANK(Monitoring_MP!AU13),"",Monitoring_MP!AU13)</f>
        <v>nu</v>
      </c>
      <c r="AV36" s="293" t="str">
        <f>IF(ISBLANK(Monitoring_MP!AV13),"",Monitoring_MP!AV13)</f>
        <v>Nu sînt informații pe web</v>
      </c>
      <c r="AW36" s="295" t="str">
        <f>IF(ISBLANK(Monitoring_MP!AW13),"",Monitoring_MP!AW13)</f>
        <v>30-60%</v>
      </c>
      <c r="AX36" s="293" t="str">
        <f>IF(ISBLANK(Monitoring_MP!AX13),"",Monitoring_MP!AX13)</f>
        <v>http://cantemir.md/lib.php?l=ro&amp;idc=97&amp;year=&amp;month=&amp;day=&amp;page=2</v>
      </c>
      <c r="AY36" s="295" t="str">
        <f>IF(ISBLANK(Monitoring_MP!AY13),"",Monitoring_MP!AY13)</f>
        <v>nu</v>
      </c>
      <c r="AZ36" s="293" t="str">
        <f>IF(ISBLANK(Monitoring_MP!AZ13),"",Monitoring_MP!AZ13)</f>
        <v>Nu sînt informații pe web</v>
      </c>
      <c r="BA36" s="295" t="str">
        <f>IF(ISBLANK(Monitoring_MP!BA13),"",Monitoring_MP!BA13)</f>
        <v>60-90%</v>
      </c>
      <c r="BB36" s="293" t="str">
        <f>IF(ISBLANK(Monitoring_MP!BB13),"",Monitoring_MP!BB13)</f>
        <v>Conform răspunsului din chestionar</v>
      </c>
      <c r="BC36" s="295" t="str">
        <f>IF(ISBLANK(Monitoring_MP!BC13),"",Monitoring_MP!BC13)</f>
        <v>da</v>
      </c>
      <c r="BD36" s="293" t="str">
        <f>IF(ISBLANK(Monitoring_MP!BD13),"",Monitoring_MP!BD13)</f>
        <v>http://criuleni.md/index.php?pag=news&amp;id=517&amp;l=ro</v>
      </c>
      <c r="BE36" s="295" t="str">
        <f>IF(ISBLANK(Monitoring_MP!BE13),"",Monitoring_MP!BE13)</f>
        <v>panou informativ/alte modalități</v>
      </c>
      <c r="BF36" s="293" t="str">
        <f>IF(ISBLANK(Monitoring_MP!BF13),"",Monitoring_MP!BF13)</f>
        <v>Nu sînt informații pe web</v>
      </c>
      <c r="BG36" s="295" t="str">
        <f>IF(ISBLANK(Monitoring_MP!BG13),"",Monitoring_MP!BG13)</f>
        <v>nu</v>
      </c>
      <c r="BH36" s="293" t="str">
        <f>IF(ISBLANK(Monitoring_MP!BH13),"",Monitoring_MP!BH13)</f>
        <v>Nu sînt informații pe web</v>
      </c>
      <c r="BI36" s="295" t="str">
        <f>IF(ISBLANK(Monitoring_MP!BI13),"",Monitoring_MP!BI13)</f>
        <v>da</v>
      </c>
      <c r="BJ36" s="293" t="str">
        <f>IF(ISBLANK(Monitoring_MP!BJ13),"",Monitoring_MP!BJ13)</f>
        <v>http://dubasari.md/consultatie</v>
      </c>
      <c r="BK36" s="295" t="str">
        <f>IF(ISBLANK(Monitoring_MP!BK13),"",Monitoring_MP!BK13)</f>
        <v>nu</v>
      </c>
      <c r="BL36" s="293" t="str">
        <f>IF(ISBLANK(Monitoring_MP!BL13),"",Monitoring_MP!BL13)</f>
        <v>Nu sînt informații pe web</v>
      </c>
      <c r="BM36" s="295" t="str">
        <f>IF(ISBLANK(Monitoring_MP!BM13),"",Monitoring_MP!BM13)</f>
        <v>0-10%</v>
      </c>
      <c r="BN36" s="293" t="str">
        <f>IF(ISBLANK(Monitoring_MP!BN13),"",Monitoring_MP!BN13)</f>
        <v>http://www.cr-falesti.md/index.php/consultari-publice</v>
      </c>
      <c r="BO36" s="295" t="str">
        <f>IF(ISBLANK(Monitoring_MP!BO13),"",Monitoring_MP!BO13)</f>
        <v>nu</v>
      </c>
      <c r="BP36" s="293" t="str">
        <f>IF(ISBLANK(Monitoring_MP!BP13),"",Monitoring_MP!BP13)</f>
        <v>Nu sînt informații pe web</v>
      </c>
      <c r="BQ36" s="295" t="str">
        <f>IF(ISBLANK(Monitoring_MP!BQ13),"",Monitoring_MP!BQ13)</f>
        <v>30-60%</v>
      </c>
      <c r="BR36" s="293" t="str">
        <f>IF(ISBLANK(Monitoring_MP!BR13),"",Monitoring_MP!BR13)</f>
        <v>http://www.glodeni.md/ro/anun%C8%9B/anunt</v>
      </c>
      <c r="BS36" s="295" t="str">
        <f>IF(ISBLANK(Monitoring_MP!BS13),"",Monitoring_MP!BS13)</f>
        <v>0-10%</v>
      </c>
      <c r="BT36" s="293" t="str">
        <f>IF(ISBLANK(Monitoring_MP!BT13),"",Monitoring_MP!BT13)</f>
        <v>https://hincesti.md/category/procesul-decizional/consultari-publice/</v>
      </c>
      <c r="BU36" s="295" t="str">
        <f>IF(ISBLANK(Monitoring_MP!BU13),"",Monitoring_MP!BU13)</f>
        <v>nu</v>
      </c>
      <c r="BV36" s="293" t="str">
        <f>IF(ISBLANK(Monitoring_MP!BV13),"",Monitoring_MP!BV13)</f>
        <v>Nu sînt informații pe web</v>
      </c>
      <c r="BW36" s="295" t="str">
        <f>IF(ISBLANK(Monitoring_MP!BW13),"",Monitoring_MP!BW13)</f>
        <v>nu</v>
      </c>
      <c r="BX36" s="293" t="str">
        <f>IF(ISBLANK(Monitoring_MP!BX13),"",Monitoring_MP!BX13)</f>
        <v>Nu sînt informații pe web</v>
      </c>
      <c r="BY36" s="295" t="str">
        <f>IF(ISBLANK(Monitoring_MP!BY13),"",Monitoring_MP!BY13)</f>
        <v>nu</v>
      </c>
      <c r="BZ36" s="293" t="str">
        <f>IF(ISBLANK(Monitoring_MP!BZ13),"",Monitoring_MP!BZ13)</f>
        <v>Nu sînt informații pe web</v>
      </c>
      <c r="CA36" s="295" t="str">
        <f>IF(ISBLANK(Monitoring_MP!CA13),"",Monitoring_MP!CA13)</f>
        <v>nu</v>
      </c>
      <c r="CB36" s="293" t="str">
        <f>IF(ISBLANK(Monitoring_MP!CB13),"",Monitoring_MP!CB13)</f>
        <v>Nu sînt informații pe web</v>
      </c>
      <c r="CC36" s="295" t="str">
        <f>IF(ISBLANK(Monitoring_MP!CC13),"",Monitoring_MP!CC13)</f>
        <v>30-60%</v>
      </c>
      <c r="CD36" s="293" t="str">
        <f>IF(ISBLANK(Monitoring_MP!CD13),"",Monitoring_MP!CD13)</f>
        <v>http://or.md/index.php/proiecte-de-acte/</v>
      </c>
      <c r="CE36" s="295" t="str">
        <f>IF(ISBLANK(Monitoring_MP!CE13),"",Monitoring_MP!CE13)</f>
        <v>nu</v>
      </c>
      <c r="CF36" s="293" t="str">
        <f>IF(ISBLANK(Monitoring_MP!CF13),"",Monitoring_MP!CF13)</f>
        <v>Nu sînt informații pe web</v>
      </c>
      <c r="CG36" s="295" t="str">
        <f>IF(ISBLANK(Monitoring_MP!CG13),"",Monitoring_MP!CG13)</f>
        <v>10-30%</v>
      </c>
      <c r="CH36" s="293" t="str">
        <f>IF(ISBLANK(Monitoring_MP!CH13),"",Monitoring_MP!CH13)</f>
        <v>http://www.riscani.md/index.php?pag=procesul_decizional&amp;ids=anunturi_audieri</v>
      </c>
      <c r="CI36" s="295" t="str">
        <f>IF(ISBLANK(Monitoring_MP!CI13),"",Monitoring_MP!CI13)</f>
        <v>0-10%</v>
      </c>
      <c r="CJ36" s="326" t="str">
        <f>IF(ISBLANK(Monitoring_MP!CJ13),"",Monitoring_MP!CJ13)</f>
        <v xml:space="preserve">Conform răspunsului din chestionar
http://www.singerei.md/consultari-publice.html
</v>
      </c>
      <c r="CK36" s="295" t="str">
        <f>IF(ISBLANK(Monitoring_MP!CK13),"",Monitoring_MP!CK13)</f>
        <v>10-30%</v>
      </c>
      <c r="CL36" s="293" t="str">
        <f>IF(ISBLANK(Monitoring_MP!CL13),"",Monitoring_MP!CL13)</f>
        <v>https://soldanesti.md/initierea-proiectelor-de-decizii/</v>
      </c>
      <c r="CM36" s="295" t="str">
        <f>IF(ISBLANK(Monitoring_MP!CM13),"",Monitoring_MP!CM13)</f>
        <v>10-30%</v>
      </c>
      <c r="CN36" s="292" t="str">
        <f>IF(ISBLANK(Monitoring_MP!CN13),"",Monitoring_MP!CN13)</f>
        <v>http://www.soroca.org.md/index.php/procesul-decizional/anunt-de-organizare-a-dezbaterilor-publice-a-proiectelor-de-decizie?start=3</v>
      </c>
      <c r="CO36" s="295" t="str">
        <f>IF(ISBLANK(Monitoring_MP!CO13),"",Monitoring_MP!CO13)</f>
        <v>nu</v>
      </c>
      <c r="CP36" s="293" t="str">
        <f>IF(ISBLANK(Monitoring_MP!CP13),"",Monitoring_MP!CP13)</f>
        <v>Nu sînt informații pe web</v>
      </c>
      <c r="CQ36" s="295" t="str">
        <f>IF(ISBLANK(Monitoring_MP!CQ13),"",Monitoring_MP!CQ13)</f>
        <v>da</v>
      </c>
      <c r="CR36" s="292" t="str">
        <f>IF(ISBLANK(Monitoring_MP!CR13),"",Monitoring_MP!CR13)</f>
        <v>http://crstraseni.md/index.php?pag=news&amp;id=810&amp;l=ro&amp;start=21</v>
      </c>
      <c r="CS36" s="295" t="str">
        <f>IF(ISBLANK(Monitoring_MP!CS13),"",Monitoring_MP!CS13)</f>
        <v>nu</v>
      </c>
      <c r="CT36" s="292" t="str">
        <f>IF(ISBLANK(Monitoring_MP!CT13),"",Monitoring_MP!CT13)</f>
        <v>Nu sînt informații pe web</v>
      </c>
      <c r="CU36" s="295" t="str">
        <f>IF(ISBLANK(Monitoring_MP!CU13),"",Monitoring_MP!CU13)</f>
        <v>nu</v>
      </c>
      <c r="CV36" s="293" t="str">
        <f>IF(ISBLANK(Monitoring_MP!CV13),"",Monitoring_MP!CV13)</f>
        <v>Nu sînt informații pe web</v>
      </c>
      <c r="CW36" s="295" t="str">
        <f>IF(ISBLANK(Monitoring_MP!CW13),"",Monitoring_MP!CW13)</f>
        <v>nu</v>
      </c>
      <c r="CX36" s="293" t="str">
        <f>IF(ISBLANK(Monitoring_MP!CX13),"",Monitoring_MP!CX13)</f>
        <v>Nu sînt informații pe web</v>
      </c>
      <c r="CY36" s="318" t="str">
        <f t="shared" si="26"/>
        <v>da</v>
      </c>
      <c r="CZ36" s="318">
        <f t="shared" si="34"/>
        <v>3</v>
      </c>
      <c r="DA36" s="318" t="str">
        <f t="shared" si="27"/>
        <v>nu</v>
      </c>
      <c r="DB36" s="318">
        <f t="shared" si="35"/>
        <v>17</v>
      </c>
      <c r="DC36" s="318" t="str">
        <f t="shared" si="28"/>
        <v>panou informativ/alte modalități</v>
      </c>
      <c r="DD36" s="318">
        <f t="shared" si="36"/>
        <v>1</v>
      </c>
      <c r="DE36" s="318" t="str">
        <f t="shared" si="29"/>
        <v>0-10%</v>
      </c>
      <c r="DF36" s="318">
        <f t="shared" si="37"/>
        <v>3</v>
      </c>
      <c r="DG36" s="318" t="str">
        <f t="shared" si="30"/>
        <v>10-30%</v>
      </c>
      <c r="DH36" s="318">
        <f t="shared" si="38"/>
        <v>3</v>
      </c>
      <c r="DI36" s="318" t="str">
        <f t="shared" si="31"/>
        <v>30-60%</v>
      </c>
      <c r="DJ36" s="318">
        <f t="shared" si="39"/>
        <v>4</v>
      </c>
      <c r="DK36" s="318" t="str">
        <f t="shared" si="32"/>
        <v>60-90%</v>
      </c>
      <c r="DL36" s="318">
        <f t="shared" si="40"/>
        <v>1</v>
      </c>
      <c r="DM36" s="318" t="str">
        <f t="shared" si="33"/>
        <v>N/A</v>
      </c>
      <c r="DN36" s="318">
        <f t="shared" si="41"/>
        <v>0</v>
      </c>
      <c r="DO36" s="318">
        <f t="shared" si="42"/>
        <v>32</v>
      </c>
      <c r="DP36" s="318" t="str">
        <f t="shared" si="43"/>
        <v>da</v>
      </c>
      <c r="DQ36" s="318" t="str">
        <f t="shared" si="44"/>
        <v>nu</v>
      </c>
      <c r="DR36" s="318">
        <f t="shared" si="45"/>
        <v>3</v>
      </c>
      <c r="DS36" s="318">
        <f t="shared" si="46"/>
        <v>17</v>
      </c>
      <c r="DT36" s="318">
        <f t="shared" si="47"/>
        <v>32</v>
      </c>
      <c r="DU36" s="331" t="s">
        <v>311</v>
      </c>
      <c r="DV36" s="319">
        <f t="shared" si="48"/>
        <v>9.375E-2</v>
      </c>
      <c r="DW36" s="319">
        <f t="shared" si="49"/>
        <v>0.53125</v>
      </c>
      <c r="DX36" s="318" t="str">
        <f>VLOOKUP($B36,Matching_final!$B:$G,5,FALSE)</f>
        <v>R18011</v>
      </c>
      <c r="DY36" s="318" t="str">
        <f>VLOOKUP($B36,Matching_final!$B:$H,6,FALSE)</f>
        <v>Anunţul privind organizarea consultărilor publice este făcut public de autoritatea publică (cu cel puțin 10 zile pînă la adoptarea deciziei)?</v>
      </c>
      <c r="DZ36" s="318" t="str">
        <f>VLOOKUP($B36,Matching_final!$B:$H,7,FALSE)</f>
        <v>par</v>
      </c>
      <c r="EA36" s="319">
        <f>VLOOKUP($DX36,Monitoring_MP_2018!$B:$CZ,102,FALSE)</f>
        <v>3.125E-2</v>
      </c>
      <c r="EB36" s="319">
        <f>VLOOKUP($DX36,Monitoring_MP_2018!$B:$CZ,103,FALSE)</f>
        <v>0.625</v>
      </c>
      <c r="EC36" s="320">
        <f t="shared" si="50"/>
        <v>6.25E-2</v>
      </c>
      <c r="ED36" s="320">
        <f t="shared" si="51"/>
        <v>-9.375E-2</v>
      </c>
      <c r="EE36" s="318">
        <v>12</v>
      </c>
    </row>
    <row r="37" spans="1:135" ht="15" customHeight="1" x14ac:dyDescent="0.35">
      <c r="A37" s="333" t="str">
        <f>IF(ISBLANK(Monitoring_MP!A17),"",Monitoring_MP!A17)</f>
        <v>Q15</v>
      </c>
      <c r="B37" s="330" t="str">
        <f>IF(ISBLANK(Monitoring_MP!B17),"",Monitoring_MP!B17)</f>
        <v>R20015</v>
      </c>
      <c r="C37" s="331">
        <f>IF(ISBLANK(Monitoring_MP!C17),"",Monitoring_MP!C17)</f>
        <v>17</v>
      </c>
      <c r="D37" s="331" t="str">
        <f>IF(ISBLANK(Monitoring_MP!D17),"",Monitoring_MP!D17)</f>
        <v>Sînt aduse la cunoștință informații despre coordonatorul procesului de consultare publică, responsabil de asigurarea transparenţei procesului decizional din autoritatea respectivă ?</v>
      </c>
      <c r="E37" s="331" t="str">
        <f>IF(ISBLANK(Monitoring_MP!E17),"",Monitoring_MP!E17)</f>
        <v>Is the information about the public consultation coordinator, responsible for ensuring the transparency of decision-making authority made public?</v>
      </c>
      <c r="F37" s="127" t="str">
        <f>IF(ISBLANK(Monitoring_MP!F17),"",Monitoring_MP!F17)</f>
        <v>par</v>
      </c>
      <c r="G37" s="127" t="str">
        <f>IF(ISBLANK(Monitoring_MP!G17),"",Monitoring_MP!G17)</f>
        <v>par6</v>
      </c>
      <c r="H37" s="127" t="str">
        <f>IF(ISBLANK(Monitoring_MP!H17),"",Monitoring_MP!H17)</f>
        <v>par6k</v>
      </c>
      <c r="I37" s="332">
        <f>IF(ISBLANK(Monitoring_MP!I17),"",Monitoring_MP!I17)</f>
        <v>2</v>
      </c>
      <c r="J37" s="127" t="str">
        <f>IF(ISBLANK(Monitoring_MP!J17),"",Monitoring_MP!J17)</f>
        <v>da</v>
      </c>
      <c r="K37" s="127" t="str">
        <f>IF(ISBLANK(Monitoring_MP!K17),"",Monitoring_MP!K17)</f>
        <v>yes</v>
      </c>
      <c r="L37" s="127" t="str">
        <f>IF(ISBLANK(Monitoring_MP!L17),"",Monitoring_MP!L17)</f>
        <v>nu</v>
      </c>
      <c r="M37" s="127" t="str">
        <f>IF(ISBLANK(Monitoring_MP!M17),"",Monitoring_MP!M17)</f>
        <v>no</v>
      </c>
      <c r="N37" s="127" t="str">
        <f>IF(ISBLANK(Monitoring_MP!N17),"",Monitoring_MP!N17)</f>
        <v>partial</v>
      </c>
      <c r="O37" s="127" t="str">
        <f>IF(ISBLANK(Monitoring_MP!O17),"",Monitoring_MP!O17)</f>
        <v>partially</v>
      </c>
      <c r="P37" s="202" t="str">
        <f>IF(ISBLANK(Monitoring_MP!P17),"",Monitoring_MP!P17)</f>
        <v>---</v>
      </c>
      <c r="Q37" s="202" t="str">
        <f>IF(ISBLANK(Monitoring_MP!Q17),"",Monitoring_MP!Q17)</f>
        <v>---</v>
      </c>
      <c r="R37" s="202" t="str">
        <f>IF(ISBLANK(Monitoring_MP!R17),"",Monitoring_MP!R17)</f>
        <v>---</v>
      </c>
      <c r="S37" s="202" t="str">
        <f>IF(ISBLANK(Monitoring_MP!S17),"",Monitoring_MP!S17)</f>
        <v>---</v>
      </c>
      <c r="T37" s="202" t="str">
        <f>IF(ISBLANK(Monitoring_MP!T17),"",Monitoring_MP!T17)</f>
        <v>---</v>
      </c>
      <c r="U37" s="202" t="str">
        <f>IF(ISBLANK(Monitoring_MP!U17),"",Monitoring_MP!U17)</f>
        <v>---</v>
      </c>
      <c r="V37" s="202" t="str">
        <f>IF(ISBLANK(Monitoring_MP!V17),"",Monitoring_MP!V17)</f>
        <v>---</v>
      </c>
      <c r="W37" s="202" t="str">
        <f>IF(ISBLANK(Monitoring_MP!W17),"",Monitoring_MP!W17)</f>
        <v>---</v>
      </c>
      <c r="X37" s="127" t="str">
        <f>IF(ISBLANK(Monitoring_MP!X17),"",Monitoring_MP!X17)</f>
        <v>N/A</v>
      </c>
      <c r="Y37" s="127" t="str">
        <f>IF(ISBLANK(Monitoring_MP!Y17),"",Monitoring_MP!Y17)</f>
        <v>N/A</v>
      </c>
      <c r="Z37" s="333" t="str">
        <f>IF(ISBLANK(Monitoring_MP!Z17),"",Monitoring_MP!Z17)</f>
        <v>---</v>
      </c>
      <c r="AA37" s="333" t="str">
        <f>IF(ISBLANK(Monitoring_MP!AA17),"",Monitoring_MP!AA17)</f>
        <v>---</v>
      </c>
      <c r="AB37" s="127" t="str">
        <f>IF(ISBLANK(Monitoring_MP!AB17),"",Monitoring_MP!AB17)</f>
        <v>da</v>
      </c>
      <c r="AC37" s="127" t="str">
        <f>IF(ISBLANK(Monitoring_MP!AC17),"",Monitoring_MP!AC17)</f>
        <v>nu</v>
      </c>
      <c r="AD37" s="127">
        <f>IF(ISBLANK(Monitoring_MP!AD17),"",Monitoring_MP!AD17)</f>
        <v>2</v>
      </c>
      <c r="AE37" s="127">
        <f>IF(ISBLANK(Monitoring_MP!AE17),"",Monitoring_MP!AE17)</f>
        <v>0</v>
      </c>
      <c r="AF37" s="127">
        <f>IF(ISBLANK(Monitoring_MP!AF17),"",Monitoring_MP!AF17)</f>
        <v>1</v>
      </c>
      <c r="AG37" s="202" t="str">
        <f>IF(ISBLANK(Monitoring_MP!AG17),"",Monitoring_MP!AG17)</f>
        <v>---</v>
      </c>
      <c r="AH37" s="202" t="str">
        <f>IF(ISBLANK(Monitoring_MP!AH17),"",Monitoring_MP!AH17)</f>
        <v>---</v>
      </c>
      <c r="AI37" s="202" t="str">
        <f>IF(ISBLANK(Monitoring_MP!AI17),"",Monitoring_MP!AI17)</f>
        <v>---</v>
      </c>
      <c r="AJ37" s="202" t="str">
        <f>IF(ISBLANK(Monitoring_MP!AJ17),"",Monitoring_MP!AJ17)</f>
        <v>---</v>
      </c>
      <c r="AK37" s="212" t="str">
        <f>IF(ISBLANK(Monitoring_MP!AK17),"",Monitoring_MP!AK17)</f>
        <v>N/A</v>
      </c>
      <c r="AL37" s="202" t="str">
        <f>IF(ISBLANK(Monitoring_MP!AL17),"",Monitoring_MP!AL17)</f>
        <v>---</v>
      </c>
      <c r="AM37" s="295" t="str">
        <f>IF(ISBLANK(Monitoring_MP!AM17),"",Monitoring_MP!AM17)</f>
        <v>nu</v>
      </c>
      <c r="AN37" s="294" t="str">
        <f>IF(ISBLANK(Monitoring_MP!AN17),"",Monitoring_MP!AN17)</f>
        <v>Nu sînt informații pe web</v>
      </c>
      <c r="AO37" s="295" t="str">
        <f>IF(ISBLANK(Monitoring_MP!AO17),"",Monitoring_MP!AO17)</f>
        <v>nu</v>
      </c>
      <c r="AP37" s="325" t="str">
        <f>IF(ISBLANK(Monitoring_MP!AP17),"",Monitoring_MP!AP17)</f>
        <v>Nu sînt informații pe web</v>
      </c>
      <c r="AQ37" s="295" t="str">
        <f>IF(ISBLANK(Monitoring_MP!AQ17),"",Monitoring_MP!AQ17)</f>
        <v>nu</v>
      </c>
      <c r="AR37" s="293" t="str">
        <f>IF(ISBLANK(Monitoring_MP!AR17),"",Monitoring_MP!AR17)</f>
        <v>Nu sînt informații pe web</v>
      </c>
      <c r="AS37" s="295" t="str">
        <f>IF(ISBLANK(Monitoring_MP!AS17),"",Monitoring_MP!AS17)</f>
        <v>da</v>
      </c>
      <c r="AT37" s="293" t="str">
        <f>IF(ISBLANK(Monitoring_MP!AT17),"",Monitoring_MP!AT17)</f>
        <v>http://cahul.md/persoana-responsabila-de-procesul-decizional/</v>
      </c>
      <c r="AU37" s="295" t="str">
        <f>IF(ISBLANK(Monitoring_MP!AU17),"",Monitoring_MP!AU17)</f>
        <v>nu</v>
      </c>
      <c r="AV37" s="293" t="str">
        <f>IF(ISBLANK(Monitoring_MP!AV17),"",Monitoring_MP!AV17)</f>
        <v>Nu sînt informații pe web</v>
      </c>
      <c r="AW37" s="295" t="str">
        <f>IF(ISBLANK(Monitoring_MP!AW17),"",Monitoring_MP!AW17)</f>
        <v>nu</v>
      </c>
      <c r="AX37" s="293" t="str">
        <f>IF(ISBLANK(Monitoring_MP!AX17),"",Monitoring_MP!AX17)</f>
        <v>Nu sînt informații pe web</v>
      </c>
      <c r="AY37" s="295" t="str">
        <f>IF(ISBLANK(Monitoring_MP!AY17),"",Monitoring_MP!AY17)</f>
        <v>nu</v>
      </c>
      <c r="AZ37" s="293" t="str">
        <f>IF(ISBLANK(Monitoring_MP!AZ17),"",Monitoring_MP!AZ17)</f>
        <v>Nu sînt informații pe web</v>
      </c>
      <c r="BA37" s="295" t="str">
        <f>IF(ISBLANK(Monitoring_MP!BA17),"",Monitoring_MP!BA17)</f>
        <v>nu</v>
      </c>
      <c r="BB37" s="293" t="str">
        <f>IF(ISBLANK(Monitoring_MP!BB17),"",Monitoring_MP!BB17)</f>
        <v>Nu sînt informații pe web</v>
      </c>
      <c r="BC37" s="295" t="str">
        <f>IF(ISBLANK(Monitoring_MP!BC17),"",Monitoring_MP!BC17)</f>
        <v>nu</v>
      </c>
      <c r="BD37" s="293" t="str">
        <f>IF(ISBLANK(Monitoring_MP!BD17),"",Monitoring_MP!BD17)</f>
        <v>Nu sînt informații pe web</v>
      </c>
      <c r="BE37" s="295" t="str">
        <f>IF(ISBLANK(Monitoring_MP!BE17),"",Monitoring_MP!BE17)</f>
        <v>nu</v>
      </c>
      <c r="BF37" s="293" t="str">
        <f>IF(ISBLANK(Monitoring_MP!BF17),"",Monitoring_MP!BF17)</f>
        <v>Nu sînt informații pe web</v>
      </c>
      <c r="BG37" s="295" t="str">
        <f>IF(ISBLANK(Monitoring_MP!BG17),"",Monitoring_MP!BG17)</f>
        <v>nu</v>
      </c>
      <c r="BH37" s="293" t="str">
        <f>IF(ISBLANK(Monitoring_MP!BH17),"",Monitoring_MP!BH17)</f>
        <v>Nu sînt informații pe web</v>
      </c>
      <c r="BI37" s="295" t="str">
        <f>IF(ISBLANK(Monitoring_MP!BI17),"",Monitoring_MP!BI17)</f>
        <v>nu</v>
      </c>
      <c r="BJ37" s="293" t="str">
        <f>IF(ISBLANK(Monitoring_MP!BJ17),"",Monitoring_MP!BJ17)</f>
        <v>Nu sînt informații pe web</v>
      </c>
      <c r="BK37" s="295" t="str">
        <f>IF(ISBLANK(Monitoring_MP!BK17),"",Monitoring_MP!BK17)</f>
        <v>nu</v>
      </c>
      <c r="BL37" s="293" t="str">
        <f>IF(ISBLANK(Monitoring_MP!BL17),"",Monitoring_MP!BL17)</f>
        <v>Nu sînt informații pe web</v>
      </c>
      <c r="BM37" s="295" t="str">
        <f>IF(ISBLANK(Monitoring_MP!BM17),"",Monitoring_MP!BM17)</f>
        <v>nu</v>
      </c>
      <c r="BN37" s="293" t="str">
        <f>IF(ISBLANK(Monitoring_MP!BN17),"",Monitoring_MP!BN17)</f>
        <v>Nu sînt informații pe web</v>
      </c>
      <c r="BO37" s="295" t="str">
        <f>IF(ISBLANK(Monitoring_MP!BO17),"",Monitoring_MP!BO17)</f>
        <v>nu</v>
      </c>
      <c r="BP37" s="293" t="str">
        <f>IF(ISBLANK(Monitoring_MP!BP17),"",Monitoring_MP!BP17)</f>
        <v>Nu sînt informații pe web</v>
      </c>
      <c r="BQ37" s="295" t="str">
        <f>IF(ISBLANK(Monitoring_MP!BQ17),"",Monitoring_MP!BQ17)</f>
        <v>nu</v>
      </c>
      <c r="BR37" s="293" t="str">
        <f>IF(ISBLANK(Monitoring_MP!BR17),"",Monitoring_MP!BR17)</f>
        <v>Nu sînt informații pe web</v>
      </c>
      <c r="BS37" s="295" t="str">
        <f>IF(ISBLANK(Monitoring_MP!BS17),"",Monitoring_MP!BS17)</f>
        <v>nu</v>
      </c>
      <c r="BT37" s="293" t="str">
        <f>IF(ISBLANK(Monitoring_MP!BT17),"",Monitoring_MP!BT17)</f>
        <v>Nu sînt informații pe web</v>
      </c>
      <c r="BU37" s="295" t="str">
        <f>IF(ISBLANK(Monitoring_MP!BU17),"",Monitoring_MP!BU17)</f>
        <v>nu</v>
      </c>
      <c r="BV37" s="293" t="str">
        <f>IF(ISBLANK(Monitoring_MP!BV17),"",Monitoring_MP!BV17)</f>
        <v>Nu sînt informații pe web</v>
      </c>
      <c r="BW37" s="295" t="str">
        <f>IF(ISBLANK(Monitoring_MP!BW17),"",Monitoring_MP!BW17)</f>
        <v>nu</v>
      </c>
      <c r="BX37" s="293" t="str">
        <f>IF(ISBLANK(Monitoring_MP!BX17),"",Monitoring_MP!BX17)</f>
        <v>Nu sînt informații pe web</v>
      </c>
      <c r="BY37" s="295" t="str">
        <f>IF(ISBLANK(Monitoring_MP!BY17),"",Monitoring_MP!BY17)</f>
        <v>nu</v>
      </c>
      <c r="BZ37" s="293" t="str">
        <f>IF(ISBLANK(Monitoring_MP!BZ17),"",Monitoring_MP!BZ17)</f>
        <v>Nu sînt informații pe web</v>
      </c>
      <c r="CA37" s="295" t="str">
        <f>IF(ISBLANK(Monitoring_MP!CA17),"",Monitoring_MP!CA17)</f>
        <v>nu</v>
      </c>
      <c r="CB37" s="317" t="str">
        <f>IF(ISBLANK(Monitoring_MP!CB17),"",Monitoring_MP!CB17)</f>
        <v>Nu sînt informații pe web</v>
      </c>
      <c r="CC37" s="295" t="str">
        <f>IF(ISBLANK(Monitoring_MP!CC17),"",Monitoring_MP!CC17)</f>
        <v>da</v>
      </c>
      <c r="CD37" s="293" t="str">
        <f>IF(ISBLANK(Monitoring_MP!CD17),"",Monitoring_MP!CD17)</f>
        <v>http://or.md/index.php/persoana-responsabila/</v>
      </c>
      <c r="CE37" s="295" t="str">
        <f>IF(ISBLANK(Monitoring_MP!CE17),"",Monitoring_MP!CE17)</f>
        <v>nu</v>
      </c>
      <c r="CF37" s="293" t="str">
        <f>IF(ISBLANK(Monitoring_MP!CF17),"",Monitoring_MP!CF17)</f>
        <v>Nu sînt informații pe web</v>
      </c>
      <c r="CG37" s="295" t="str">
        <f>IF(ISBLANK(Monitoring_MP!CG17),"",Monitoring_MP!CG17)</f>
        <v>nu</v>
      </c>
      <c r="CH37" s="293" t="str">
        <f>IF(ISBLANK(Monitoring_MP!CH17),"",Monitoring_MP!CH17)</f>
        <v>Nu sînt informații pe web</v>
      </c>
      <c r="CI37" s="295" t="str">
        <f>IF(ISBLANK(Monitoring_MP!CI17),"",Monitoring_MP!CI17)</f>
        <v>nu</v>
      </c>
      <c r="CJ37" s="293" t="str">
        <f>IF(ISBLANK(Monitoring_MP!CJ17),"",Monitoring_MP!CJ17)</f>
        <v>Nu sînt informații pe web</v>
      </c>
      <c r="CK37" s="295" t="str">
        <f>IF(ISBLANK(Monitoring_MP!CK17),"",Monitoring_MP!CK17)</f>
        <v>nu</v>
      </c>
      <c r="CL37" s="293" t="str">
        <f>IF(ISBLANK(Monitoring_MP!CL17),"",Monitoring_MP!CL17)</f>
        <v>Nu sînt informații pe web</v>
      </c>
      <c r="CM37" s="295" t="str">
        <f>IF(ISBLANK(Monitoring_MP!CM17),"",Monitoring_MP!CM17)</f>
        <v>nu</v>
      </c>
      <c r="CN37" s="293" t="str">
        <f>IF(ISBLANK(Monitoring_MP!CN17),"",Monitoring_MP!CN17)</f>
        <v>Nu sînt informații pe web</v>
      </c>
      <c r="CO37" s="295" t="str">
        <f>IF(ISBLANK(Monitoring_MP!CO17),"",Monitoring_MP!CO17)</f>
        <v>nu</v>
      </c>
      <c r="CP37" s="293" t="str">
        <f>IF(ISBLANK(Monitoring_MP!CP17),"",Monitoring_MP!CP17)</f>
        <v>Nu sînt informații pe web</v>
      </c>
      <c r="CQ37" s="295" t="str">
        <f>IF(ISBLANK(Monitoring_MP!CQ17),"",Monitoring_MP!CQ17)</f>
        <v>da</v>
      </c>
      <c r="CR37" s="292" t="str">
        <f>IF(ISBLANK(Monitoring_MP!CR17),"",Monitoring_MP!CR17)</f>
        <v>http://crstraseni.md/index.php?pag=cat&amp;id=858&amp;l=ro</v>
      </c>
      <c r="CS37" s="295" t="str">
        <f>IF(ISBLANK(Monitoring_MP!CS17),"",Monitoring_MP!CS17)</f>
        <v>nu</v>
      </c>
      <c r="CT37" s="292" t="str">
        <f>IF(ISBLANK(Monitoring_MP!CT17),"",Monitoring_MP!CT17)</f>
        <v>Nu sînt informații pe web</v>
      </c>
      <c r="CU37" s="295" t="str">
        <f>IF(ISBLANK(Monitoring_MP!CU17),"",Monitoring_MP!CU17)</f>
        <v>nu</v>
      </c>
      <c r="CV37" s="293" t="str">
        <f>IF(ISBLANK(Monitoring_MP!CV17),"",Monitoring_MP!CV17)</f>
        <v>Nu sînt informații pe web</v>
      </c>
      <c r="CW37" s="295" t="str">
        <f>IF(ISBLANK(Monitoring_MP!CW17),"",Monitoring_MP!CW17)</f>
        <v>nu</v>
      </c>
      <c r="CX37" s="293" t="str">
        <f>IF(ISBLANK(Monitoring_MP!CX17),"",Monitoring_MP!CX17)</f>
        <v>Nu sînt informații pe web</v>
      </c>
      <c r="CY37" s="318" t="str">
        <f t="shared" si="26"/>
        <v>da</v>
      </c>
      <c r="CZ37" s="318">
        <f t="shared" si="34"/>
        <v>3</v>
      </c>
      <c r="DA37" s="318" t="str">
        <f t="shared" si="27"/>
        <v>nu</v>
      </c>
      <c r="DB37" s="318">
        <f t="shared" si="35"/>
        <v>29</v>
      </c>
      <c r="DC37" s="318" t="str">
        <f t="shared" si="28"/>
        <v>partial</v>
      </c>
      <c r="DD37" s="318">
        <f t="shared" si="36"/>
        <v>0</v>
      </c>
      <c r="DE37" s="318" t="str">
        <f t="shared" si="29"/>
        <v>---</v>
      </c>
      <c r="DF37" s="318">
        <f t="shared" si="37"/>
        <v>0</v>
      </c>
      <c r="DG37" s="318" t="str">
        <f t="shared" si="30"/>
        <v>---</v>
      </c>
      <c r="DH37" s="318">
        <f t="shared" si="38"/>
        <v>0</v>
      </c>
      <c r="DI37" s="318" t="str">
        <f t="shared" si="31"/>
        <v>---</v>
      </c>
      <c r="DJ37" s="318">
        <f t="shared" si="39"/>
        <v>0</v>
      </c>
      <c r="DK37" s="318" t="str">
        <f t="shared" si="32"/>
        <v>---</v>
      </c>
      <c r="DL37" s="318">
        <f t="shared" si="40"/>
        <v>0</v>
      </c>
      <c r="DM37" s="318" t="str">
        <f t="shared" si="33"/>
        <v>N/A</v>
      </c>
      <c r="DN37" s="318">
        <f t="shared" si="41"/>
        <v>0</v>
      </c>
      <c r="DO37" s="318">
        <f t="shared" si="42"/>
        <v>32</v>
      </c>
      <c r="DP37" s="318" t="str">
        <f t="shared" si="43"/>
        <v>da</v>
      </c>
      <c r="DQ37" s="318" t="str">
        <f t="shared" si="44"/>
        <v>nu</v>
      </c>
      <c r="DR37" s="318">
        <f t="shared" si="45"/>
        <v>3</v>
      </c>
      <c r="DS37" s="318">
        <f t="shared" si="46"/>
        <v>29</v>
      </c>
      <c r="DT37" s="318">
        <f t="shared" si="47"/>
        <v>32</v>
      </c>
      <c r="DU37" s="331" t="s">
        <v>85</v>
      </c>
      <c r="DV37" s="319">
        <f t="shared" si="48"/>
        <v>9.375E-2</v>
      </c>
      <c r="DW37" s="319">
        <f t="shared" si="49"/>
        <v>0.90625</v>
      </c>
      <c r="DX37" s="318" t="str">
        <f>VLOOKUP($B37,Matching_final!$B:$G,5,FALSE)</f>
        <v>R18015</v>
      </c>
      <c r="DY37" s="318" t="str">
        <f>VLOOKUP($B37,Matching_final!$B:$H,6,FALSE)</f>
        <v>Sînt aduse la cunoștință informații despre coordonatorul procesului de consultare publică, responsabil de asigurarea transparenţei procesului decizional din autoritatea respectivă?</v>
      </c>
      <c r="DZ37" s="318" t="str">
        <f>VLOOKUP($B37,Matching_final!$B:$H,7,FALSE)</f>
        <v>par</v>
      </c>
      <c r="EA37" s="319">
        <f>VLOOKUP($DX37,Monitoring_MP_2018!$B:$CZ,102,FALSE)</f>
        <v>0.125</v>
      </c>
      <c r="EB37" s="319">
        <f>VLOOKUP($DX37,Monitoring_MP_2018!$B:$CZ,103,FALSE)</f>
        <v>0.84375</v>
      </c>
      <c r="EC37" s="320">
        <f t="shared" si="50"/>
        <v>-3.125E-2</v>
      </c>
      <c r="ED37" s="320">
        <f t="shared" si="51"/>
        <v>6.25E-2</v>
      </c>
      <c r="EE37" s="318">
        <v>16</v>
      </c>
    </row>
    <row r="38" spans="1:135" ht="15" customHeight="1" x14ac:dyDescent="0.35">
      <c r="A38" s="333" t="str">
        <f>IF(ISBLANK(Monitoring_MP!A24),"",Monitoring_MP!A24)</f>
        <v>Q22</v>
      </c>
      <c r="B38" s="330" t="str">
        <f>IF(ISBLANK(Monitoring_MP!B24),"",Monitoring_MP!B24)</f>
        <v>R20022</v>
      </c>
      <c r="C38" s="331">
        <f>IF(ISBLANK(Monitoring_MP!C24),"",Monitoring_MP!C24)</f>
        <v>24</v>
      </c>
      <c r="D38" s="331" t="str">
        <f>IF(ISBLANK(Monitoring_MP!D24),"",Monitoring_MP!D24)</f>
        <v>Sînt înregistrate video/audio și difuzate online ședințele consiliului raional ?</v>
      </c>
      <c r="E38" s="331" t="str">
        <f>IF(ISBLANK(Monitoring_MP!E24),"",Monitoring_MP!E24)</f>
        <v>Are published the video/audio recordings of all meetings of the local council ?</v>
      </c>
      <c r="F38" s="127" t="str">
        <f>IF(ISBLANK(Monitoring_MP!F24),"",Monitoring_MP!F24)</f>
        <v>par</v>
      </c>
      <c r="G38" s="127" t="str">
        <f>IF(ISBLANK(Monitoring_MP!G24),"",Monitoring_MP!G24)</f>
        <v>par13</v>
      </c>
      <c r="H38" s="127" t="str">
        <f>IF(ISBLANK(Monitoring_MP!H24),"",Monitoring_MP!H24)</f>
        <v>par13k</v>
      </c>
      <c r="I38" s="332">
        <f>IF(ISBLANK(Monitoring_MP!I24),"",Monitoring_MP!I24)</f>
        <v>2</v>
      </c>
      <c r="J38" s="127" t="str">
        <f>IF(ISBLANK(Monitoring_MP!J24),"",Monitoring_MP!J24)</f>
        <v>da</v>
      </c>
      <c r="K38" s="127" t="str">
        <f>IF(ISBLANK(Monitoring_MP!K24),"",Monitoring_MP!K24)</f>
        <v>yes</v>
      </c>
      <c r="L38" s="127" t="str">
        <f>IF(ISBLANK(Monitoring_MP!L24),"",Monitoring_MP!L24)</f>
        <v>nu</v>
      </c>
      <c r="M38" s="127" t="str">
        <f>IF(ISBLANK(Monitoring_MP!M24),"",Monitoring_MP!M24)</f>
        <v>no</v>
      </c>
      <c r="N38" s="127" t="str">
        <f>IF(ISBLANK(Monitoring_MP!N24),"",Monitoring_MP!N24)</f>
        <v>partial</v>
      </c>
      <c r="O38" s="127" t="str">
        <f>IF(ISBLANK(Monitoring_MP!O24),"",Monitoring_MP!O24)</f>
        <v>partially</v>
      </c>
      <c r="P38" s="202" t="str">
        <f>IF(ISBLANK(Monitoring_MP!P24),"",Monitoring_MP!P24)</f>
        <v>---</v>
      </c>
      <c r="Q38" s="202" t="str">
        <f>IF(ISBLANK(Monitoring_MP!Q24),"",Monitoring_MP!Q24)</f>
        <v>---</v>
      </c>
      <c r="R38" s="202" t="str">
        <f>IF(ISBLANK(Monitoring_MP!R24),"",Monitoring_MP!R24)</f>
        <v>---</v>
      </c>
      <c r="S38" s="202" t="str">
        <f>IF(ISBLANK(Monitoring_MP!S24),"",Monitoring_MP!S24)</f>
        <v>---</v>
      </c>
      <c r="T38" s="202" t="str">
        <f>IF(ISBLANK(Monitoring_MP!T24),"",Monitoring_MP!T24)</f>
        <v>---</v>
      </c>
      <c r="U38" s="202" t="str">
        <f>IF(ISBLANK(Monitoring_MP!U24),"",Monitoring_MP!U24)</f>
        <v>---</v>
      </c>
      <c r="V38" s="202" t="str">
        <f>IF(ISBLANK(Monitoring_MP!V24),"",Monitoring_MP!V24)</f>
        <v>---</v>
      </c>
      <c r="W38" s="202" t="str">
        <f>IF(ISBLANK(Monitoring_MP!W24),"",Monitoring_MP!W24)</f>
        <v>---</v>
      </c>
      <c r="X38" s="127" t="str">
        <f>IF(ISBLANK(Monitoring_MP!X24),"",Monitoring_MP!X24)</f>
        <v>N/A</v>
      </c>
      <c r="Y38" s="127" t="str">
        <f>IF(ISBLANK(Monitoring_MP!Y24),"",Monitoring_MP!Y24)</f>
        <v>N/A</v>
      </c>
      <c r="Z38" s="333" t="str">
        <f>IF(ISBLANK(Monitoring_MP!Z24),"",Monitoring_MP!Z24)</f>
        <v>---</v>
      </c>
      <c r="AA38" s="333" t="str">
        <f>IF(ISBLANK(Monitoring_MP!AA24),"",Monitoring_MP!AA24)</f>
        <v>---</v>
      </c>
      <c r="AB38" s="127" t="str">
        <f>IF(ISBLANK(Monitoring_MP!AB24),"",Monitoring_MP!AB24)</f>
        <v>da</v>
      </c>
      <c r="AC38" s="127" t="str">
        <f>IF(ISBLANK(Monitoring_MP!AC24),"",Monitoring_MP!AC24)</f>
        <v>nu</v>
      </c>
      <c r="AD38" s="127">
        <f>IF(ISBLANK(Monitoring_MP!AD24),"",Monitoring_MP!AD24)</f>
        <v>2</v>
      </c>
      <c r="AE38" s="127">
        <f>IF(ISBLANK(Monitoring_MP!AE24),"",Monitoring_MP!AE24)</f>
        <v>0</v>
      </c>
      <c r="AF38" s="127">
        <f>IF(ISBLANK(Monitoring_MP!AF24),"",Monitoring_MP!AF24)</f>
        <v>1</v>
      </c>
      <c r="AG38" s="202" t="str">
        <f>IF(ISBLANK(Monitoring_MP!AG24),"",Monitoring_MP!AG24)</f>
        <v>---</v>
      </c>
      <c r="AH38" s="202" t="str">
        <f>IF(ISBLANK(Monitoring_MP!AH24),"",Monitoring_MP!AH24)</f>
        <v>---</v>
      </c>
      <c r="AI38" s="202" t="str">
        <f>IF(ISBLANK(Monitoring_MP!AI24),"",Monitoring_MP!AI24)</f>
        <v>---</v>
      </c>
      <c r="AJ38" s="202" t="str">
        <f>IF(ISBLANK(Monitoring_MP!AJ24),"",Monitoring_MP!AJ24)</f>
        <v>---</v>
      </c>
      <c r="AK38" s="212" t="str">
        <f>IF(ISBLANK(Monitoring_MP!AK24),"",Monitoring_MP!AK24)</f>
        <v>N/A</v>
      </c>
      <c r="AL38" s="202" t="str">
        <f>IF(ISBLANK(Monitoring_MP!AL24),"",Monitoring_MP!AL24)</f>
        <v>---</v>
      </c>
      <c r="AM38" s="295" t="str">
        <f>IF(ISBLANK(Monitoring_MP!AM24),"",Monitoring_MP!AM24)</f>
        <v>nu</v>
      </c>
      <c r="AN38" s="294" t="str">
        <f>IF(ISBLANK(Monitoring_MP!AN24),"",Monitoring_MP!AN24)</f>
        <v>Nu sînt informații pe web</v>
      </c>
      <c r="AO38" s="295" t="str">
        <f>IF(ISBLANK(Monitoring_MP!AO24),"",Monitoring_MP!AO24)</f>
        <v>nu</v>
      </c>
      <c r="AP38" s="294" t="str">
        <f>IF(ISBLANK(Monitoring_MP!AP24),"",Monitoring_MP!AP24)</f>
        <v>Nu sînt informații pe web</v>
      </c>
      <c r="AQ38" s="295" t="str">
        <f>IF(ISBLANK(Monitoring_MP!AQ24),"",Monitoring_MP!AQ24)</f>
        <v>nu</v>
      </c>
      <c r="AR38" s="293" t="str">
        <f>IF(ISBLANK(Monitoring_MP!AR24),"",Monitoring_MP!AR24)</f>
        <v>Nu sînt informații pe web</v>
      </c>
      <c r="AS38" s="295" t="str">
        <f>IF(ISBLANK(Monitoring_MP!AS24),"",Monitoring_MP!AS24)</f>
        <v>partial</v>
      </c>
      <c r="AT38" s="293" t="str">
        <f>IF(ISBLANK(Monitoring_MP!AT24),"",Monitoring_MP!AT24)</f>
        <v>https://www.youtube.com/watch?v=wTCIIbIKyJ4&amp;list=PLU5qEzRwT1AdXAAZnDiEPCwfP1BjyoXzr&amp;index=2</v>
      </c>
      <c r="AU38" s="295" t="str">
        <f>IF(ISBLANK(Monitoring_MP!AU24),"",Monitoring_MP!AU24)</f>
        <v>nu</v>
      </c>
      <c r="AV38" s="293" t="str">
        <f>IF(ISBLANK(Monitoring_MP!AV24),"",Monitoring_MP!AV24)</f>
        <v>Nu sînt informații pe web</v>
      </c>
      <c r="AW38" s="295" t="str">
        <f>IF(ISBLANK(Monitoring_MP!AW24),"",Monitoring_MP!AW24)</f>
        <v>nu</v>
      </c>
      <c r="AX38" s="293" t="str">
        <f>IF(ISBLANK(Monitoring_MP!AX24),"",Monitoring_MP!AX24)</f>
        <v>Nu sînt informații pe web</v>
      </c>
      <c r="AY38" s="295" t="str">
        <f>IF(ISBLANK(Monitoring_MP!AY24),"",Monitoring_MP!AY24)</f>
        <v>partial</v>
      </c>
      <c r="AZ38" s="293" t="str">
        <f>IF(ISBLANK(Monitoring_MP!AZ24),"",Monitoring_MP!AZ24)</f>
        <v>https://www.youtube.com/results?search_query=Consiliul+Raional+Causeni</v>
      </c>
      <c r="BA38" s="295" t="str">
        <f>IF(ISBLANK(Monitoring_MP!BA24),"",Monitoring_MP!BA24)</f>
        <v>partial</v>
      </c>
      <c r="BB38" s="293" t="str">
        <f>IF(ISBLANK(Monitoring_MP!BB24),"",Monitoring_MP!BB24)</f>
        <v>https://www.youtube.com/watch?v=NS0E_gY4MAk</v>
      </c>
      <c r="BC38" s="295" t="str">
        <f>IF(ISBLANK(Monitoring_MP!BC24),"",Monitoring_MP!BC24)</f>
        <v>nu</v>
      </c>
      <c r="BD38" s="293" t="str">
        <f>IF(ISBLANK(Monitoring_MP!BD24),"",Monitoring_MP!BD24)</f>
        <v>Nu sînt informații pe web</v>
      </c>
      <c r="BE38" s="295" t="str">
        <f>IF(ISBLANK(Monitoring_MP!BE24),"",Monitoring_MP!BE24)</f>
        <v>nu</v>
      </c>
      <c r="BF38" s="293" t="str">
        <f>IF(ISBLANK(Monitoring_MP!BF24),"",Monitoring_MP!BF24)</f>
        <v>Nu sînt informații pe web</v>
      </c>
      <c r="BG38" s="295" t="str">
        <f>IF(ISBLANK(Monitoring_MP!BG24),"",Monitoring_MP!BG24)</f>
        <v>partial</v>
      </c>
      <c r="BH38" s="293" t="str">
        <f>IF(ISBLANK(Monitoring_MP!BH24),"",Monitoring_MP!BH24)</f>
        <v>https://www.youtube.com/watch?v=AEba6id5vTg</v>
      </c>
      <c r="BI38" s="295" t="str">
        <f>IF(ISBLANK(Monitoring_MP!BI24),"",Monitoring_MP!BI24)</f>
        <v>partial</v>
      </c>
      <c r="BJ38" s="293" t="str">
        <f>IF(ISBLANK(Monitoring_MP!BJ24),"",Monitoring_MP!BJ24)</f>
        <v>https://www.youtube.com/channel/UCudOnrs-Hq7uxag6I7EeanA</v>
      </c>
      <c r="BK38" s="295" t="str">
        <f>IF(ISBLANK(Monitoring_MP!BK24),"",Monitoring_MP!BK24)</f>
        <v>nu</v>
      </c>
      <c r="BL38" s="293" t="str">
        <f>IF(ISBLANK(Monitoring_MP!BL24),"",Monitoring_MP!BL24)</f>
        <v>Nu sînt informații pe web</v>
      </c>
      <c r="BM38" s="334" t="str">
        <f>IF(ISBLANK(Monitoring_MP!BM24),"",Monitoring_MP!BM24)</f>
        <v>da</v>
      </c>
      <c r="BN38" s="168" t="str">
        <f>IF(ISBLANK(Monitoring_MP!BN24),"",Monitoring_MP!BN24)</f>
        <v>http://www.cr-falesti.md/index.php/sedinte-video</v>
      </c>
      <c r="BO38" s="295" t="str">
        <f>IF(ISBLANK(Monitoring_MP!BO24),"",Monitoring_MP!BO24)</f>
        <v>nu</v>
      </c>
      <c r="BP38" s="293" t="str">
        <f>IF(ISBLANK(Monitoring_MP!BP24),"",Monitoring_MP!BP24)</f>
        <v>Nu sînt informații pe web</v>
      </c>
      <c r="BQ38" s="295" t="str">
        <f>IF(ISBLANK(Monitoring_MP!BQ24),"",Monitoring_MP!BQ24)</f>
        <v>partial</v>
      </c>
      <c r="BR38" s="293" t="str">
        <f>IF(ISBLANK(Monitoring_MP!BR24),"",Monitoring_MP!BR24)</f>
        <v>https://www.youtube.com/watch?v=WkLrjX6zzAw</v>
      </c>
      <c r="BS38" s="295" t="str">
        <f>IF(ISBLANK(Monitoring_MP!BS24),"",Monitoring_MP!BS24)</f>
        <v>nu</v>
      </c>
      <c r="BT38" s="293" t="str">
        <f>IF(ISBLANK(Monitoring_MP!BT24),"",Monitoring_MP!BT24)</f>
        <v>Nu sînt informații pe web</v>
      </c>
      <c r="BU38" s="295" t="str">
        <f>IF(ISBLANK(Monitoring_MP!BU24),"",Monitoring_MP!BU24)</f>
        <v>nu</v>
      </c>
      <c r="BV38" s="293" t="str">
        <f>IF(ISBLANK(Monitoring_MP!BV24),"",Monitoring_MP!BV24)</f>
        <v>Nu sînt informații pe web</v>
      </c>
      <c r="BW38" s="295" t="str">
        <f>IF(ISBLANK(Monitoring_MP!BW24),"",Monitoring_MP!BW24)</f>
        <v>nu</v>
      </c>
      <c r="BX38" s="293" t="str">
        <f>IF(ISBLANK(Monitoring_MP!BX24),"",Monitoring_MP!BX24)</f>
        <v>Nu sînt informații pe web</v>
      </c>
      <c r="BY38" s="295" t="str">
        <f>IF(ISBLANK(Monitoring_MP!BY24),"",Monitoring_MP!BY24)</f>
        <v>nu</v>
      </c>
      <c r="BZ38" s="293" t="str">
        <f>IF(ISBLANK(Monitoring_MP!BZ24),"",Monitoring_MP!BZ24)</f>
        <v>Nu sînt informații pe web</v>
      </c>
      <c r="CA38" s="295" t="str">
        <f>IF(ISBLANK(Monitoring_MP!CA24),"",Monitoring_MP!CA24)</f>
        <v>nu</v>
      </c>
      <c r="CB38" s="293" t="str">
        <f>IF(ISBLANK(Monitoring_MP!CB24),"",Monitoring_MP!CB24)</f>
        <v>Nu sînt informații pe web</v>
      </c>
      <c r="CC38" s="295" t="str">
        <f>IF(ISBLANK(Monitoring_MP!CC24),"",Monitoring_MP!CC24)</f>
        <v>nu</v>
      </c>
      <c r="CD38" s="293" t="str">
        <f>IF(ISBLANK(Monitoring_MP!CD24),"",Monitoring_MP!CD24)</f>
        <v>Nu sînt informații pe web</v>
      </c>
      <c r="CE38" s="295" t="str">
        <f>IF(ISBLANK(Monitoring_MP!CE24),"",Monitoring_MP!CE24)</f>
        <v>partial</v>
      </c>
      <c r="CF38" s="293" t="str">
        <f>IF(ISBLANK(Monitoring_MP!CF24),"",Monitoring_MP!CF24)</f>
        <v xml:space="preserve">https://www.youtube.com/watch?v=sAM3ZGyUwpA
https://www.youtube.com/watch?v=fd2rOSa8oUk
</v>
      </c>
      <c r="CG38" s="295" t="str">
        <f>IF(ISBLANK(Monitoring_MP!CG24),"",Monitoring_MP!CG24)</f>
        <v>nu</v>
      </c>
      <c r="CH38" s="293" t="str">
        <f>IF(ISBLANK(Monitoring_MP!CH24),"",Monitoring_MP!CH24)</f>
        <v>Nu sînt informații pe web</v>
      </c>
      <c r="CI38" s="295" t="str">
        <f>IF(ISBLANK(Monitoring_MP!CI24),"",Monitoring_MP!CI24)</f>
        <v>partial</v>
      </c>
      <c r="CJ38" s="293" t="str">
        <f>IF(ISBLANK(Monitoring_MP!CJ24),"",Monitoring_MP!CJ24)</f>
        <v>https://www.youtube.com/watch?v=0oUYnhccc_E</v>
      </c>
      <c r="CK38" s="295" t="str">
        <f>IF(ISBLANK(Monitoring_MP!CK24),"",Monitoring_MP!CK24)</f>
        <v>nu</v>
      </c>
      <c r="CL38" s="293" t="str">
        <f>IF(ISBLANK(Monitoring_MP!CL24),"",Monitoring_MP!CL24)</f>
        <v>Nu sînt informații pe web</v>
      </c>
      <c r="CM38" s="295" t="str">
        <f>IF(ISBLANK(Monitoring_MP!CM24),"",Monitoring_MP!CM24)</f>
        <v>da</v>
      </c>
      <c r="CN38" s="293" t="str">
        <f>IF(ISBLANK(Monitoring_MP!CN24),"",Monitoring_MP!CN24)</f>
        <v>https://www.youtube.com/channel/UCE_TthZwwESdQQ8Rrm1hJqw/videos</v>
      </c>
      <c r="CO38" s="295" t="str">
        <f>IF(ISBLANK(Monitoring_MP!CO24),"",Monitoring_MP!CO24)</f>
        <v>nu</v>
      </c>
      <c r="CP38" s="293" t="str">
        <f>IF(ISBLANK(Monitoring_MP!CP24),"",Monitoring_MP!CP24)</f>
        <v>Nu sînt informații pe web</v>
      </c>
      <c r="CQ38" s="295" t="str">
        <f>IF(ISBLANK(Monitoring_MP!CQ24),"",Monitoring_MP!CQ24)</f>
        <v>nu</v>
      </c>
      <c r="CR38" s="293" t="str">
        <f>IF(ISBLANK(Monitoring_MP!CR24),"",Monitoring_MP!CR24)</f>
        <v>Nu sînt informații pe web</v>
      </c>
      <c r="CS38" s="295" t="str">
        <f>IF(ISBLANK(Monitoring_MP!CS24),"",Monitoring_MP!CS24)</f>
        <v>da</v>
      </c>
      <c r="CT38" s="293" t="str">
        <f>IF(ISBLANK(Monitoring_MP!CT24),"",Monitoring_MP!CT24)</f>
        <v>http://raiontaraclia.md/2019/05/22/%d0%b2%d0%bd%d0%b5%d0%be%d1%87%d0%b5%d1%80%d0%b5%d0%b4%d0%bd%d0%be%d0%b5-%d0%b7%d0%b0%d1%81%d0%b5%d0%b4%d0%b0%d0%bd%d0%b8%d0%b5-%d1%80%d0%b0%d0%b9%d0%be%d0%bd%d0%bd%d0%be%d0%b3%d0%be-%d1%81%d0%be-3/
https://www.facebook.com/tuk.md/videos/%D0%B2%D0%BD%D0%B5%D0%BE%D1%87%D0%B5%D1%80%D0%B5%D0%B4%D0%BD%D0%BE%D0%B5-%D0%B7%D0%B0%D1%81%D0%B5%D0%B4%D0%B0%D0%BD%D0%B8%D0%B5-%D1%80%D0%B0%D0%B9%D0%BE%D0%BD%D0%BD%D0%BE%D0%B3%D0%BE-%D1%81%D0%BE%D0%B2%D0%B5%D1%82%D0%B0-%D1%82%D0%B0%D1%80%D0%B0%D0%BA%D0%BB%D0%B8%D1%8F/543748046415246/
https://pl-pl.facebook.com/tuk.md/videos/210519-%D0%B7%D0%B0%D1%81%D0%B5%D0%B4%D0%B0%D0%BD%D0%B8%D0%B5-%D1%80%D0%B0%D0%B9%D0%BE%D0%BD%D0%BD%D0%BE%D0%B3%D0%BE-%D1%81%D0%BE%D0%B2%D0%B5%D1%82%D0%B0-%D1%82%D0%B0%D1%80%D0%B0%D0%BA%D0%BB%D0%B8%D1%8F/392915834645982/</v>
      </c>
      <c r="CU38" s="295" t="str">
        <f>IF(ISBLANK(Monitoring_MP!CU24),"",Monitoring_MP!CU24)</f>
        <v>nu</v>
      </c>
      <c r="CV38" s="293" t="str">
        <f>IF(ISBLANK(Monitoring_MP!CV24),"",Monitoring_MP!CV24)</f>
        <v>Nu sînt informații pe web</v>
      </c>
      <c r="CW38" s="295" t="str">
        <f>IF(ISBLANK(Monitoring_MP!CW24),"",Monitoring_MP!CW24)</f>
        <v>nu</v>
      </c>
      <c r="CX38" s="293" t="str">
        <f>IF(ISBLANK(Monitoring_MP!CX24),"",Monitoring_MP!CX24)</f>
        <v>Nu sînt informații pe web</v>
      </c>
      <c r="CY38" s="318" t="str">
        <f t="shared" si="26"/>
        <v>da</v>
      </c>
      <c r="CZ38" s="318">
        <f t="shared" si="34"/>
        <v>3</v>
      </c>
      <c r="DA38" s="318" t="str">
        <f t="shared" si="27"/>
        <v>nu</v>
      </c>
      <c r="DB38" s="318">
        <f t="shared" si="35"/>
        <v>21</v>
      </c>
      <c r="DC38" s="318" t="str">
        <f t="shared" si="28"/>
        <v>partial</v>
      </c>
      <c r="DD38" s="318">
        <f t="shared" si="36"/>
        <v>8</v>
      </c>
      <c r="DE38" s="318" t="str">
        <f t="shared" si="29"/>
        <v>---</v>
      </c>
      <c r="DF38" s="318">
        <f t="shared" si="37"/>
        <v>0</v>
      </c>
      <c r="DG38" s="318" t="str">
        <f t="shared" si="30"/>
        <v>---</v>
      </c>
      <c r="DH38" s="318">
        <f t="shared" si="38"/>
        <v>0</v>
      </c>
      <c r="DI38" s="318" t="str">
        <f t="shared" si="31"/>
        <v>---</v>
      </c>
      <c r="DJ38" s="318">
        <f t="shared" si="39"/>
        <v>0</v>
      </c>
      <c r="DK38" s="318" t="str">
        <f t="shared" si="32"/>
        <v>---</v>
      </c>
      <c r="DL38" s="318">
        <f t="shared" si="40"/>
        <v>0</v>
      </c>
      <c r="DM38" s="318" t="str">
        <f t="shared" si="33"/>
        <v>N/A</v>
      </c>
      <c r="DN38" s="318">
        <f t="shared" si="41"/>
        <v>0</v>
      </c>
      <c r="DO38" s="318">
        <f t="shared" si="42"/>
        <v>32</v>
      </c>
      <c r="DP38" s="318" t="str">
        <f t="shared" si="43"/>
        <v>da</v>
      </c>
      <c r="DQ38" s="318" t="str">
        <f t="shared" si="44"/>
        <v>nu</v>
      </c>
      <c r="DR38" s="318">
        <f t="shared" si="45"/>
        <v>3</v>
      </c>
      <c r="DS38" s="318">
        <f t="shared" si="46"/>
        <v>21</v>
      </c>
      <c r="DT38" s="318">
        <f t="shared" si="47"/>
        <v>32</v>
      </c>
      <c r="DU38" s="331" t="s">
        <v>317</v>
      </c>
      <c r="DV38" s="319">
        <f t="shared" si="48"/>
        <v>9.375E-2</v>
      </c>
      <c r="DW38" s="319">
        <f t="shared" si="49"/>
        <v>0.65625</v>
      </c>
      <c r="DX38" s="318" t="str">
        <f>VLOOKUP($B38,Matching_final!$B:$G,5,FALSE)</f>
        <v>R18022</v>
      </c>
      <c r="DY38" s="318" t="str">
        <f>VLOOKUP($B38,Matching_final!$B:$H,6,FALSE)</f>
        <v>Sînt înregistrate video/audio și difuzate online ședințele consiliului raional?</v>
      </c>
      <c r="DZ38" s="318" t="str">
        <f>VLOOKUP($B38,Matching_final!$B:$H,7,FALSE)</f>
        <v>par</v>
      </c>
      <c r="EA38" s="319">
        <f>VLOOKUP($DX38,Monitoring_MP_2018!$B:$CZ,102,FALSE)</f>
        <v>0</v>
      </c>
      <c r="EB38" s="319">
        <f>VLOOKUP($DX38,Monitoring_MP_2018!$B:$CZ,103,FALSE)</f>
        <v>0.90625</v>
      </c>
      <c r="EC38" s="320">
        <f t="shared" si="50"/>
        <v>9.375E-2</v>
      </c>
      <c r="ED38" s="320">
        <f t="shared" si="51"/>
        <v>-0.25</v>
      </c>
      <c r="EE38" s="318">
        <v>23</v>
      </c>
    </row>
    <row r="39" spans="1:135" ht="15" customHeight="1" x14ac:dyDescent="0.35">
      <c r="A39" s="352" t="str">
        <f>IF(ISBLANK(Monitoring_MP!A49),"",Monitoring_MP!A49)</f>
        <v>Q47</v>
      </c>
      <c r="B39" s="353" t="str">
        <f>IF(ISBLANK(Monitoring_MP!B49),"",Monitoring_MP!B49)</f>
        <v>R20047</v>
      </c>
      <c r="C39" s="354">
        <f>IF(ISBLANK(Monitoring_MP!C49),"",Monitoring_MP!C49)</f>
        <v>49</v>
      </c>
      <c r="D39" s="354" t="str">
        <f>IF(ISBLANK(Monitoring_MP!D49),"",Monitoring_MP!D49)</f>
        <v>Există elaborate și publicate planuri raionale anticorupție și alte documente privind asigurarea integrităţii în cadrul APL?</v>
      </c>
      <c r="E39" s="354" t="str">
        <f>IF(ISBLANK(Monitoring_MP!E49),"",Monitoring_MP!E49)</f>
        <v>Are district anti-corruption plan and other documents on ensuring institutional integrity developed and published?</v>
      </c>
      <c r="F39" s="132" t="str">
        <f>IF(ISBLANK(Monitoring_MP!F49),"",Monitoring_MP!F49)</f>
        <v>et</v>
      </c>
      <c r="G39" s="132" t="str">
        <f>IF(ISBLANK(Monitoring_MP!G49),"",Monitoring_MP!G49)</f>
        <v>et5</v>
      </c>
      <c r="H39" s="132" t="str">
        <f>IF(ISBLANK(Monitoring_MP!H49),"",Monitoring_MP!H49)</f>
        <v>et5k</v>
      </c>
      <c r="I39" s="355">
        <f>IF(ISBLANK(Monitoring_MP!I49),"",Monitoring_MP!I49)</f>
        <v>1</v>
      </c>
      <c r="J39" s="132" t="str">
        <f>IF(ISBLANK(Monitoring_MP!J49),"",Monitoring_MP!J49)</f>
        <v>da</v>
      </c>
      <c r="K39" s="132" t="str">
        <f>IF(ISBLANK(Monitoring_MP!K49),"",Monitoring_MP!K49)</f>
        <v>yes</v>
      </c>
      <c r="L39" s="132" t="str">
        <f>IF(ISBLANK(Monitoring_MP!L49),"",Monitoring_MP!L49)</f>
        <v>nu</v>
      </c>
      <c r="M39" s="132" t="str">
        <f>IF(ISBLANK(Monitoring_MP!M49),"",Monitoring_MP!M49)</f>
        <v>no</v>
      </c>
      <c r="N39" s="132" t="str">
        <f>IF(ISBLANK(Monitoring_MP!N49),"",Monitoring_MP!N49)</f>
        <v>partial</v>
      </c>
      <c r="O39" s="132" t="str">
        <f>IF(ISBLANK(Monitoring_MP!O49),"",Monitoring_MP!O49)</f>
        <v>partially</v>
      </c>
      <c r="P39" s="207" t="str">
        <f>IF(ISBLANK(Monitoring_MP!P49),"",Monitoring_MP!P49)</f>
        <v>---</v>
      </c>
      <c r="Q39" s="207" t="str">
        <f>IF(ISBLANK(Monitoring_MP!Q49),"",Monitoring_MP!Q49)</f>
        <v>---</v>
      </c>
      <c r="R39" s="207" t="str">
        <f>IF(ISBLANK(Monitoring_MP!R49),"",Monitoring_MP!R49)</f>
        <v>---</v>
      </c>
      <c r="S39" s="207" t="str">
        <f>IF(ISBLANK(Monitoring_MP!S49),"",Monitoring_MP!S49)</f>
        <v>---</v>
      </c>
      <c r="T39" s="207" t="str">
        <f>IF(ISBLANK(Monitoring_MP!T49),"",Monitoring_MP!T49)</f>
        <v>---</v>
      </c>
      <c r="U39" s="207" t="str">
        <f>IF(ISBLANK(Monitoring_MP!U49),"",Monitoring_MP!U49)</f>
        <v>---</v>
      </c>
      <c r="V39" s="207" t="str">
        <f>IF(ISBLANK(Monitoring_MP!V49),"",Monitoring_MP!V49)</f>
        <v>---</v>
      </c>
      <c r="W39" s="207" t="str">
        <f>IF(ISBLANK(Monitoring_MP!W49),"",Monitoring_MP!W49)</f>
        <v>---</v>
      </c>
      <c r="X39" s="132" t="str">
        <f>IF(ISBLANK(Monitoring_MP!X49),"",Monitoring_MP!X49)</f>
        <v>N/A</v>
      </c>
      <c r="Y39" s="132" t="str">
        <f>IF(ISBLANK(Monitoring_MP!Y49),"",Monitoring_MP!Y49)</f>
        <v>N/A</v>
      </c>
      <c r="Z39" s="352" t="str">
        <f>IF(ISBLANK(Monitoring_MP!Z49),"",Monitoring_MP!Z49)</f>
        <v>---</v>
      </c>
      <c r="AA39" s="352" t="str">
        <f>IF(ISBLANK(Monitoring_MP!AA49),"",Monitoring_MP!AA49)</f>
        <v>---</v>
      </c>
      <c r="AB39" s="132" t="str">
        <f>IF(ISBLANK(Monitoring_MP!AB49),"",Monitoring_MP!AB49)</f>
        <v>da</v>
      </c>
      <c r="AC39" s="132" t="str">
        <f>IF(ISBLANK(Monitoring_MP!AC49),"",Monitoring_MP!AC49)</f>
        <v>nu</v>
      </c>
      <c r="AD39" s="132">
        <f>IF(ISBLANK(Monitoring_MP!AD49),"",Monitoring_MP!AD49)</f>
        <v>1</v>
      </c>
      <c r="AE39" s="132">
        <f>IF(ISBLANK(Monitoring_MP!AE49),"",Monitoring_MP!AE49)</f>
        <v>0</v>
      </c>
      <c r="AF39" s="132">
        <f>IF(ISBLANK(Monitoring_MP!AF49),"",Monitoring_MP!AF49)</f>
        <v>0.5</v>
      </c>
      <c r="AG39" s="207" t="str">
        <f>IF(ISBLANK(Monitoring_MP!AG49),"",Monitoring_MP!AG49)</f>
        <v>---</v>
      </c>
      <c r="AH39" s="207" t="str">
        <f>IF(ISBLANK(Monitoring_MP!AH49),"",Monitoring_MP!AH49)</f>
        <v>---</v>
      </c>
      <c r="AI39" s="207" t="str">
        <f>IF(ISBLANK(Monitoring_MP!AI49),"",Monitoring_MP!AI49)</f>
        <v>---</v>
      </c>
      <c r="AJ39" s="207" t="str">
        <f>IF(ISBLANK(Monitoring_MP!AJ49),"",Monitoring_MP!AJ49)</f>
        <v>---</v>
      </c>
      <c r="AK39" s="219" t="str">
        <f>IF(ISBLANK(Monitoring_MP!AK49),"",Monitoring_MP!AK49)</f>
        <v>N/A</v>
      </c>
      <c r="AL39" s="207" t="str">
        <f>IF(ISBLANK(Monitoring_MP!AL49),"",Monitoring_MP!AL49)</f>
        <v>---</v>
      </c>
      <c r="AM39" s="295" t="str">
        <f>IF(ISBLANK(Monitoring_MP!AM49),"",Monitoring_MP!AM49)</f>
        <v>nu</v>
      </c>
      <c r="AN39" s="294" t="str">
        <f>IF(ISBLANK(Monitoring_MP!AN49),"",Monitoring_MP!AN49)</f>
        <v>Nu sînt informații pe web</v>
      </c>
      <c r="AO39" s="295" t="str">
        <f>IF(ISBLANK(Monitoring_MP!AO49),"",Monitoring_MP!AO49)</f>
        <v>da</v>
      </c>
      <c r="AP39" s="294" t="str">
        <f>IF(ISBLANK(Monitoring_MP!AP49),"",Monitoring_MP!AP49)</f>
        <v>http://basarabeasca.md/ro/%d1%80%d1%83%d1%81%d1%81%d0%ba%d0%b8%d0%b9-%d0%bd%d0%be%d1%80%d0%bc%d0%b0%d1%82%d0%b8%d0%b2%d0%bd%d1%8b%d0%b5-%d0%b0%d0%ba%d1%82%d1%8b/</v>
      </c>
      <c r="AQ39" s="295" t="str">
        <f>IF(ISBLANK(Monitoring_MP!AQ49),"",Monitoring_MP!AQ49)</f>
        <v>nu</v>
      </c>
      <c r="AR39" s="293" t="str">
        <f>IF(ISBLANK(Monitoring_MP!AR49),"",Monitoring_MP!AR49)</f>
        <v>Nu sînt informații pe web</v>
      </c>
      <c r="AS39" s="295" t="str">
        <f>IF(ISBLANK(Monitoring_MP!AS49),"",Monitoring_MP!AS49)</f>
        <v>nu</v>
      </c>
      <c r="AT39" s="293" t="str">
        <f>IF(ISBLANK(Monitoring_MP!AT49),"",Monitoring_MP!AT49)</f>
        <v>Nu sînt informații pe web</v>
      </c>
      <c r="AU39" s="295" t="str">
        <f>IF(ISBLANK(Monitoring_MP!AU49),"",Monitoring_MP!AU49)</f>
        <v>nu</v>
      </c>
      <c r="AV39" s="293" t="str">
        <f>IF(ISBLANK(Monitoring_MP!AV49),"",Monitoring_MP!AV49)</f>
        <v>Nu sînt informații pe web</v>
      </c>
      <c r="AW39" s="295" t="str">
        <f>IF(ISBLANK(Monitoring_MP!AW49),"",Monitoring_MP!AW49)</f>
        <v>partial</v>
      </c>
      <c r="AX39" s="293" t="str">
        <f>IF(ISBLANK(Monitoring_MP!AX49),"",Monitoring_MP!AX49)</f>
        <v>http://cantemir.md/libview.php?l=ro&amp;idc=97&amp;id=836&amp;t=/Informatii-utile/Noutati/raport-anticoruptie-semI-2019
http://www.cantemir.md/libview.php?l=ro&amp;idc=97&amp;id=888&amp;t=/Informatii-utile/Noutati/Plan-local-anticoruptie-2018-2020-semII-rl-Cantemir</v>
      </c>
      <c r="AY39" s="295" t="str">
        <f>IF(ISBLANK(Monitoring_MP!AY49),"",Monitoring_MP!AY49)</f>
        <v>nu</v>
      </c>
      <c r="AZ39" s="293" t="str">
        <f>IF(ISBLANK(Monitoring_MP!AZ49),"",Monitoring_MP!AZ49)</f>
        <v>Nu sînt informații pe web</v>
      </c>
      <c r="BA39" s="295" t="str">
        <f>IF(ISBLANK(Monitoring_MP!BA49),"",Monitoring_MP!BA49)</f>
        <v>partial</v>
      </c>
      <c r="BB39" s="293" t="str">
        <f>IF(ISBLANK(Monitoring_MP!BB49),"",Monitoring_MP!BB49)</f>
        <v>http://raioncimislia.md/rapoarte/</v>
      </c>
      <c r="BC39" s="295" t="str">
        <f>IF(ISBLANK(Monitoring_MP!BC49),"",Monitoring_MP!BC49)</f>
        <v>partial</v>
      </c>
      <c r="BD39" s="293" t="str">
        <f>IF(ISBLANK(Monitoring_MP!BD49),"",Monitoring_MP!BD49)</f>
        <v>http://criuleni.md/index.php?pag=news&amp;id=432&amp;rid=2114&amp;l=ro</v>
      </c>
      <c r="BE39" s="295" t="str">
        <f>IF(ISBLANK(Monitoring_MP!BE49),"",Monitoring_MP!BE49)</f>
        <v>partial</v>
      </c>
      <c r="BF39" s="293" t="str">
        <f>IF(ISBLANK(Monitoring_MP!BF49),"",Monitoring_MP!BF49)</f>
        <v>http://donduseni.md/sedinte-si-deciziile-consiliului/</v>
      </c>
      <c r="BG39" s="295" t="str">
        <f>IF(ISBLANK(Monitoring_MP!BG49),"",Monitoring_MP!BG49)</f>
        <v>nu</v>
      </c>
      <c r="BH39" s="293" t="str">
        <f>IF(ISBLANK(Monitoring_MP!BH49),"",Monitoring_MP!BH49)</f>
        <v>Nu sînt informații pe web</v>
      </c>
      <c r="BI39" s="295" t="str">
        <f>IF(ISBLANK(Monitoring_MP!BI49),"",Monitoring_MP!BI49)</f>
        <v>nu</v>
      </c>
      <c r="BJ39" s="293" t="str">
        <f>IF(ISBLANK(Monitoring_MP!BJ49),"",Monitoring_MP!BJ49)</f>
        <v>Nu sînt informații pe web</v>
      </c>
      <c r="BK39" s="295" t="str">
        <f>IF(ISBLANK(Monitoring_MP!BK49),"",Monitoring_MP!BK49)</f>
        <v>nu</v>
      </c>
      <c r="BL39" s="293" t="str">
        <f>IF(ISBLANK(Monitoring_MP!BL49),"",Monitoring_MP!BL49)</f>
        <v>Nu sînt informații pe web</v>
      </c>
      <c r="BM39" s="295" t="str">
        <f>IF(ISBLANK(Monitoring_MP!BM49),"",Monitoring_MP!BM49)</f>
        <v>partial</v>
      </c>
      <c r="BN39" s="293" t="str">
        <f>IF(ISBLANK(Monitoring_MP!BN49),"",Monitoring_MP!BN49)</f>
        <v>http://www.cr-falesti.md/index.php/plan-anticorupt/2032-planul-raional-anticoruptie-pentru-anii-2018-2020</v>
      </c>
      <c r="BO39" s="295" t="str">
        <f>IF(ISBLANK(Monitoring_MP!BO49),"",Monitoring_MP!BO49)</f>
        <v>partial</v>
      </c>
      <c r="BP39" s="293" t="str">
        <f>IF(ISBLANK(Monitoring_MP!BP49),"",Monitoring_MP!BP49)</f>
        <v>http://floresti.md/planuri/</v>
      </c>
      <c r="BQ39" s="295" t="str">
        <f>IF(ISBLANK(Monitoring_MP!BQ49),"",Monitoring_MP!BQ49)</f>
        <v>nu</v>
      </c>
      <c r="BR39" s="293" t="str">
        <f>IF(ISBLANK(Monitoring_MP!BR49),"",Monitoring_MP!BR49)</f>
        <v>Nu sînt informații pe web</v>
      </c>
      <c r="BS39" s="295" t="str">
        <f>IF(ISBLANK(Monitoring_MP!BS49),"",Monitoring_MP!BS49)</f>
        <v>nu</v>
      </c>
      <c r="BT39" s="293" t="str">
        <f>IF(ISBLANK(Monitoring_MP!BT49),"",Monitoring_MP!BT49)</f>
        <v>Nu sînt informații pe web</v>
      </c>
      <c r="BU39" s="295" t="str">
        <f>IF(ISBLANK(Monitoring_MP!BU49),"",Monitoring_MP!BU49)</f>
        <v>nu</v>
      </c>
      <c r="BV39" s="292" t="str">
        <f>IF(ISBLANK(Monitoring_MP!BV49),"",Monitoring_MP!BV49)</f>
        <v>Nu sînt informații pe web</v>
      </c>
      <c r="BW39" s="295" t="str">
        <f>IF(ISBLANK(Monitoring_MP!BW49),"",Monitoring_MP!BW49)</f>
        <v>da</v>
      </c>
      <c r="BX39" s="293" t="str">
        <f>IF(ISBLANK(Monitoring_MP!BX49),"",Monitoring_MP!BX49)</f>
        <v>http://www.leova.md/index.php?pag=news&amp;id=907&amp;l=ro
http://www.leova.md/index.php?pag=news&amp;id=735&amp;l=ro
http://www.leova.md/index.php?pag=news&amp;id=931&amp;l=ro</v>
      </c>
      <c r="BY39" s="295" t="str">
        <f>IF(ISBLANK(Monitoring_MP!BY49),"",Monitoring_MP!BY49)</f>
        <v>nu</v>
      </c>
      <c r="BZ39" s="293" t="str">
        <f>IF(ISBLANK(Monitoring_MP!BZ49),"",Monitoring_MP!BZ49)</f>
        <v>Nu sînt informații pe web</v>
      </c>
      <c r="CA39" s="295" t="str">
        <f>IF(ISBLANK(Monitoring_MP!CA49),"",Monitoring_MP!CA49)</f>
        <v>nu</v>
      </c>
      <c r="CB39" s="293" t="str">
        <f>IF(ISBLANK(Monitoring_MP!CB49),"",Monitoring_MP!CB49)</f>
        <v>Nu sînt informații pe web</v>
      </c>
      <c r="CC39" s="295" t="str">
        <f>IF(ISBLANK(Monitoring_MP!CC49),"",Monitoring_MP!CC49)</f>
        <v>nu</v>
      </c>
      <c r="CD39" s="293" t="str">
        <f>IF(ISBLANK(Monitoring_MP!CD49),"",Monitoring_MP!CD49)</f>
        <v>Nu sînt informații pe web</v>
      </c>
      <c r="CE39" s="295" t="str">
        <f>IF(ISBLANK(Monitoring_MP!CE49),"",Monitoring_MP!CE49)</f>
        <v>nu</v>
      </c>
      <c r="CF39" s="293" t="str">
        <f>IF(ISBLANK(Monitoring_MP!CF49),"",Monitoring_MP!CF49)</f>
        <v>Nu sînt informații pe web</v>
      </c>
      <c r="CG39" s="295" t="str">
        <f>IF(ISBLANK(Monitoring_MP!CG49),"",Monitoring_MP!CG49)</f>
        <v>partial</v>
      </c>
      <c r="CH39" s="293" t="str">
        <f>IF(ISBLANK(Monitoring_MP!CH49),"",Monitoring_MP!CH49)</f>
        <v>http://www.riscani.md/index.php?pag=legislatie&amp;ids=alte_documente&amp;id=4668&amp;start=</v>
      </c>
      <c r="CI39" s="295" t="str">
        <f>IF(ISBLANK(Monitoring_MP!CI49),"",Monitoring_MP!CI49)</f>
        <v>da</v>
      </c>
      <c r="CJ39" s="293" t="str">
        <f>IF(ISBLANK(Monitoring_MP!CJ49),"",Monitoring_MP!CJ49)</f>
        <v>http://www.singerei.md/anticoruptie/item/1421-plan-anticoruptie.html
http://www.singerei.md/anticoruptie/item/2059-raport-privind-implementarea-planului-local-anticoruptie-pentru-anii-2018-2020.html</v>
      </c>
      <c r="CK39" s="295" t="str">
        <f>IF(ISBLANK(Monitoring_MP!CK49),"",Monitoring_MP!CK49)</f>
        <v>partial</v>
      </c>
      <c r="CL39" s="293" t="str">
        <f>IF(ISBLANK(Monitoring_MP!CL49),"",Monitoring_MP!CL49)</f>
        <v>http://soldanesti.md/wp-content/uploads/2019/07/raport-anticoruptie-1-converted.pdf</v>
      </c>
      <c r="CM39" s="295" t="str">
        <f>IF(ISBLANK(Monitoring_MP!CM49),"",Monitoring_MP!CM49)</f>
        <v>nu</v>
      </c>
      <c r="CN39" s="293" t="str">
        <f>IF(ISBLANK(Monitoring_MP!CN49),"",Monitoring_MP!CN49)</f>
        <v>Nu sînt informații pe web</v>
      </c>
      <c r="CO39" s="295" t="str">
        <f>IF(ISBLANK(Monitoring_MP!CO49),"",Monitoring_MP!CO49)</f>
        <v>partial</v>
      </c>
      <c r="CP39" s="293" t="str">
        <f>IF(ISBLANK(Monitoring_MP!CP49),"",Monitoring_MP!CP49)</f>
        <v>https://stefan-voda.md/planul-anticoruptie-al-consiliului-raional-stefan-voda-pentru-anii-2018-2020/</v>
      </c>
      <c r="CQ39" s="295" t="str">
        <f>IF(ISBLANK(Monitoring_MP!CQ49),"",Monitoring_MP!CQ49)</f>
        <v>partial</v>
      </c>
      <c r="CR39" s="293" t="str">
        <f>IF(ISBLANK(Monitoring_MP!CR49),"",Monitoring_MP!CR49)</f>
        <v>http://crstraseni.md/media/files/files/decizia_5_12____cu_privire_la_aprobarea_planului_local_anticoruptie_pentru_anii_2018-2020____5090767.pdf
http://crstraseni.md/index.php?pag=news&amp;id=788&amp;rid=3607&amp;l=ro
http://crstraseni.md/index.php?pag=news&amp;id=694&amp;l=ro</v>
      </c>
      <c r="CS39" s="295" t="str">
        <f>IF(ISBLANK(Monitoring_MP!CS49),"",Monitoring_MP!CS49)</f>
        <v>partial</v>
      </c>
      <c r="CT39" s="293" t="str">
        <f>IF(ISBLANK(Monitoring_MP!CT49),"",Monitoring_MP!CT49)</f>
        <v>http://raiontaraclia.md/docs/%d0%bf%d0%bb%d0%b0%d0%bd%d1%8b/</v>
      </c>
      <c r="CU39" s="295" t="str">
        <f>IF(ISBLANK(Monitoring_MP!CU49),"",Monitoring_MP!CU49)</f>
        <v>nu</v>
      </c>
      <c r="CV39" s="293" t="str">
        <f>IF(ISBLANK(Monitoring_MP!CV49),"",Monitoring_MP!CV49)</f>
        <v>Nu sînt informații pe web</v>
      </c>
      <c r="CW39" s="295" t="str">
        <f>IF(ISBLANK(Monitoring_MP!CW49),"",Monitoring_MP!CW49)</f>
        <v>nu</v>
      </c>
      <c r="CX39" s="293" t="str">
        <f>IF(ISBLANK(Monitoring_MP!CX49),"",Monitoring_MP!CX49)</f>
        <v>Nu sînt informații pe web</v>
      </c>
      <c r="CY39" s="318" t="str">
        <f t="shared" si="26"/>
        <v>da</v>
      </c>
      <c r="CZ39" s="318">
        <f t="shared" si="34"/>
        <v>3</v>
      </c>
      <c r="DA39" s="318" t="str">
        <f t="shared" si="27"/>
        <v>nu</v>
      </c>
      <c r="DB39" s="318">
        <f t="shared" si="35"/>
        <v>18</v>
      </c>
      <c r="DC39" s="318" t="str">
        <f t="shared" si="28"/>
        <v>partial</v>
      </c>
      <c r="DD39" s="318">
        <f t="shared" si="36"/>
        <v>11</v>
      </c>
      <c r="DE39" s="318" t="str">
        <f t="shared" si="29"/>
        <v>---</v>
      </c>
      <c r="DF39" s="318">
        <f t="shared" si="37"/>
        <v>0</v>
      </c>
      <c r="DG39" s="318" t="str">
        <f t="shared" si="30"/>
        <v>---</v>
      </c>
      <c r="DH39" s="318">
        <f t="shared" si="38"/>
        <v>0</v>
      </c>
      <c r="DI39" s="318" t="str">
        <f t="shared" si="31"/>
        <v>---</v>
      </c>
      <c r="DJ39" s="318">
        <f t="shared" si="39"/>
        <v>0</v>
      </c>
      <c r="DK39" s="318" t="str">
        <f t="shared" si="32"/>
        <v>---</v>
      </c>
      <c r="DL39" s="318">
        <f t="shared" si="40"/>
        <v>0</v>
      </c>
      <c r="DM39" s="318" t="str">
        <f t="shared" si="33"/>
        <v>N/A</v>
      </c>
      <c r="DN39" s="318">
        <f t="shared" si="41"/>
        <v>0</v>
      </c>
      <c r="DO39" s="318">
        <f t="shared" si="42"/>
        <v>32</v>
      </c>
      <c r="DP39" s="318" t="str">
        <f t="shared" si="43"/>
        <v>da</v>
      </c>
      <c r="DQ39" s="318" t="str">
        <f t="shared" si="44"/>
        <v>nu</v>
      </c>
      <c r="DR39" s="318">
        <f t="shared" si="45"/>
        <v>3</v>
      </c>
      <c r="DS39" s="318">
        <f t="shared" si="46"/>
        <v>18</v>
      </c>
      <c r="DT39" s="318">
        <f t="shared" si="47"/>
        <v>32</v>
      </c>
      <c r="DU39" s="354" t="s">
        <v>351</v>
      </c>
      <c r="DV39" s="319">
        <f t="shared" si="48"/>
        <v>9.375E-2</v>
      </c>
      <c r="DW39" s="319">
        <f t="shared" si="49"/>
        <v>0.5625</v>
      </c>
      <c r="DX39" s="318" t="str">
        <f>VLOOKUP($B39,Matching_final!$B:$G,5,FALSE)</f>
        <v>R18047</v>
      </c>
      <c r="DY39" s="318" t="str">
        <f>VLOOKUP($B39,Matching_final!$B:$H,6,FALSE)</f>
        <v>Există elaborate și publicate planuri, strategii, ghiduri, alte documente privind asigurarea integrităţii în cadrul APL?</v>
      </c>
      <c r="DZ39" s="318" t="str">
        <f>VLOOKUP($B39,Matching_final!$B:$H,7,FALSE)</f>
        <v>et</v>
      </c>
      <c r="EA39" s="319">
        <f>VLOOKUP($DX39,Monitoring_MP_2018!$B:$CZ,102,FALSE)</f>
        <v>0.375</v>
      </c>
      <c r="EB39" s="319">
        <f>VLOOKUP($DX39,Monitoring_MP_2018!$B:$CZ,103,FALSE)</f>
        <v>0.625</v>
      </c>
      <c r="EC39" s="320">
        <f t="shared" si="50"/>
        <v>-0.28125</v>
      </c>
      <c r="ED39" s="320">
        <f t="shared" si="51"/>
        <v>-6.25E-2</v>
      </c>
      <c r="EE39" s="318">
        <v>48</v>
      </c>
    </row>
    <row r="40" spans="1:135" ht="15" customHeight="1" x14ac:dyDescent="0.35">
      <c r="A40" s="361" t="str">
        <f>IF(ISBLANK(Monitoring_MP!A54),"",Monitoring_MP!A54)</f>
        <v>Q52</v>
      </c>
      <c r="B40" s="362" t="str">
        <f>IF(ISBLANK(Monitoring_MP!B54),"",Monitoring_MP!B54)</f>
        <v>R20052</v>
      </c>
      <c r="C40" s="363">
        <f>IF(ISBLANK(Monitoring_MP!C54),"",Monitoring_MP!C54)</f>
        <v>54</v>
      </c>
      <c r="D40" s="363" t="str">
        <f>IF(ISBLANK(Monitoring_MP!D54),"",Monitoring_MP!D54)</f>
        <v>Sînt plasate pe web datele privind programele şi proiectele, inclusiv de asistenţă tehnică, ale căror beneficiari sau executanţi sînt autorităţile administraţiei publice (denumirea, scopurile şi sarcinile de bază, beneficiarii şi executorii principali de program, termenele şi rezultatele de realizare scontate, volumul şi sursele de finanţare) ?</v>
      </c>
      <c r="E40" s="363" t="str">
        <f>IF(ISBLANK(Monitoring_MP!E54),"",Monitoring_MP!E54)</f>
        <v>Are placed on web data on programs and projects, including technical assistance, whose beneficiaries performers are public authorities (name, goals and basic tasks beneficiaries and executors main program, terms and results of achieving the expected volume and sources financing)?</v>
      </c>
      <c r="F40" s="364" t="str">
        <f>IF(ISBLANK(Monitoring_MP!F54),"",Monitoring_MP!F54)</f>
        <v>inv</v>
      </c>
      <c r="G40" s="364" t="str">
        <f>IF(ISBLANK(Monitoring_MP!G54),"",Monitoring_MP!G54)</f>
        <v>soc4</v>
      </c>
      <c r="H40" s="364" t="str">
        <f>IF(ISBLANK(Monitoring_MP!H54),"",Monitoring_MP!H54)</f>
        <v>soc4k</v>
      </c>
      <c r="I40" s="365">
        <f>IF(ISBLANK(Monitoring_MP!I54),"",Monitoring_MP!I54)</f>
        <v>2</v>
      </c>
      <c r="J40" s="134" t="str">
        <f>IF(ISBLANK(Monitoring_MP!J54),"",Monitoring_MP!J54)</f>
        <v>da</v>
      </c>
      <c r="K40" s="134" t="str">
        <f>IF(ISBLANK(Monitoring_MP!K54),"",Monitoring_MP!K54)</f>
        <v>yes</v>
      </c>
      <c r="L40" s="134" t="str">
        <f>IF(ISBLANK(Monitoring_MP!L54),"",Monitoring_MP!L54)</f>
        <v>nu</v>
      </c>
      <c r="M40" s="134" t="str">
        <f>IF(ISBLANK(Monitoring_MP!M54),"",Monitoring_MP!M54)</f>
        <v xml:space="preserve">no </v>
      </c>
      <c r="N40" s="134" t="str">
        <f>IF(ISBLANK(Monitoring_MP!N54),"",Monitoring_MP!N54)</f>
        <v>partial</v>
      </c>
      <c r="O40" s="134" t="str">
        <f>IF(ISBLANK(Monitoring_MP!O54),"",Monitoring_MP!O54)</f>
        <v>partially</v>
      </c>
      <c r="P40" s="209" t="str">
        <f>IF(ISBLANK(Monitoring_MP!P54),"",Monitoring_MP!P54)</f>
        <v>---</v>
      </c>
      <c r="Q40" s="209" t="str">
        <f>IF(ISBLANK(Monitoring_MP!Q54),"",Monitoring_MP!Q54)</f>
        <v>---</v>
      </c>
      <c r="R40" s="209" t="str">
        <f>IF(ISBLANK(Monitoring_MP!R54),"",Monitoring_MP!R54)</f>
        <v>---</v>
      </c>
      <c r="S40" s="209" t="str">
        <f>IF(ISBLANK(Monitoring_MP!S54),"",Monitoring_MP!S54)</f>
        <v>---</v>
      </c>
      <c r="T40" s="209" t="str">
        <f>IF(ISBLANK(Monitoring_MP!T54),"",Monitoring_MP!T54)</f>
        <v>---</v>
      </c>
      <c r="U40" s="209" t="str">
        <f>IF(ISBLANK(Monitoring_MP!U54),"",Monitoring_MP!U54)</f>
        <v>---</v>
      </c>
      <c r="V40" s="209" t="str">
        <f>IF(ISBLANK(Monitoring_MP!V54),"",Monitoring_MP!V54)</f>
        <v>---</v>
      </c>
      <c r="W40" s="209" t="str">
        <f>IF(ISBLANK(Monitoring_MP!W54),"",Monitoring_MP!W54)</f>
        <v>---</v>
      </c>
      <c r="X40" s="134" t="str">
        <f>IF(ISBLANK(Monitoring_MP!X54),"",Monitoring_MP!X54)</f>
        <v>N/A</v>
      </c>
      <c r="Y40" s="134" t="str">
        <f>IF(ISBLANK(Monitoring_MP!Y54),"",Monitoring_MP!Y54)</f>
        <v>N/A</v>
      </c>
      <c r="Z40" s="361" t="str">
        <f>IF(ISBLANK(Monitoring_MP!Z54),"",Monitoring_MP!Z54)</f>
        <v>---</v>
      </c>
      <c r="AA40" s="361" t="str">
        <f>IF(ISBLANK(Monitoring_MP!AA54),"",Monitoring_MP!AA54)</f>
        <v>---</v>
      </c>
      <c r="AB40" s="134" t="str">
        <f>IF(ISBLANK(Monitoring_MP!AB54),"",Monitoring_MP!AB54)</f>
        <v>da</v>
      </c>
      <c r="AC40" s="134" t="str">
        <f>IF(ISBLANK(Monitoring_MP!AC54),"",Monitoring_MP!AC54)</f>
        <v>nu</v>
      </c>
      <c r="AD40" s="134">
        <f>IF(ISBLANK(Monitoring_MP!AD54),"",Monitoring_MP!AD54)</f>
        <v>2</v>
      </c>
      <c r="AE40" s="134">
        <f>IF(ISBLANK(Monitoring_MP!AE54),"",Monitoring_MP!AE54)</f>
        <v>0</v>
      </c>
      <c r="AF40" s="134">
        <f>IF(ISBLANK(Monitoring_MP!AF54),"",Monitoring_MP!AF54)</f>
        <v>1</v>
      </c>
      <c r="AG40" s="209" t="str">
        <f>IF(ISBLANK(Monitoring_MP!AG54),"",Monitoring_MP!AG54)</f>
        <v>---</v>
      </c>
      <c r="AH40" s="209" t="str">
        <f>IF(ISBLANK(Monitoring_MP!AH54),"",Monitoring_MP!AH54)</f>
        <v>---</v>
      </c>
      <c r="AI40" s="209" t="str">
        <f>IF(ISBLANK(Monitoring_MP!AI54),"",Monitoring_MP!AI54)</f>
        <v>---</v>
      </c>
      <c r="AJ40" s="209" t="str">
        <f>IF(ISBLANK(Monitoring_MP!AJ54),"",Monitoring_MP!AJ54)</f>
        <v>---</v>
      </c>
      <c r="AK40" s="221" t="str">
        <f>IF(ISBLANK(Monitoring_MP!AK54),"",Monitoring_MP!AK54)</f>
        <v>N/A</v>
      </c>
      <c r="AL40" s="209" t="str">
        <f>IF(ISBLANK(Monitoring_MP!AL54),"",Monitoring_MP!AL54)</f>
        <v>---</v>
      </c>
      <c r="AM40" s="295" t="str">
        <f>IF(ISBLANK(Monitoring_MP!AM54),"",Monitoring_MP!AM54)</f>
        <v>nu</v>
      </c>
      <c r="AN40" s="295" t="str">
        <f>IF(ISBLANK(Monitoring_MP!AN54),"",Monitoring_MP!AN54)</f>
        <v>Nu sînt informații pe web</v>
      </c>
      <c r="AO40" s="295" t="str">
        <f>IF(ISBLANK(Monitoring_MP!AO54),"",Monitoring_MP!AO54)</f>
        <v>partial</v>
      </c>
      <c r="AP40" s="295" t="str">
        <f>IF(ISBLANK(Monitoring_MP!AP54),"",Monitoring_MP!AP54)</f>
        <v>http://basarabeasca.md/ro/2019/12/%d1%80%d1%83%d1%81%d1%81%d0%ba%d0%b8%d0%b9-%d0%bf%d1%80%d0%be%d0%b5%d0%ba%d1%82-%d0%bf%d0%be-%d1%8d%d0%bd%d0%b5%d1%80%d0%b3%d0%be%d1%8d%d1%84%d1%84%d0%b5%d0%ba%d1%82%d0%b8%d0%b2%d0%bd%d0%be%d1%81/</v>
      </c>
      <c r="AQ40" s="295" t="str">
        <f>IF(ISBLANK(Monitoring_MP!AQ54),"",Monitoring_MP!AQ54)</f>
        <v>nu</v>
      </c>
      <c r="AR40" s="296" t="str">
        <f>IF(ISBLANK(Monitoring_MP!AR54),"",Monitoring_MP!AR54)</f>
        <v>Nu sînt informații pe web</v>
      </c>
      <c r="AS40" s="295" t="str">
        <f>IF(ISBLANK(Monitoring_MP!AS54),"",Monitoring_MP!AS54)</f>
        <v>da</v>
      </c>
      <c r="AT40" s="296" t="str">
        <f>IF(ISBLANK(Monitoring_MP!AT54),"",Monitoring_MP!AT54)</f>
        <v>https://cahul.md/category/modernizarea-serviciilor-publice-locale-in-sectorul-aac-in-raionul-cahul/</v>
      </c>
      <c r="AU40" s="295" t="str">
        <f>IF(ISBLANK(Monitoring_MP!AU54),"",Monitoring_MP!AU54)</f>
        <v>nu</v>
      </c>
      <c r="AV40" s="297" t="str">
        <f>IF(ISBLANK(Monitoring_MP!AV54),"",Monitoring_MP!AV54)</f>
        <v>Nu sînt informații pe web</v>
      </c>
      <c r="AW40" s="295" t="str">
        <f>IF(ISBLANK(Monitoring_MP!AW54),"",Monitoring_MP!AW54)</f>
        <v>nu</v>
      </c>
      <c r="AX40" s="296" t="str">
        <f>IF(ISBLANK(Monitoring_MP!AX54),"",Monitoring_MP!AX54)</f>
        <v>Nu sînt informații pe web</v>
      </c>
      <c r="AY40" s="295" t="str">
        <f>IF(ISBLANK(Monitoring_MP!AY54),"",Monitoring_MP!AY54)</f>
        <v>partial</v>
      </c>
      <c r="AZ40" s="296" t="str">
        <f>IF(ISBLANK(Monitoring_MP!AZ54),"",Monitoring_MP!AZ54)</f>
        <v>http://www.causeni.md/news/item/index/1956</v>
      </c>
      <c r="BA40" s="295" t="str">
        <f>IF(ISBLANK(Monitoring_MP!BA54),"",Monitoring_MP!BA54)</f>
        <v>nu</v>
      </c>
      <c r="BB40" s="296" t="str">
        <f>IF(ISBLANK(Monitoring_MP!BB54),"",Monitoring_MP!BB54)</f>
        <v>Nu sînt informații pe web</v>
      </c>
      <c r="BC40" s="295" t="str">
        <f>IF(ISBLANK(Monitoring_MP!BC54),"",Monitoring_MP!BC54)</f>
        <v>partial</v>
      </c>
      <c r="BD40" s="297" t="str">
        <f>IF(ISBLANK(Monitoring_MP!BD54),"",Monitoring_MP!BD54)</f>
        <v>http://criuleni.md/index.php?pag=news&amp;id=526&amp;l=ro</v>
      </c>
      <c r="BE40" s="295" t="str">
        <f>IF(ISBLANK(Monitoring_MP!BE54),"",Monitoring_MP!BE54)</f>
        <v>nu</v>
      </c>
      <c r="BF40" s="297" t="str">
        <f>IF(ISBLANK(Monitoring_MP!BF54),"",Monitoring_MP!BF54)</f>
        <v>Nu sînt informații pe web</v>
      </c>
      <c r="BG40" s="295" t="str">
        <f>IF(ISBLANK(Monitoring_MP!BG54),"",Monitoring_MP!BG54)</f>
        <v>nu</v>
      </c>
      <c r="BH40" s="297" t="str">
        <f>IF(ISBLANK(Monitoring_MP!BH54),"",Monitoring_MP!BH54)</f>
        <v>Nu sînt informații pe web</v>
      </c>
      <c r="BI40" s="295" t="str">
        <f>IF(ISBLANK(Monitoring_MP!BI54),"",Monitoring_MP!BI54)</f>
        <v>nu</v>
      </c>
      <c r="BJ40" s="296" t="str">
        <f>IF(ISBLANK(Monitoring_MP!BJ54),"",Monitoring_MP!BJ54)</f>
        <v>Nu sînt informații pe web</v>
      </c>
      <c r="BK40" s="295" t="str">
        <f>IF(ISBLANK(Monitoring_MP!BK54),"",Monitoring_MP!BK54)</f>
        <v>nu</v>
      </c>
      <c r="BL40" s="296" t="str">
        <f>IF(ISBLANK(Monitoring_MP!BL54),"",Monitoring_MP!BL54)</f>
        <v>Nu sînt informații pe web</v>
      </c>
      <c r="BM40" s="295" t="str">
        <f>IF(ISBLANK(Monitoring_MP!BM54),"",Monitoring_MP!BM54)</f>
        <v>nu</v>
      </c>
      <c r="BN40" s="297" t="str">
        <f>IF(ISBLANK(Monitoring_MP!BN54),"",Monitoring_MP!BN54)</f>
        <v>Nu sînt informații pe web</v>
      </c>
      <c r="BO40" s="295" t="str">
        <f>IF(ISBLANK(Monitoring_MP!BO54),"",Monitoring_MP!BO54)</f>
        <v>nu</v>
      </c>
      <c r="BP40" s="297" t="str">
        <f>IF(ISBLANK(Monitoring_MP!BP54),"",Monitoring_MP!BP54)</f>
        <v>Nu sînt informații pe web</v>
      </c>
      <c r="BQ40" s="295" t="str">
        <f>IF(ISBLANK(Monitoring_MP!BQ54),"",Monitoring_MP!BQ54)</f>
        <v>nu</v>
      </c>
      <c r="BR40" s="296" t="str">
        <f>IF(ISBLANK(Monitoring_MP!BR54),"",Monitoring_MP!BR54)</f>
        <v>Nu sînt informații pe web</v>
      </c>
      <c r="BS40" s="295" t="str">
        <f>IF(ISBLANK(Monitoring_MP!BS54),"",Monitoring_MP!BS54)</f>
        <v>da</v>
      </c>
      <c r="BT40" s="296" t="str">
        <f>IF(ISBLANK(Monitoring_MP!BT54),"",Monitoring_MP!BT54)</f>
        <v>https://hincesti.md/category/oportunitati-de-finantare/proiecte/anunturi-de-proiecte/
https://hincesti.md/category/oportunitati-de-finantare/proiecte-in-derulare/
https://hincesti.md/category/oportunitati-de-finantare/proiecte-finalizate/
https://hincesti.md/2020/05/13/raportul-cu-privire-la-activitatea-directiei-economie-si-cooperare-transfrontaliera-pentru-perioada-ianuarie-decembrie-2019/
https://hincesti.md/category/oportunitati-de-finantare/proiecte-de-intruire/</v>
      </c>
      <c r="BU40" s="295" t="str">
        <f>IF(ISBLANK(Monitoring_MP!BU54),"",Monitoring_MP!BU54)</f>
        <v>nu</v>
      </c>
      <c r="BV40" s="296" t="str">
        <f>IF(ISBLANK(Monitoring_MP!BV54),"",Monitoring_MP!BV54)</f>
        <v>Nu sînt informații pe web</v>
      </c>
      <c r="BW40" s="295" t="str">
        <f>IF(ISBLANK(Monitoring_MP!BW54),"",Monitoring_MP!BW54)</f>
        <v>partial</v>
      </c>
      <c r="BX40" s="296" t="str">
        <f>IF(ISBLANK(Monitoring_MP!BX54),"",Monitoring_MP!BX54)</f>
        <v>http://www.leova.md/index.php?pag=cat&amp;id=696&amp;l=ro</v>
      </c>
      <c r="BY40" s="295" t="str">
        <f>IF(ISBLANK(Monitoring_MP!BY54),"",Monitoring_MP!BY54)</f>
        <v>nu</v>
      </c>
      <c r="BZ40" s="296" t="str">
        <f>IF(ISBLANK(Monitoring_MP!BZ54),"",Monitoring_MP!BZ54)</f>
        <v>Nu sînt informații pe web</v>
      </c>
      <c r="CA40" s="295" t="str">
        <f>IF(ISBLANK(Monitoring_MP!CA54),"",Monitoring_MP!CA54)</f>
        <v>nu</v>
      </c>
      <c r="CB40" s="296" t="str">
        <f>IF(ISBLANK(Monitoring_MP!CB54),"",Monitoring_MP!CB54)</f>
        <v>Nu sînt informații pe web</v>
      </c>
      <c r="CC40" s="295" t="str">
        <f>IF(ISBLANK(Monitoring_MP!CC54),"",Monitoring_MP!CC54)</f>
        <v>nu</v>
      </c>
      <c r="CD40" s="297" t="str">
        <f>IF(ISBLANK(Monitoring_MP!CD54),"",Monitoring_MP!CD54)</f>
        <v>Nu sînt informații pe web</v>
      </c>
      <c r="CE40" s="295" t="str">
        <f>IF(ISBLANK(Monitoring_MP!CE54),"",Monitoring_MP!CE54)</f>
        <v>nu</v>
      </c>
      <c r="CF40" s="296" t="str">
        <f>IF(ISBLANK(Monitoring_MP!CF54),"",Monitoring_MP!CF54)</f>
        <v>Nu sînt informații pe web</v>
      </c>
      <c r="CG40" s="295" t="str">
        <f>IF(ISBLANK(Monitoring_MP!CG54),"",Monitoring_MP!CG54)</f>
        <v>nu</v>
      </c>
      <c r="CH40" s="296" t="str">
        <f>IF(ISBLANK(Monitoring_MP!CH54),"",Monitoring_MP!CH54)</f>
        <v>Nu sînt informații pe web</v>
      </c>
      <c r="CI40" s="295" t="str">
        <f>IF(ISBLANK(Monitoring_MP!CI54),"",Monitoring_MP!CI54)</f>
        <v>nu</v>
      </c>
      <c r="CJ40" s="296" t="str">
        <f>IF(ISBLANK(Monitoring_MP!CJ54),"",Monitoring_MP!CJ54)</f>
        <v>Nu sînt informații pe web</v>
      </c>
      <c r="CK40" s="295" t="str">
        <f>IF(ISBLANK(Monitoring_MP!CK54),"",Monitoring_MP!CK54)</f>
        <v>nu</v>
      </c>
      <c r="CL40" s="293" t="str">
        <f>IF(ISBLANK(Monitoring_MP!CL54),"",Monitoring_MP!CL54)</f>
        <v>Nu sînt informații pe web</v>
      </c>
      <c r="CM40" s="295" t="str">
        <f>IF(ISBLANK(Monitoring_MP!CM54),"",Monitoring_MP!CM54)</f>
        <v>nu</v>
      </c>
      <c r="CN40" s="297" t="str">
        <f>IF(ISBLANK(Monitoring_MP!CN54),"",Monitoring_MP!CN54)</f>
        <v>Nu sînt informații pe web</v>
      </c>
      <c r="CO40" s="295" t="str">
        <f>IF(ISBLANK(Monitoring_MP!CO54),"",Monitoring_MP!CO54)</f>
        <v>nu</v>
      </c>
      <c r="CP40" s="296" t="str">
        <f>IF(ISBLANK(Monitoring_MP!CP54),"",Monitoring_MP!CP54)</f>
        <v>Nu sînt informații pe web</v>
      </c>
      <c r="CQ40" s="295" t="str">
        <f>IF(ISBLANK(Monitoring_MP!CQ54),"",Monitoring_MP!CQ54)</f>
        <v>nu</v>
      </c>
      <c r="CR40" s="297" t="str">
        <f>IF(ISBLANK(Monitoring_MP!CR54),"",Monitoring_MP!CR54)</f>
        <v>Nu sînt informații pe web</v>
      </c>
      <c r="CS40" s="295" t="str">
        <f>IF(ISBLANK(Monitoring_MP!CS54),"",Monitoring_MP!CS54)</f>
        <v>nu</v>
      </c>
      <c r="CT40" s="297" t="str">
        <f>IF(ISBLANK(Monitoring_MP!CT54),"",Monitoring_MP!CT54)</f>
        <v>Nu sînt informații pe web</v>
      </c>
      <c r="CU40" s="295" t="str">
        <f>IF(ISBLANK(Monitoring_MP!CU54),"",Monitoring_MP!CU54)</f>
        <v>nu</v>
      </c>
      <c r="CV40" s="296" t="str">
        <f>IF(ISBLANK(Monitoring_MP!CV54),"",Monitoring_MP!CV54)</f>
        <v>Nu sînt informații pe web</v>
      </c>
      <c r="CW40" s="295" t="str">
        <f>IF(ISBLANK(Monitoring_MP!CW54),"",Monitoring_MP!CW54)</f>
        <v>da</v>
      </c>
      <c r="CX40" s="297" t="str">
        <f>IF(ISBLANK(Monitoring_MP!CX54),"",Monitoring_MP!CX54)</f>
        <v xml:space="preserve">http://www.crungheni.md/proiecte/proiectele-consiliului/
</v>
      </c>
      <c r="CY40" s="318" t="str">
        <f t="shared" si="26"/>
        <v>da</v>
      </c>
      <c r="CZ40" s="318">
        <f t="shared" si="34"/>
        <v>3</v>
      </c>
      <c r="DA40" s="318" t="str">
        <f t="shared" si="27"/>
        <v>nu</v>
      </c>
      <c r="DB40" s="318">
        <f t="shared" si="35"/>
        <v>25</v>
      </c>
      <c r="DC40" s="318" t="str">
        <f t="shared" si="28"/>
        <v>partial</v>
      </c>
      <c r="DD40" s="318">
        <f t="shared" si="36"/>
        <v>4</v>
      </c>
      <c r="DE40" s="318" t="str">
        <f t="shared" si="29"/>
        <v>---</v>
      </c>
      <c r="DF40" s="318">
        <f t="shared" si="37"/>
        <v>0</v>
      </c>
      <c r="DG40" s="318" t="str">
        <f t="shared" si="30"/>
        <v>---</v>
      </c>
      <c r="DH40" s="318">
        <f t="shared" si="38"/>
        <v>0</v>
      </c>
      <c r="DI40" s="318" t="str">
        <f t="shared" si="31"/>
        <v>---</v>
      </c>
      <c r="DJ40" s="318">
        <f t="shared" si="39"/>
        <v>0</v>
      </c>
      <c r="DK40" s="318" t="str">
        <f t="shared" si="32"/>
        <v>---</v>
      </c>
      <c r="DL40" s="318">
        <f t="shared" si="40"/>
        <v>0</v>
      </c>
      <c r="DM40" s="318" t="str">
        <f t="shared" si="33"/>
        <v>N/A</v>
      </c>
      <c r="DN40" s="318">
        <f t="shared" si="41"/>
        <v>0</v>
      </c>
      <c r="DO40" s="318">
        <f t="shared" si="42"/>
        <v>32</v>
      </c>
      <c r="DP40" s="318" t="str">
        <f t="shared" si="43"/>
        <v>da</v>
      </c>
      <c r="DQ40" s="318" t="str">
        <f t="shared" si="44"/>
        <v>nu</v>
      </c>
      <c r="DR40" s="318">
        <f t="shared" si="45"/>
        <v>3</v>
      </c>
      <c r="DS40" s="318">
        <f t="shared" si="46"/>
        <v>25</v>
      </c>
      <c r="DT40" s="318">
        <f t="shared" si="47"/>
        <v>32</v>
      </c>
      <c r="DU40" s="363" t="s">
        <v>112</v>
      </c>
      <c r="DV40" s="319">
        <f t="shared" si="48"/>
        <v>9.375E-2</v>
      </c>
      <c r="DW40" s="319">
        <f t="shared" si="49"/>
        <v>0.78125</v>
      </c>
      <c r="DX40" s="318" t="str">
        <f>VLOOKUP($B40,Matching_final!$B:$G,5,FALSE)</f>
        <v>R18052</v>
      </c>
      <c r="DY40" s="318" t="str">
        <f>VLOOKUP($B40,Matching_final!$B:$H,6,FALSE)</f>
        <v>Sînt plasate pe web datele privind programele şi proiectele, inclusiv de asistenţă tehnică, ale căror beneficiari sau executanţi sînt autorităţile administraţiei publice (denumirea, scopurile şi sarcinile de bază, beneficiarii şi executorii principali de program, termenele şi rezultatele de realizare scontate, volumul şi sursele de finanţare)?</v>
      </c>
      <c r="DZ40" s="318" t="str">
        <f>VLOOKUP($B40,Matching_final!$B:$H,7,FALSE)</f>
        <v>inv</v>
      </c>
      <c r="EA40" s="319">
        <f>VLOOKUP($DX40,Monitoring_MP_2018!$B:$CZ,102,FALSE)</f>
        <v>6.25E-2</v>
      </c>
      <c r="EB40" s="319">
        <f>VLOOKUP($DX40,Monitoring_MP_2018!$B:$CZ,103,FALSE)</f>
        <v>0.875</v>
      </c>
      <c r="EC40" s="320">
        <f t="shared" si="50"/>
        <v>3.125E-2</v>
      </c>
      <c r="ED40" s="320">
        <f t="shared" si="51"/>
        <v>-9.375E-2</v>
      </c>
      <c r="EE40" s="318">
        <v>53</v>
      </c>
    </row>
    <row r="41" spans="1:135" ht="15" customHeight="1" x14ac:dyDescent="0.35">
      <c r="A41" s="312" t="str">
        <f>IF(ISBLANK(Monitoring_MP!A5),"",Monitoring_MP!A5)</f>
        <v>Q4</v>
      </c>
      <c r="B41" s="313" t="str">
        <f>IF(ISBLANK(Monitoring_MP!B5),"",Monitoring_MP!B5)</f>
        <v>R20004</v>
      </c>
      <c r="C41" s="314">
        <f>IF(ISBLANK(Monitoring_MP!C5),"",Monitoring_MP!C5)</f>
        <v>5</v>
      </c>
      <c r="D41" s="314" t="str">
        <f>IF(ISBLANK(Monitoring_MP!D5),"",Monitoring_MP!D5)</f>
        <v>Sunt disponibile pe site-ul oficial numele, date de contact și afilierea politică a consilierilor raionali ?</v>
      </c>
      <c r="E41" s="314" t="str">
        <f>IF(ISBLANK(Monitoring_MP!E5),"",Monitoring_MP!E5)</f>
        <v>Are the names and political affiliation of councilors available on the web-site?</v>
      </c>
      <c r="F41" s="126" t="str">
        <f>IF(ISBLANK(Monitoring_MP!F5),"",Monitoring_MP!F5)</f>
        <v>acc</v>
      </c>
      <c r="G41" s="126" t="str">
        <f>IF(ISBLANK(Monitoring_MP!G5),"",Monitoring_MP!G5)</f>
        <v>acc4</v>
      </c>
      <c r="H41" s="126" t="str">
        <f>IF(ISBLANK(Monitoring_MP!H5),"",Monitoring_MP!H5)</f>
        <v>acc4k</v>
      </c>
      <c r="I41" s="315">
        <f>IF(ISBLANK(Monitoring_MP!I5),"",Monitoring_MP!I5)</f>
        <v>1</v>
      </c>
      <c r="J41" s="126" t="str">
        <f>IF(ISBLANK(Monitoring_MP!J5),"",Monitoring_MP!J5)</f>
        <v>da</v>
      </c>
      <c r="K41" s="126" t="str">
        <f>IF(ISBLANK(Monitoring_MP!K5),"",Monitoring_MP!K5)</f>
        <v>yes</v>
      </c>
      <c r="L41" s="126" t="str">
        <f>IF(ISBLANK(Monitoring_MP!L5),"",Monitoring_MP!L5)</f>
        <v>nu</v>
      </c>
      <c r="M41" s="126" t="str">
        <f>IF(ISBLANK(Monitoring_MP!M5),"",Monitoring_MP!M5)</f>
        <v>no</v>
      </c>
      <c r="N41" s="126" t="str">
        <f>IF(ISBLANK(Monitoring_MP!N5),"",Monitoring_MP!N5)</f>
        <v>partial</v>
      </c>
      <c r="O41" s="322" t="str">
        <f>IF(ISBLANK(Monitoring_MP!O5),"",Monitoring_MP!O5)</f>
        <v>partially</v>
      </c>
      <c r="P41" s="323" t="str">
        <f>IF(ISBLANK(Monitoring_MP!P5),"",Monitoring_MP!P5)</f>
        <v>---</v>
      </c>
      <c r="Q41" s="323" t="str">
        <f>IF(ISBLANK(Monitoring_MP!Q5),"",Monitoring_MP!Q5)</f>
        <v>---</v>
      </c>
      <c r="R41" s="323" t="str">
        <f>IF(ISBLANK(Monitoring_MP!R5),"",Monitoring_MP!R5)</f>
        <v>---</v>
      </c>
      <c r="S41" s="323" t="str">
        <f>IF(ISBLANK(Monitoring_MP!S5),"",Monitoring_MP!S5)</f>
        <v>---</v>
      </c>
      <c r="T41" s="323" t="str">
        <f>IF(ISBLANK(Monitoring_MP!T5),"",Monitoring_MP!T5)</f>
        <v>---</v>
      </c>
      <c r="U41" s="323" t="str">
        <f>IF(ISBLANK(Monitoring_MP!U5),"",Monitoring_MP!U5)</f>
        <v>---</v>
      </c>
      <c r="V41" s="323" t="str">
        <f>IF(ISBLANK(Monitoring_MP!V5),"",Monitoring_MP!V5)</f>
        <v>---</v>
      </c>
      <c r="W41" s="323" t="str">
        <f>IF(ISBLANK(Monitoring_MP!W5),"",Monitoring_MP!W5)</f>
        <v>---</v>
      </c>
      <c r="X41" s="323" t="str">
        <f>IF(ISBLANK(Monitoring_MP!X5),"",Monitoring_MP!X5)</f>
        <v>N/A</v>
      </c>
      <c r="Y41" s="323" t="str">
        <f>IF(ISBLANK(Monitoring_MP!Y5),"",Monitoring_MP!Y5)</f>
        <v>N/A</v>
      </c>
      <c r="Z41" s="324" t="str">
        <f>IF(ISBLANK(Monitoring_MP!Z5),"",Monitoring_MP!Z5)</f>
        <v>---</v>
      </c>
      <c r="AA41" s="324" t="str">
        <f>IF(ISBLANK(Monitoring_MP!AA5),"",Monitoring_MP!AA5)</f>
        <v>---</v>
      </c>
      <c r="AB41" s="324" t="str">
        <f>IF(ISBLANK(Monitoring_MP!AB5),"",Monitoring_MP!AB5)</f>
        <v>da</v>
      </c>
      <c r="AC41" s="324" t="str">
        <f>IF(ISBLANK(Monitoring_MP!AC5),"",Monitoring_MP!AC5)</f>
        <v>nu</v>
      </c>
      <c r="AD41" s="324">
        <f>IF(ISBLANK(Monitoring_MP!AD5),"",Monitoring_MP!AD5)</f>
        <v>1</v>
      </c>
      <c r="AE41" s="126">
        <f>IF(ISBLANK(Monitoring_MP!AE5),"",Monitoring_MP!AE5)</f>
        <v>0</v>
      </c>
      <c r="AF41" s="126">
        <f>IF(ISBLANK(Monitoring_MP!AF5),"",Monitoring_MP!AF5)</f>
        <v>0.5</v>
      </c>
      <c r="AG41" s="201" t="str">
        <f>IF(ISBLANK(Monitoring_MP!AG5),"",Monitoring_MP!AG5)</f>
        <v>---</v>
      </c>
      <c r="AH41" s="201" t="str">
        <f>IF(ISBLANK(Monitoring_MP!AH5),"",Monitoring_MP!AH5)</f>
        <v>---</v>
      </c>
      <c r="AI41" s="201" t="str">
        <f>IF(ISBLANK(Monitoring_MP!AI5),"",Monitoring_MP!AI5)</f>
        <v>---</v>
      </c>
      <c r="AJ41" s="201" t="str">
        <f>IF(ISBLANK(Monitoring_MP!AJ5),"",Monitoring_MP!AJ5)</f>
        <v>---</v>
      </c>
      <c r="AK41" s="210" t="str">
        <f>IF(ISBLANK(Monitoring_MP!AK5),"",Monitoring_MP!AK5)</f>
        <v>N/A</v>
      </c>
      <c r="AL41" s="201" t="str">
        <f>IF(ISBLANK(Monitoring_MP!AL5),"",Monitoring_MP!AL5)</f>
        <v>---</v>
      </c>
      <c r="AM41" s="295" t="str">
        <f>IF(ISBLANK(Monitoring_MP!AM5),"",Monitoring_MP!AM5)</f>
        <v>partial</v>
      </c>
      <c r="AN41" s="326" t="str">
        <f>IF(ISBLANK(Monitoring_MP!AN5),"",Monitoring_MP!AN5)</f>
        <v>https://anenii-noi.md/index.php?option=com_content&amp;view=article&amp;id=115&amp;Itemid=660</v>
      </c>
      <c r="AO41" s="295" t="str">
        <f>IF(ISBLANK(Monitoring_MP!AO5),"",Monitoring_MP!AO5)</f>
        <v>partial</v>
      </c>
      <c r="AP41" s="292" t="str">
        <f>IF(ISBLANK(Monitoring_MP!AP5),"",Monitoring_MP!AP5)</f>
        <v>http://basarabeasca.md/ro/dispozitiile-presedintelui/</v>
      </c>
      <c r="AQ41" s="295" t="str">
        <f>IF(ISBLANK(Monitoring_MP!AQ5),"",Monitoring_MP!AQ5)</f>
        <v>partial</v>
      </c>
      <c r="AR41" s="292" t="str">
        <f>IF(ISBLANK(Monitoring_MP!AR5),"",Monitoring_MP!AR5)</f>
        <v>https://briceni.md/consilieri/</v>
      </c>
      <c r="AS41" s="295" t="str">
        <f>IF(ISBLANK(Monitoring_MP!AS5),"",Monitoring_MP!AS5)</f>
        <v>partial</v>
      </c>
      <c r="AT41" s="292" t="str">
        <f>IF(ISBLANK(Monitoring_MP!AT5),"",Monitoring_MP!AT5)</f>
        <v>https://cahul.md/consilieri-raionali/</v>
      </c>
      <c r="AU41" s="295" t="str">
        <f>IF(ISBLANK(Monitoring_MP!AU5),"",Monitoring_MP!AU5)</f>
        <v>partial</v>
      </c>
      <c r="AV41" s="292" t="str">
        <f>IF(ISBLANK(Monitoring_MP!AV5),"",Monitoring_MP!AV5)</f>
        <v>http://www.calarasi.md/index.php/consiliul-raional/consilieri</v>
      </c>
      <c r="AW41" s="295" t="str">
        <f>IF(ISBLANK(Monitoring_MP!AW5),"",Monitoring_MP!AW5)</f>
        <v>da</v>
      </c>
      <c r="AX41" s="292" t="str">
        <f>IF(ISBLANK(Monitoring_MP!AX5),"",Monitoring_MP!AX5)</f>
        <v>http://cantemir.md/pageview.php?l=ro&amp;idc=116&amp;id=803&amp;ord=3&amp;t=/Consiliul-Raional/Consilieri-raionali/Lista-consilierilor-raionali-situatia-din-ianuarie-2019/</v>
      </c>
      <c r="AY41" s="295" t="str">
        <f>IF(ISBLANK(Monitoring_MP!AY5),"",Monitoring_MP!AY5)</f>
        <v>nu</v>
      </c>
      <c r="AZ41" s="292" t="str">
        <f>IF(ISBLANK(Monitoring_MP!AZ5),"",Monitoring_MP!AZ5)</f>
        <v>Nu sînt informații pe web</v>
      </c>
      <c r="BA41" s="295" t="str">
        <f>IF(ISBLANK(Monitoring_MP!BA5),"",Monitoring_MP!BA5)</f>
        <v>partial</v>
      </c>
      <c r="BB41" s="292" t="str">
        <f>IF(ISBLANK(Monitoring_MP!BB5),"",Monitoring_MP!BB5)</f>
        <v>http://raioncimislia.md/consilieri-raionali/</v>
      </c>
      <c r="BC41" s="295" t="str">
        <f>IF(ISBLANK(Monitoring_MP!BC5),"",Monitoring_MP!BC5)</f>
        <v>partial</v>
      </c>
      <c r="BD41" s="292" t="str">
        <f>IF(ISBLANK(Monitoring_MP!BD5),"",Monitoring_MP!BD5)</f>
        <v>http://criuleni.md/index.php?pag=page&amp;id=410&amp;l=ro</v>
      </c>
      <c r="BE41" s="295" t="str">
        <f>IF(ISBLANK(Monitoring_MP!BE5),"",Monitoring_MP!BE5)</f>
        <v>partial</v>
      </c>
      <c r="BF41" s="292" t="str">
        <f>IF(ISBLANK(Monitoring_MP!BF5),"",Monitoring_MP!BF5)</f>
        <v>http://donduseni.md/consilieri-raional/</v>
      </c>
      <c r="BG41" s="295" t="str">
        <f>IF(ISBLANK(Monitoring_MP!BG5),"",Monitoring_MP!BG5)</f>
        <v>nu</v>
      </c>
      <c r="BH41" s="292" t="str">
        <f>IF(ISBLANK(Monitoring_MP!BH5),"",Monitoring_MP!BH5)</f>
        <v>Nu sînt informații pe web</v>
      </c>
      <c r="BI41" s="295" t="str">
        <f>IF(ISBLANK(Monitoring_MP!BI5),"",Monitoring_MP!BI5)</f>
        <v>partial</v>
      </c>
      <c r="BJ41" s="292" t="str">
        <f>IF(ISBLANK(Monitoring_MP!BJ5),"",Monitoring_MP!BJ5)</f>
        <v>http://dubasari.md/pagins/consilieri-raionali</v>
      </c>
      <c r="BK41" s="295" t="str">
        <f>IF(ISBLANK(Monitoring_MP!BK5),"",Monitoring_MP!BK5)</f>
        <v>nu</v>
      </c>
      <c r="BL41" s="292" t="str">
        <f>IF(ISBLANK(Monitoring_MP!BL5),"",Monitoring_MP!BL5)</f>
        <v>Nu sînt informații pe web</v>
      </c>
      <c r="BM41" s="295" t="str">
        <f>IF(ISBLANK(Monitoring_MP!BM5),"",Monitoring_MP!BM5)</f>
        <v>partial</v>
      </c>
      <c r="BN41" s="292" t="str">
        <f>IF(ISBLANK(Monitoring_MP!BN5),"",Monitoring_MP!BN5)</f>
        <v>http://www.cr-falesti.md/index.php/consilieri</v>
      </c>
      <c r="BO41" s="295" t="str">
        <f>IF(ISBLANK(Monitoring_MP!BO5),"",Monitoring_MP!BO5)</f>
        <v>nu</v>
      </c>
      <c r="BP41" s="292" t="str">
        <f>IF(ISBLANK(Monitoring_MP!BP5),"",Monitoring_MP!BP5)</f>
        <v>Nu sînt informații pe web</v>
      </c>
      <c r="BQ41" s="295" t="str">
        <f>IF(ISBLANK(Monitoring_MP!BQ5),"",Monitoring_MP!BQ5)</f>
        <v>partial</v>
      </c>
      <c r="BR41" s="292" t="str">
        <f>IF(ISBLANK(Monitoring_MP!BR5),"",Monitoring_MP!BR5)</f>
        <v>http://www.glodeni.md/ro/content/lista-consilierilor-consiliului-raional</v>
      </c>
      <c r="BS41" s="295" t="str">
        <f>IF(ISBLANK(Monitoring_MP!BS5),"",Monitoring_MP!BS5)</f>
        <v>da</v>
      </c>
      <c r="BT41" s="293" t="str">
        <f>IF(ISBLANK(Monitoring_MP!BT5),"",Monitoring_MP!BT5)</f>
        <v>https://hincesti.md/2019/11/25/consilierii-raionali/</v>
      </c>
      <c r="BU41" s="295" t="str">
        <f>IF(ISBLANK(Monitoring_MP!BU5),"",Monitoring_MP!BU5)</f>
        <v>partial</v>
      </c>
      <c r="BV41" s="292" t="str">
        <f>IF(ISBLANK(Monitoring_MP!BV5),"",Monitoring_MP!BV5)</f>
        <v>https://il.md/consilierii-raionali/</v>
      </c>
      <c r="BW41" s="295" t="str">
        <f>IF(ISBLANK(Monitoring_MP!BW5),"",Monitoring_MP!BW5)</f>
        <v>partial</v>
      </c>
      <c r="BX41" s="292" t="str">
        <f>IF(ISBLANK(Monitoring_MP!BX5),"",Monitoring_MP!BX5)</f>
        <v>http://www.leova.md/index.php?pag=page&amp;id=898&amp;l=ro</v>
      </c>
      <c r="BY41" s="295" t="str">
        <f>IF(ISBLANK(Monitoring_MP!BY5),"",Monitoring_MP!BY5)</f>
        <v>partial</v>
      </c>
      <c r="BZ41" s="292" t="str">
        <f>IF(ISBLANK(Monitoring_MP!BZ5),"",Monitoring_MP!BZ5)</f>
        <v>https://nisporeni.md/consilieri-raionali/</v>
      </c>
      <c r="CA41" s="295" t="str">
        <f>IF(ISBLANK(Monitoring_MP!CA5),"",Monitoring_MP!CA5)</f>
        <v>partial</v>
      </c>
      <c r="CB41" s="292" t="str">
        <f>IF(ISBLANK(Monitoring_MP!CB5),"",Monitoring_MP!CB5)</f>
        <v>https://ocnita.md/lista-consilierilor/</v>
      </c>
      <c r="CC41" s="295" t="str">
        <f>IF(ISBLANK(Monitoring_MP!CC5),"",Monitoring_MP!CC5)</f>
        <v>partial</v>
      </c>
      <c r="CD41" s="292" t="str">
        <f>IF(ISBLANK(Monitoring_MP!CD5),"",Monitoring_MP!CD5)</f>
        <v>http://or.md/index.php/consilieri/</v>
      </c>
      <c r="CE41" s="295" t="str">
        <f>IF(ISBLANK(Monitoring_MP!CE5),"",Monitoring_MP!CE5)</f>
        <v>partial</v>
      </c>
      <c r="CF41" s="292" t="str">
        <f>IF(ISBLANK(Monitoring_MP!CF5),"",Monitoring_MP!CF5)</f>
        <v>http://consiliu.rezina.md/councilor.php</v>
      </c>
      <c r="CG41" s="295" t="str">
        <f>IF(ISBLANK(Monitoring_MP!CG5),"",Monitoring_MP!CG5)</f>
        <v>partial</v>
      </c>
      <c r="CH41" s="292" t="str">
        <f>IF(ISBLANK(Monitoring_MP!CH5),"",Monitoring_MP!CH5)</f>
        <v>http://www.riscani.md/index.php?pag=page&amp;id=47</v>
      </c>
      <c r="CI41" s="295" t="str">
        <f>IF(ISBLANK(Monitoring_MP!CI5),"",Monitoring_MP!CI5)</f>
        <v>partial</v>
      </c>
      <c r="CJ41" s="292" t="str">
        <f>IF(ISBLANK(Monitoring_MP!CJ5),"",Monitoring_MP!CJ5)</f>
        <v>http://www.singerei.md/consilieri-raionali.html</v>
      </c>
      <c r="CK41" s="295" t="str">
        <f>IF(ISBLANK(Monitoring_MP!CK5),"",Monitoring_MP!CK5)</f>
        <v>partial</v>
      </c>
      <c r="CL41" s="292" t="str">
        <f>IF(ISBLANK(Monitoring_MP!CL5),"",Monitoring_MP!CL5)</f>
        <v>https://soldanesti.md/consilieri-raionali/</v>
      </c>
      <c r="CM41" s="295" t="str">
        <f>IF(ISBLANK(Monitoring_MP!CM5),"",Monitoring_MP!CM5)</f>
        <v>partial</v>
      </c>
      <c r="CN41" s="292" t="str">
        <f>IF(ISBLANK(Monitoring_MP!CN5),"",Monitoring_MP!CN5)</f>
        <v>http://www.soroca.org.md/index.php/consiliul-raional/consilieri</v>
      </c>
      <c r="CO41" s="295" t="str">
        <f>IF(ISBLANK(Monitoring_MP!CO5),"",Monitoring_MP!CO5)</f>
        <v>partial</v>
      </c>
      <c r="CP41" s="292" t="str">
        <f>IF(ISBLANK(Monitoring_MP!CP5),"",Monitoring_MP!CP5)</f>
        <v>https://stefan-voda.md/consilieri-raionali/</v>
      </c>
      <c r="CQ41" s="295" t="str">
        <f>IF(ISBLANK(Monitoring_MP!CQ5),"",Monitoring_MP!CQ5)</f>
        <v>partial</v>
      </c>
      <c r="CR41" s="292" t="str">
        <f>IF(ISBLANK(Monitoring_MP!CR5),"",Monitoring_MP!CR5)</f>
        <v>http://crstraseni.md/index.php?pag=page&amp;id=874&amp;l=ro</v>
      </c>
      <c r="CS41" s="295" t="str">
        <f>IF(ISBLANK(Monitoring_MP!CS5),"",Monitoring_MP!CS5)</f>
        <v>partial</v>
      </c>
      <c r="CT41" s="292" t="str">
        <f>IF(ISBLANK(Monitoring_MP!CT5),"",Monitoring_MP!CT5)</f>
        <v>http://raiontaraclia.md/consraion/cons/</v>
      </c>
      <c r="CU41" s="295" t="str">
        <f>IF(ISBLANK(Monitoring_MP!CU5),"",Monitoring_MP!CU5)</f>
        <v>partial</v>
      </c>
      <c r="CV41" s="292" t="str">
        <f>IF(ISBLANK(Monitoring_MP!CV5),"",Monitoring_MP!CV5)</f>
        <v>https://telenesti.md/consilieri-raionali/</v>
      </c>
      <c r="CW41" s="295" t="str">
        <f>IF(ISBLANK(Monitoring_MP!CW5),"",Monitoring_MP!CW5)</f>
        <v>partial</v>
      </c>
      <c r="CX41" s="292" t="str">
        <f>IF(ISBLANK(Monitoring_MP!CX5),"",Monitoring_MP!CX5)</f>
        <v>http://www.crungheni.md/conducerea-raionului/consilieri/</v>
      </c>
      <c r="CY41" s="318" t="str">
        <f t="shared" si="26"/>
        <v>da</v>
      </c>
      <c r="CZ41" s="318">
        <f t="shared" si="34"/>
        <v>2</v>
      </c>
      <c r="DA41" s="318" t="str">
        <f t="shared" si="27"/>
        <v>nu</v>
      </c>
      <c r="DB41" s="318">
        <f t="shared" si="35"/>
        <v>4</v>
      </c>
      <c r="DC41" s="318" t="str">
        <f t="shared" si="28"/>
        <v>partial</v>
      </c>
      <c r="DD41" s="318">
        <f t="shared" si="36"/>
        <v>26</v>
      </c>
      <c r="DE41" s="318" t="str">
        <f t="shared" si="29"/>
        <v>---</v>
      </c>
      <c r="DF41" s="318">
        <f t="shared" si="37"/>
        <v>0</v>
      </c>
      <c r="DG41" s="318" t="str">
        <f t="shared" si="30"/>
        <v>---</v>
      </c>
      <c r="DH41" s="318">
        <f t="shared" si="38"/>
        <v>0</v>
      </c>
      <c r="DI41" s="318" t="str">
        <f t="shared" si="31"/>
        <v>---</v>
      </c>
      <c r="DJ41" s="318">
        <f t="shared" si="39"/>
        <v>0</v>
      </c>
      <c r="DK41" s="318" t="str">
        <f t="shared" si="32"/>
        <v>---</v>
      </c>
      <c r="DL41" s="318">
        <f t="shared" si="40"/>
        <v>0</v>
      </c>
      <c r="DM41" s="318" t="str">
        <f t="shared" si="33"/>
        <v>N/A</v>
      </c>
      <c r="DN41" s="318">
        <f t="shared" si="41"/>
        <v>0</v>
      </c>
      <c r="DO41" s="318">
        <f t="shared" si="42"/>
        <v>32</v>
      </c>
      <c r="DP41" s="318" t="str">
        <f t="shared" si="43"/>
        <v>da</v>
      </c>
      <c r="DQ41" s="318" t="str">
        <f t="shared" si="44"/>
        <v>nu</v>
      </c>
      <c r="DR41" s="318">
        <f t="shared" si="45"/>
        <v>2</v>
      </c>
      <c r="DS41" s="318">
        <f t="shared" si="46"/>
        <v>4</v>
      </c>
      <c r="DT41" s="318">
        <f t="shared" si="47"/>
        <v>32</v>
      </c>
      <c r="DU41" s="314" t="s">
        <v>346</v>
      </c>
      <c r="DV41" s="319">
        <f t="shared" si="48"/>
        <v>6.25E-2</v>
      </c>
      <c r="DW41" s="319">
        <f t="shared" si="49"/>
        <v>0.125</v>
      </c>
      <c r="DX41" s="318" t="str">
        <f>VLOOKUP($B41,Matching_final!$B:$G,5,FALSE)</f>
        <v>R18004</v>
      </c>
      <c r="DY41" s="318" t="str">
        <f>VLOOKUP($B41,Matching_final!$B:$H,6,FALSE)</f>
        <v>Sunt disponibile pe site-ul oficial numele, date de contact și afilierea politică a consilierilor raionali ?</v>
      </c>
      <c r="DZ41" s="318" t="str">
        <f>VLOOKUP($B41,Matching_final!$B:$H,7,FALSE)</f>
        <v>acc</v>
      </c>
      <c r="EA41" s="319">
        <f>VLOOKUP($DX41,Monitoring_MP_2018!$B:$CZ,102,FALSE)</f>
        <v>0.21875</v>
      </c>
      <c r="EB41" s="319">
        <f>VLOOKUP($DX41,Monitoring_MP_2018!$B:$CZ,103,FALSE)</f>
        <v>0</v>
      </c>
      <c r="EC41" s="320">
        <f t="shared" si="50"/>
        <v>-0.15625</v>
      </c>
      <c r="ED41" s="320">
        <f t="shared" si="51"/>
        <v>0.125</v>
      </c>
      <c r="EE41" s="318">
        <v>4</v>
      </c>
    </row>
    <row r="42" spans="1:135" ht="15" customHeight="1" x14ac:dyDescent="0.35">
      <c r="A42" s="329" t="str">
        <f>IF(ISBLANK(Monitoring_MP!A15),"",Monitoring_MP!A15)</f>
        <v>Q13</v>
      </c>
      <c r="B42" s="330" t="str">
        <f>IF(ISBLANK(Monitoring_MP!B15),"",Monitoring_MP!B15)</f>
        <v>R20013</v>
      </c>
      <c r="C42" s="331">
        <f>IF(ISBLANK(Monitoring_MP!C15),"",Monitoring_MP!C15)</f>
        <v>15</v>
      </c>
      <c r="D42" s="331" t="str">
        <f>IF(ISBLANK(Monitoring_MP!D15),"",Monitoring_MP!D15)</f>
        <v>Autoritățile publice au creat consilii consultative, grupuri de lucru permanente sau grupuri de lucru ad-hoc care participă la procesul decizional?</v>
      </c>
      <c r="E42" s="331" t="str">
        <f>IF(ISBLANK(Monitoring_MP!E15),"",Monitoring_MP!E15)</f>
        <v>Are created by the public authorities  advisory boards, working groups, permanent or ad hoc working groups participating in the decision making process?</v>
      </c>
      <c r="F42" s="127" t="str">
        <f>IF(ISBLANK(Monitoring_MP!F15),"",Monitoring_MP!F15)</f>
        <v>par</v>
      </c>
      <c r="G42" s="127" t="str">
        <f>IF(ISBLANK(Monitoring_MP!G15),"",Monitoring_MP!G15)</f>
        <v>par4</v>
      </c>
      <c r="H42" s="127" t="str">
        <f>IF(ISBLANK(Monitoring_MP!H15),"",Monitoring_MP!H15)</f>
        <v>par4k</v>
      </c>
      <c r="I42" s="332">
        <f>IF(ISBLANK(Monitoring_MP!I15),"",Monitoring_MP!I15)</f>
        <v>2</v>
      </c>
      <c r="J42" s="127" t="str">
        <f>IF(ISBLANK(Monitoring_MP!J15),"",Monitoring_MP!J15)</f>
        <v>da</v>
      </c>
      <c r="K42" s="127" t="str">
        <f>IF(ISBLANK(Monitoring_MP!K15),"",Monitoring_MP!K15)</f>
        <v>yes</v>
      </c>
      <c r="L42" s="127" t="str">
        <f>IF(ISBLANK(Monitoring_MP!L15),"",Monitoring_MP!L15)</f>
        <v>nu</v>
      </c>
      <c r="M42" s="127" t="str">
        <f>IF(ISBLANK(Monitoring_MP!M15),"",Monitoring_MP!M15)</f>
        <v>no</v>
      </c>
      <c r="N42" s="127" t="str">
        <f>IF(ISBLANK(Monitoring_MP!N15),"",Monitoring_MP!N15)</f>
        <v>partial</v>
      </c>
      <c r="O42" s="127" t="str">
        <f>IF(ISBLANK(Monitoring_MP!O15),"",Monitoring_MP!O15)</f>
        <v>partially</v>
      </c>
      <c r="P42" s="202" t="str">
        <f>IF(ISBLANK(Monitoring_MP!P15),"",Monitoring_MP!P15)</f>
        <v>---</v>
      </c>
      <c r="Q42" s="202" t="str">
        <f>IF(ISBLANK(Monitoring_MP!Q15),"",Monitoring_MP!Q15)</f>
        <v>---</v>
      </c>
      <c r="R42" s="202" t="str">
        <f>IF(ISBLANK(Monitoring_MP!R15),"",Monitoring_MP!R15)</f>
        <v>---</v>
      </c>
      <c r="S42" s="202" t="str">
        <f>IF(ISBLANK(Monitoring_MP!S15),"",Monitoring_MP!S15)</f>
        <v>---</v>
      </c>
      <c r="T42" s="202" t="str">
        <f>IF(ISBLANK(Monitoring_MP!T15),"",Monitoring_MP!T15)</f>
        <v>---</v>
      </c>
      <c r="U42" s="202" t="str">
        <f>IF(ISBLANK(Monitoring_MP!U15),"",Monitoring_MP!U15)</f>
        <v>---</v>
      </c>
      <c r="V42" s="202" t="str">
        <f>IF(ISBLANK(Monitoring_MP!V15),"",Monitoring_MP!V15)</f>
        <v>---</v>
      </c>
      <c r="W42" s="202" t="str">
        <f>IF(ISBLANK(Monitoring_MP!W15),"",Monitoring_MP!W15)</f>
        <v>---</v>
      </c>
      <c r="X42" s="127" t="str">
        <f>IF(ISBLANK(Monitoring_MP!X15),"",Monitoring_MP!X15)</f>
        <v>N/A</v>
      </c>
      <c r="Y42" s="127" t="str">
        <f>IF(ISBLANK(Monitoring_MP!Y15),"",Monitoring_MP!Y15)</f>
        <v>N/A</v>
      </c>
      <c r="Z42" s="333" t="str">
        <f>IF(ISBLANK(Monitoring_MP!Z15),"",Monitoring_MP!Z15)</f>
        <v>---</v>
      </c>
      <c r="AA42" s="333" t="str">
        <f>IF(ISBLANK(Monitoring_MP!AA15),"",Monitoring_MP!AA15)</f>
        <v>---</v>
      </c>
      <c r="AB42" s="127" t="str">
        <f>IF(ISBLANK(Monitoring_MP!AB15),"",Monitoring_MP!AB15)</f>
        <v>da</v>
      </c>
      <c r="AC42" s="127" t="str">
        <f>IF(ISBLANK(Monitoring_MP!AC15),"",Monitoring_MP!AC15)</f>
        <v>nu</v>
      </c>
      <c r="AD42" s="127">
        <f>IF(ISBLANK(Monitoring_MP!AD15),"",Monitoring_MP!AD15)</f>
        <v>2</v>
      </c>
      <c r="AE42" s="127">
        <f>IF(ISBLANK(Monitoring_MP!AE15),"",Monitoring_MP!AE15)</f>
        <v>0</v>
      </c>
      <c r="AF42" s="127">
        <f>IF(ISBLANK(Monitoring_MP!AF15),"",Monitoring_MP!AF15)</f>
        <v>1</v>
      </c>
      <c r="AG42" s="202" t="str">
        <f>IF(ISBLANK(Monitoring_MP!AG15),"",Monitoring_MP!AG15)</f>
        <v>---</v>
      </c>
      <c r="AH42" s="202" t="str">
        <f>IF(ISBLANK(Monitoring_MP!AH15),"",Monitoring_MP!AH15)</f>
        <v>---</v>
      </c>
      <c r="AI42" s="202" t="str">
        <f>IF(ISBLANK(Monitoring_MP!AI15),"",Monitoring_MP!AI15)</f>
        <v>---</v>
      </c>
      <c r="AJ42" s="202" t="str">
        <f>IF(ISBLANK(Monitoring_MP!AJ15),"",Monitoring_MP!AJ15)</f>
        <v>---</v>
      </c>
      <c r="AK42" s="212" t="str">
        <f>IF(ISBLANK(Monitoring_MP!AK15),"",Monitoring_MP!AK15)</f>
        <v>N/A</v>
      </c>
      <c r="AL42" s="202" t="str">
        <f>IF(ISBLANK(Monitoring_MP!AL15),"",Monitoring_MP!AL15)</f>
        <v>---</v>
      </c>
      <c r="AM42" s="295" t="str">
        <f>IF(ISBLANK(Monitoring_MP!AM15),"",Monitoring_MP!AM15)</f>
        <v>nu</v>
      </c>
      <c r="AN42" s="326" t="str">
        <f>IF(ISBLANK(Monitoring_MP!AN15),"",Monitoring_MP!AN15)</f>
        <v>Nu sînt informații pe web</v>
      </c>
      <c r="AO42" s="295" t="str">
        <f>IF(ISBLANK(Monitoring_MP!AO15),"",Monitoring_MP!AO15)</f>
        <v>nu</v>
      </c>
      <c r="AP42" s="294" t="str">
        <f>IF(ISBLANK(Monitoring_MP!AP15),"",Monitoring_MP!AP15)</f>
        <v>Nu sînt informații pe web</v>
      </c>
      <c r="AQ42" s="295" t="str">
        <f>IF(ISBLANK(Monitoring_MP!AQ15),"",Monitoring_MP!AQ15)</f>
        <v>nu</v>
      </c>
      <c r="AR42" s="293" t="str">
        <f>IF(ISBLANK(Monitoring_MP!AR15),"",Monitoring_MP!AR15)</f>
        <v>Nu sînt informații pe web</v>
      </c>
      <c r="AS42" s="295" t="str">
        <f>IF(ISBLANK(Monitoring_MP!AS15),"",Monitoring_MP!AS15)</f>
        <v>da</v>
      </c>
      <c r="AT42" s="293" t="str">
        <f>IF(ISBLANK(Monitoring_MP!AT15),"",Monitoring_MP!AT15)</f>
        <v>https://cahul.md/la-cahul-s-a-desfasurat-forumul-democratiei-locale/
http://contact-cahul.md/69-consiliul-raional-de-participare-cahul-in-aciune.html</v>
      </c>
      <c r="AU42" s="295" t="str">
        <f>IF(ISBLANK(Monitoring_MP!AU15),"",Monitoring_MP!AU15)</f>
        <v>nu</v>
      </c>
      <c r="AV42" s="293" t="str">
        <f>IF(ISBLANK(Monitoring_MP!AV15),"",Monitoring_MP!AV15)</f>
        <v>Nu sînt informații pe web</v>
      </c>
      <c r="AW42" s="295" t="str">
        <f>IF(ISBLANK(Monitoring_MP!AW15),"",Monitoring_MP!AW15)</f>
        <v>nu</v>
      </c>
      <c r="AX42" s="293" t="str">
        <f>IF(ISBLANK(Monitoring_MP!AX15),"",Monitoring_MP!AX15)</f>
        <v>Nu sînt informații pe web</v>
      </c>
      <c r="AY42" s="295" t="str">
        <f>IF(ISBLANK(Monitoring_MP!AY15),"",Monitoring_MP!AY15)</f>
        <v>nu</v>
      </c>
      <c r="AZ42" s="293" t="str">
        <f>IF(ISBLANK(Monitoring_MP!AZ15),"",Monitoring_MP!AZ15)</f>
        <v>Nu sînt informații pe web</v>
      </c>
      <c r="BA42" s="295" t="str">
        <f>IF(ISBLANK(Monitoring_MP!BA15),"",Monitoring_MP!BA15)</f>
        <v>nu</v>
      </c>
      <c r="BB42" s="293" t="str">
        <f>IF(ISBLANK(Monitoring_MP!BB15),"",Monitoring_MP!BB15)</f>
        <v>Nu sînt informații pe web</v>
      </c>
      <c r="BC42" s="295" t="str">
        <f>IF(ISBLANK(Monitoring_MP!BC15),"",Monitoring_MP!BC15)</f>
        <v>nu</v>
      </c>
      <c r="BD42" s="293" t="str">
        <f>IF(ISBLANK(Monitoring_MP!BD15),"",Monitoring_MP!BD15)</f>
        <v>Nu sînt informații pe web</v>
      </c>
      <c r="BE42" s="295" t="str">
        <f>IF(ISBLANK(Monitoring_MP!BE15),"",Monitoring_MP!BE15)</f>
        <v>nu</v>
      </c>
      <c r="BF42" s="293" t="str">
        <f>IF(ISBLANK(Monitoring_MP!BF15),"",Monitoring_MP!BF15)</f>
        <v>Nu sînt informații pe web</v>
      </c>
      <c r="BG42" s="295" t="str">
        <f>IF(ISBLANK(Monitoring_MP!BG15),"",Monitoring_MP!BG15)</f>
        <v>nu</v>
      </c>
      <c r="BH42" s="293" t="str">
        <f>IF(ISBLANK(Monitoring_MP!BH15),"",Monitoring_MP!BH15)</f>
        <v>Nu sînt informații pe web</v>
      </c>
      <c r="BI42" s="295" t="str">
        <f>IF(ISBLANK(Monitoring_MP!BI15),"",Monitoring_MP!BI15)</f>
        <v>nu</v>
      </c>
      <c r="BJ42" s="293" t="str">
        <f>IF(ISBLANK(Monitoring_MP!BJ15),"",Monitoring_MP!BJ15)</f>
        <v>Nu sînt informații pe web</v>
      </c>
      <c r="BK42" s="295" t="str">
        <f>IF(ISBLANK(Monitoring_MP!BK15),"",Monitoring_MP!BK15)</f>
        <v>nu</v>
      </c>
      <c r="BL42" s="293" t="str">
        <f>IF(ISBLANK(Monitoring_MP!BL15),"",Monitoring_MP!BL15)</f>
        <v>Nu sînt informații pe web</v>
      </c>
      <c r="BM42" s="295" t="str">
        <f>IF(ISBLANK(Monitoring_MP!BM15),"",Monitoring_MP!BM15)</f>
        <v>nu</v>
      </c>
      <c r="BN42" s="293" t="str">
        <f>IF(ISBLANK(Monitoring_MP!BN15),"",Monitoring_MP!BN15)</f>
        <v>Nu sînt informații pe web</v>
      </c>
      <c r="BO42" s="295" t="str">
        <f>IF(ISBLANK(Monitoring_MP!BO15),"",Monitoring_MP!BO15)</f>
        <v>nu</v>
      </c>
      <c r="BP42" s="293" t="str">
        <f>IF(ISBLANK(Monitoring_MP!BP15),"",Monitoring_MP!BP15)</f>
        <v>Nu sînt informații pe web</v>
      </c>
      <c r="BQ42" s="295" t="str">
        <f>IF(ISBLANK(Monitoring_MP!BQ15),"",Monitoring_MP!BQ15)</f>
        <v>nu</v>
      </c>
      <c r="BR42" s="293" t="str">
        <f>IF(ISBLANK(Monitoring_MP!BR15),"",Monitoring_MP!BR15)</f>
        <v>Nu sînt informații pe web</v>
      </c>
      <c r="BS42" s="295" t="str">
        <f>IF(ISBLANK(Monitoring_MP!BS15),"",Monitoring_MP!BS15)</f>
        <v>nu</v>
      </c>
      <c r="BT42" s="293" t="str">
        <f>IF(ISBLANK(Monitoring_MP!BT15),"",Monitoring_MP!BT15)</f>
        <v>Nu sînt informații pe web</v>
      </c>
      <c r="BU42" s="295" t="str">
        <f>IF(ISBLANK(Monitoring_MP!BU15),"",Monitoring_MP!BU15)</f>
        <v>nu</v>
      </c>
      <c r="BV42" s="293" t="str">
        <f>IF(ISBLANK(Monitoring_MP!BV15),"",Monitoring_MP!BV15)</f>
        <v>Nu sînt informații pe web</v>
      </c>
      <c r="BW42" s="295" t="str">
        <f>IF(ISBLANK(Monitoring_MP!BW15),"",Monitoring_MP!BW15)</f>
        <v>nu</v>
      </c>
      <c r="BX42" s="293" t="str">
        <f>IF(ISBLANK(Monitoring_MP!BX15),"",Monitoring_MP!BX15)</f>
        <v>Nu sînt informații pe web</v>
      </c>
      <c r="BY42" s="295" t="str">
        <f>IF(ISBLANK(Monitoring_MP!BY15),"",Monitoring_MP!BY15)</f>
        <v>nu</v>
      </c>
      <c r="BZ42" s="293" t="str">
        <f>IF(ISBLANK(Monitoring_MP!BZ15),"",Monitoring_MP!BZ15)</f>
        <v>Nu sînt informații pe web</v>
      </c>
      <c r="CA42" s="295" t="str">
        <f>IF(ISBLANK(Monitoring_MP!CA15),"",Monitoring_MP!CA15)</f>
        <v>nu</v>
      </c>
      <c r="CB42" s="293" t="str">
        <f>IF(ISBLANK(Monitoring_MP!CB15),"",Monitoring_MP!CB15)</f>
        <v>Nu sînt informații pe web</v>
      </c>
      <c r="CC42" s="295" t="str">
        <f>IF(ISBLANK(Monitoring_MP!CC15),"",Monitoring_MP!CC15)</f>
        <v>nu</v>
      </c>
      <c r="CD42" s="293" t="str">
        <f>IF(ISBLANK(Monitoring_MP!CD15),"",Monitoring_MP!CD15)</f>
        <v>Nu sînt informații pe web</v>
      </c>
      <c r="CE42" s="295" t="str">
        <f>IF(ISBLANK(Monitoring_MP!CE15),"",Monitoring_MP!CE15)</f>
        <v>nu</v>
      </c>
      <c r="CF42" s="293" t="str">
        <f>IF(ISBLANK(Monitoring_MP!CF15),"",Monitoring_MP!CF15)</f>
        <v>Nu sînt informații pe web</v>
      </c>
      <c r="CG42" s="295" t="str">
        <f>IF(ISBLANK(Monitoring_MP!CG15),"",Monitoring_MP!CG15)</f>
        <v>nu</v>
      </c>
      <c r="CH42" s="293" t="str">
        <f>IF(ISBLANK(Monitoring_MP!CH15),"",Monitoring_MP!CH15)</f>
        <v>Nu sînt informații pe web</v>
      </c>
      <c r="CI42" s="295" t="str">
        <f>IF(ISBLANK(Monitoring_MP!CI15),"",Monitoring_MP!CI15)</f>
        <v>nu</v>
      </c>
      <c r="CJ42" s="293" t="str">
        <f>IF(ISBLANK(Monitoring_MP!CJ15),"",Monitoring_MP!CJ15)</f>
        <v>Nu sînt informații pe web</v>
      </c>
      <c r="CK42" s="295" t="str">
        <f>IF(ISBLANK(Monitoring_MP!CK15),"",Monitoring_MP!CK15)</f>
        <v>nu</v>
      </c>
      <c r="CL42" s="293" t="str">
        <f>IF(ISBLANK(Monitoring_MP!CL15),"",Monitoring_MP!CL15)</f>
        <v>Nu sînt informații pe web</v>
      </c>
      <c r="CM42" s="295" t="str">
        <f>IF(ISBLANK(Monitoring_MP!CM15),"",Monitoring_MP!CM15)</f>
        <v>da</v>
      </c>
      <c r="CN42" s="293" t="str">
        <f>IF(ISBLANK(Monitoring_MP!CN15),"",Monitoring_MP!CN15)</f>
        <v>http://euparticip.md/</v>
      </c>
      <c r="CO42" s="295" t="str">
        <f>IF(ISBLANK(Monitoring_MP!CO15),"",Monitoring_MP!CO15)</f>
        <v>nu</v>
      </c>
      <c r="CP42" s="293" t="str">
        <f>IF(ISBLANK(Monitoring_MP!CP15),"",Monitoring_MP!CP15)</f>
        <v>Nu sînt informații pe web</v>
      </c>
      <c r="CQ42" s="295" t="str">
        <f>IF(ISBLANK(Monitoring_MP!CQ15),"",Monitoring_MP!CQ15)</f>
        <v>partial</v>
      </c>
      <c r="CR42" s="293" t="str">
        <f>IF(ISBLANK(Monitoring_MP!CR15),"",Monitoring_MP!CR15)</f>
        <v>http://crstraseni.md/index.php?pag=news&amp;id=849&amp;rid=2219&amp;l=ro</v>
      </c>
      <c r="CS42" s="295" t="str">
        <f>IF(ISBLANK(Monitoring_MP!CS15),"",Monitoring_MP!CS15)</f>
        <v>nu</v>
      </c>
      <c r="CT42" s="293" t="str">
        <f>IF(ISBLANK(Monitoring_MP!CT15),"",Monitoring_MP!CT15)</f>
        <v>Nu sînt informații pe web</v>
      </c>
      <c r="CU42" s="295" t="str">
        <f>IF(ISBLANK(Monitoring_MP!CU15),"",Monitoring_MP!CU15)</f>
        <v>nu</v>
      </c>
      <c r="CV42" s="293" t="str">
        <f>IF(ISBLANK(Monitoring_MP!CV15),"",Monitoring_MP!CV15)</f>
        <v>Nu sînt informații pe web</v>
      </c>
      <c r="CW42" s="295" t="str">
        <f>IF(ISBLANK(Monitoring_MP!CW15),"",Monitoring_MP!CW15)</f>
        <v>nu</v>
      </c>
      <c r="CX42" s="293" t="str">
        <f>IF(ISBLANK(Monitoring_MP!CX15),"",Monitoring_MP!CX15)</f>
        <v>Nu sînt informații pe web</v>
      </c>
      <c r="CY42" s="318" t="str">
        <f t="shared" si="26"/>
        <v>da</v>
      </c>
      <c r="CZ42" s="318">
        <f t="shared" si="34"/>
        <v>2</v>
      </c>
      <c r="DA42" s="318" t="str">
        <f t="shared" si="27"/>
        <v>nu</v>
      </c>
      <c r="DB42" s="318">
        <f t="shared" si="35"/>
        <v>29</v>
      </c>
      <c r="DC42" s="318" t="str">
        <f t="shared" si="28"/>
        <v>partial</v>
      </c>
      <c r="DD42" s="318">
        <f t="shared" si="36"/>
        <v>1</v>
      </c>
      <c r="DE42" s="318" t="str">
        <f t="shared" si="29"/>
        <v>---</v>
      </c>
      <c r="DF42" s="318">
        <f t="shared" si="37"/>
        <v>0</v>
      </c>
      <c r="DG42" s="318" t="str">
        <f t="shared" si="30"/>
        <v>---</v>
      </c>
      <c r="DH42" s="318">
        <f t="shared" si="38"/>
        <v>0</v>
      </c>
      <c r="DI42" s="318" t="str">
        <f t="shared" si="31"/>
        <v>---</v>
      </c>
      <c r="DJ42" s="318">
        <f t="shared" si="39"/>
        <v>0</v>
      </c>
      <c r="DK42" s="318" t="str">
        <f t="shared" si="32"/>
        <v>---</v>
      </c>
      <c r="DL42" s="318">
        <f t="shared" si="40"/>
        <v>0</v>
      </c>
      <c r="DM42" s="318" t="str">
        <f t="shared" si="33"/>
        <v>N/A</v>
      </c>
      <c r="DN42" s="318">
        <f t="shared" si="41"/>
        <v>0</v>
      </c>
      <c r="DO42" s="318">
        <f t="shared" si="42"/>
        <v>32</v>
      </c>
      <c r="DP42" s="318" t="str">
        <f t="shared" si="43"/>
        <v>da</v>
      </c>
      <c r="DQ42" s="318" t="str">
        <f t="shared" si="44"/>
        <v>nu</v>
      </c>
      <c r="DR42" s="318">
        <f t="shared" si="45"/>
        <v>2</v>
      </c>
      <c r="DS42" s="318">
        <f t="shared" si="46"/>
        <v>29</v>
      </c>
      <c r="DT42" s="318">
        <f t="shared" si="47"/>
        <v>32</v>
      </c>
      <c r="DU42" s="331" t="s">
        <v>313</v>
      </c>
      <c r="DV42" s="319">
        <f t="shared" si="48"/>
        <v>6.25E-2</v>
      </c>
      <c r="DW42" s="319">
        <f t="shared" si="49"/>
        <v>0.90625</v>
      </c>
      <c r="DX42" s="318" t="str">
        <f>VLOOKUP($B42,Matching_final!$B:$G,5,FALSE)</f>
        <v>R18013</v>
      </c>
      <c r="DY42" s="318" t="str">
        <f>VLOOKUP($B42,Matching_final!$B:$H,6,FALSE)</f>
        <v>Autoritățile publice au creat consilii consultative, grupuri de lucru permanente sau grupuri de lucru ad-hoc care participă la procesul decizional?</v>
      </c>
      <c r="DZ42" s="318" t="str">
        <f>VLOOKUP($B42,Matching_final!$B:$H,7,FALSE)</f>
        <v>par</v>
      </c>
      <c r="EA42" s="319">
        <f>VLOOKUP($DX42,Monitoring_MP_2018!$B:$CZ,102,FALSE)</f>
        <v>0</v>
      </c>
      <c r="EB42" s="319">
        <f>VLOOKUP($DX42,Monitoring_MP_2018!$B:$CZ,103,FALSE)</f>
        <v>0.53125</v>
      </c>
      <c r="EC42" s="320">
        <f t="shared" si="50"/>
        <v>6.25E-2</v>
      </c>
      <c r="ED42" s="320">
        <f t="shared" si="51"/>
        <v>0.375</v>
      </c>
      <c r="EE42" s="318">
        <v>14</v>
      </c>
    </row>
    <row r="43" spans="1:135" ht="15" customHeight="1" x14ac:dyDescent="0.35">
      <c r="A43" s="352" t="str">
        <f>IF(ISBLANK(Monitoring_MP!A47),"",Monitoring_MP!A47)</f>
        <v>Q45</v>
      </c>
      <c r="B43" s="353" t="str">
        <f>IF(ISBLANK(Monitoring_MP!B47),"",Monitoring_MP!B47)</f>
        <v>R20045</v>
      </c>
      <c r="C43" s="354">
        <f>IF(ISBLANK(Monitoring_MP!C47),"",Monitoring_MP!C47)</f>
        <v>47</v>
      </c>
      <c r="D43" s="354" t="str">
        <f>IF(ISBLANK(Monitoring_MP!D47),"",Monitoring_MP!D47)</f>
        <v>Are unitatea administrativ-teritorială elaborat și publicat un Cod de etică pentru aleșii locali?</v>
      </c>
      <c r="E43" s="354" t="str">
        <f>IF(ISBLANK(Monitoring_MP!E47),"",Monitoring_MP!E47)</f>
        <v>Has the municipality developed and approved a code of conduct for the elected persons?</v>
      </c>
      <c r="F43" s="132" t="str">
        <f>IF(ISBLANK(Monitoring_MP!F47),"",Monitoring_MP!F47)</f>
        <v>et</v>
      </c>
      <c r="G43" s="132" t="str">
        <f>IF(ISBLANK(Monitoring_MP!G47),"",Monitoring_MP!G47)</f>
        <v>et3</v>
      </c>
      <c r="H43" s="132" t="str">
        <f>IF(ISBLANK(Monitoring_MP!H47),"",Monitoring_MP!H47)</f>
        <v>et3k</v>
      </c>
      <c r="I43" s="355">
        <f>IF(ISBLANK(Monitoring_MP!I47),"",Monitoring_MP!I47)</f>
        <v>1</v>
      </c>
      <c r="J43" s="132" t="str">
        <f>IF(ISBLANK(Monitoring_MP!J47),"",Monitoring_MP!J47)</f>
        <v>da</v>
      </c>
      <c r="K43" s="132" t="str">
        <f>IF(ISBLANK(Monitoring_MP!K47),"",Monitoring_MP!K47)</f>
        <v>yes</v>
      </c>
      <c r="L43" s="132" t="str">
        <f>IF(ISBLANK(Monitoring_MP!L47),"",Monitoring_MP!L47)</f>
        <v>nu</v>
      </c>
      <c r="M43" s="132" t="str">
        <f>IF(ISBLANK(Monitoring_MP!M47),"",Monitoring_MP!M47)</f>
        <v>no</v>
      </c>
      <c r="N43" s="132" t="str">
        <f>IF(ISBLANK(Monitoring_MP!N47),"",Monitoring_MP!N47)</f>
        <v>panou informativ/alte modalități</v>
      </c>
      <c r="O43" s="132" t="str">
        <f>IF(ISBLANK(Monitoring_MP!O47),"",Monitoring_MP!O47)</f>
        <v>Bilboard/other ways</v>
      </c>
      <c r="P43" s="207" t="str">
        <f>IF(ISBLANK(Monitoring_MP!P47),"",Monitoring_MP!P47)</f>
        <v>---</v>
      </c>
      <c r="Q43" s="207" t="str">
        <f>IF(ISBLANK(Monitoring_MP!Q47),"",Monitoring_MP!Q47)</f>
        <v>---</v>
      </c>
      <c r="R43" s="207" t="str">
        <f>IF(ISBLANK(Monitoring_MP!R47),"",Monitoring_MP!R47)</f>
        <v>---</v>
      </c>
      <c r="S43" s="207" t="str">
        <f>IF(ISBLANK(Monitoring_MP!S47),"",Monitoring_MP!S47)</f>
        <v>---</v>
      </c>
      <c r="T43" s="207" t="str">
        <f>IF(ISBLANK(Monitoring_MP!T47),"",Monitoring_MP!T47)</f>
        <v>---</v>
      </c>
      <c r="U43" s="207" t="str">
        <f>IF(ISBLANK(Monitoring_MP!U47),"",Monitoring_MP!U47)</f>
        <v>---</v>
      </c>
      <c r="V43" s="207" t="str">
        <f>IF(ISBLANK(Monitoring_MP!V47),"",Monitoring_MP!V47)</f>
        <v>---</v>
      </c>
      <c r="W43" s="207" t="str">
        <f>IF(ISBLANK(Monitoring_MP!W47),"",Monitoring_MP!W47)</f>
        <v>---</v>
      </c>
      <c r="X43" s="132" t="str">
        <f>IF(ISBLANK(Monitoring_MP!X47),"",Monitoring_MP!X47)</f>
        <v>N/A</v>
      </c>
      <c r="Y43" s="132" t="str">
        <f>IF(ISBLANK(Monitoring_MP!Y47),"",Monitoring_MP!Y47)</f>
        <v>N/A</v>
      </c>
      <c r="Z43" s="352" t="str">
        <f>IF(ISBLANK(Monitoring_MP!Z47),"",Monitoring_MP!Z47)</f>
        <v>---</v>
      </c>
      <c r="AA43" s="352" t="str">
        <f>IF(ISBLANK(Monitoring_MP!AA47),"",Monitoring_MP!AA47)</f>
        <v>---</v>
      </c>
      <c r="AB43" s="132" t="str">
        <f>IF(ISBLANK(Monitoring_MP!AB47),"",Monitoring_MP!AB47)</f>
        <v>da</v>
      </c>
      <c r="AC43" s="132" t="str">
        <f>IF(ISBLANK(Monitoring_MP!AC47),"",Monitoring_MP!AC47)</f>
        <v>nu</v>
      </c>
      <c r="AD43" s="132">
        <f>IF(ISBLANK(Monitoring_MP!AD47),"",Monitoring_MP!AD47)</f>
        <v>1</v>
      </c>
      <c r="AE43" s="132">
        <f>IF(ISBLANK(Monitoring_MP!AE47),"",Monitoring_MP!AE47)</f>
        <v>0</v>
      </c>
      <c r="AF43" s="132">
        <f>IF(ISBLANK(Monitoring_MP!AF47),"",Monitoring_MP!AF47)</f>
        <v>0.5</v>
      </c>
      <c r="AG43" s="207" t="str">
        <f>IF(ISBLANK(Monitoring_MP!AG47),"",Monitoring_MP!AG47)</f>
        <v>---</v>
      </c>
      <c r="AH43" s="207" t="str">
        <f>IF(ISBLANK(Monitoring_MP!AH47),"",Monitoring_MP!AH47)</f>
        <v>---</v>
      </c>
      <c r="AI43" s="207" t="str">
        <f>IF(ISBLANK(Monitoring_MP!AI47),"",Monitoring_MP!AI47)</f>
        <v>---</v>
      </c>
      <c r="AJ43" s="207" t="str">
        <f>IF(ISBLANK(Monitoring_MP!AJ47),"",Monitoring_MP!AJ47)</f>
        <v>---</v>
      </c>
      <c r="AK43" s="219" t="str">
        <f>IF(ISBLANK(Monitoring_MP!AK47),"",Monitoring_MP!AK47)</f>
        <v>N/A</v>
      </c>
      <c r="AL43" s="207" t="str">
        <f>IF(ISBLANK(Monitoring_MP!AL47),"",Monitoring_MP!AL47)</f>
        <v>---</v>
      </c>
      <c r="AM43" s="295" t="str">
        <f>IF(ISBLANK(Monitoring_MP!AM47),"",Monitoring_MP!AM47)</f>
        <v>nu</v>
      </c>
      <c r="AN43" s="294" t="str">
        <f>IF(ISBLANK(Monitoring_MP!AN47),"",Monitoring_MP!AN47)</f>
        <v>Nu sînt informații pe web</v>
      </c>
      <c r="AO43" s="295" t="str">
        <f>IF(ISBLANK(Monitoring_MP!AO47),"",Monitoring_MP!AO47)</f>
        <v>nu</v>
      </c>
      <c r="AP43" s="325" t="str">
        <f>IF(ISBLANK(Monitoring_MP!AP47),"",Monitoring_MP!AP47)</f>
        <v>Nu sînt informații pe web</v>
      </c>
      <c r="AQ43" s="295" t="str">
        <f>IF(ISBLANK(Monitoring_MP!AQ47),"",Monitoring_MP!AQ47)</f>
        <v>nu</v>
      </c>
      <c r="AR43" s="293" t="str">
        <f>IF(ISBLANK(Monitoring_MP!AR47),"",Monitoring_MP!AR47)</f>
        <v>Nu sînt informații pe web</v>
      </c>
      <c r="AS43" s="295" t="str">
        <f>IF(ISBLANK(Monitoring_MP!AS47),"",Monitoring_MP!AS47)</f>
        <v>da</v>
      </c>
      <c r="AT43" s="293" t="str">
        <f>IF(ISBLANK(Monitoring_MP!AT47),"",Monitoring_MP!AT47)</f>
        <v>https://cahul.md/codul-etic/</v>
      </c>
      <c r="AU43" s="295" t="str">
        <f>IF(ISBLANK(Monitoring_MP!AU47),"",Monitoring_MP!AU47)</f>
        <v>nu</v>
      </c>
      <c r="AV43" s="293" t="str">
        <f>IF(ISBLANK(Monitoring_MP!AV47),"",Monitoring_MP!AV47)</f>
        <v>Nu sînt informații pe web</v>
      </c>
      <c r="AW43" s="295" t="str">
        <f>IF(ISBLANK(Monitoring_MP!AW47),"",Monitoring_MP!AW47)</f>
        <v>nu</v>
      </c>
      <c r="AX43" s="293" t="str">
        <f>IF(ISBLANK(Monitoring_MP!AX47),"",Monitoring_MP!AX47)</f>
        <v>Nu sînt informații pe web</v>
      </c>
      <c r="AY43" s="295" t="str">
        <f>IF(ISBLANK(Monitoring_MP!AY47),"",Monitoring_MP!AY47)</f>
        <v>nu</v>
      </c>
      <c r="AZ43" s="293" t="str">
        <f>IF(ISBLANK(Monitoring_MP!AZ47),"",Monitoring_MP!AZ47)</f>
        <v>Nu sînt informații pe web</v>
      </c>
      <c r="BA43" s="295" t="str">
        <f>IF(ISBLANK(Monitoring_MP!BA47),"",Monitoring_MP!BA47)</f>
        <v>nu</v>
      </c>
      <c r="BB43" s="293" t="str">
        <f>IF(ISBLANK(Monitoring_MP!BB47),"",Monitoring_MP!BB47)</f>
        <v>Nu sînt informații pe web</v>
      </c>
      <c r="BC43" s="295" t="str">
        <f>IF(ISBLANK(Monitoring_MP!BC47),"",Monitoring_MP!BC47)</f>
        <v>nu</v>
      </c>
      <c r="BD43" s="293" t="str">
        <f>IF(ISBLANK(Monitoring_MP!BD47),"",Monitoring_MP!BD47)</f>
        <v>Nu sînt informații pe web</v>
      </c>
      <c r="BE43" s="295" t="str">
        <f>IF(ISBLANK(Monitoring_MP!BE47),"",Monitoring_MP!BE47)</f>
        <v>nu</v>
      </c>
      <c r="BF43" s="293" t="str">
        <f>IF(ISBLANK(Monitoring_MP!BF47),"",Monitoring_MP!BF47)</f>
        <v>Nu sînt informații pe web</v>
      </c>
      <c r="BG43" s="295" t="str">
        <f>IF(ISBLANK(Monitoring_MP!BG47),"",Monitoring_MP!BG47)</f>
        <v>nu</v>
      </c>
      <c r="BH43" s="293" t="str">
        <f>IF(ISBLANK(Monitoring_MP!BH47),"",Monitoring_MP!BH47)</f>
        <v>Nu sînt informații pe web</v>
      </c>
      <c r="BI43" s="295" t="str">
        <f>IF(ISBLANK(Monitoring_MP!BI47),"",Monitoring_MP!BI47)</f>
        <v>nu</v>
      </c>
      <c r="BJ43" s="293" t="str">
        <f>IF(ISBLANK(Monitoring_MP!BJ47),"",Monitoring_MP!BJ47)</f>
        <v>Nu sînt informații pe web</v>
      </c>
      <c r="BK43" s="295" t="str">
        <f>IF(ISBLANK(Monitoring_MP!BK47),"",Monitoring_MP!BK47)</f>
        <v>nu</v>
      </c>
      <c r="BL43" s="293" t="str">
        <f>IF(ISBLANK(Monitoring_MP!BL47),"",Monitoring_MP!BL47)</f>
        <v>Nu sînt informații pe web</v>
      </c>
      <c r="BM43" s="295" t="str">
        <f>IF(ISBLANK(Monitoring_MP!BM47),"",Monitoring_MP!BM47)</f>
        <v>nu</v>
      </c>
      <c r="BN43" s="293" t="str">
        <f>IF(ISBLANK(Monitoring_MP!BN47),"",Monitoring_MP!BN47)</f>
        <v>Nu sînt informații pe web</v>
      </c>
      <c r="BO43" s="295" t="str">
        <f>IF(ISBLANK(Monitoring_MP!BO47),"",Monitoring_MP!BO47)</f>
        <v>nu</v>
      </c>
      <c r="BP43" s="293" t="str">
        <f>IF(ISBLANK(Monitoring_MP!BP47),"",Monitoring_MP!BP47)</f>
        <v>Nu sînt informații pe web</v>
      </c>
      <c r="BQ43" s="295" t="str">
        <f>IF(ISBLANK(Monitoring_MP!BQ47),"",Monitoring_MP!BQ47)</f>
        <v>nu</v>
      </c>
      <c r="BR43" s="293" t="str">
        <f>IF(ISBLANK(Monitoring_MP!BR47),"",Monitoring_MP!BR47)</f>
        <v>Nu sînt informații pe web</v>
      </c>
      <c r="BS43" s="295" t="str">
        <f>IF(ISBLANK(Monitoring_MP!BS47),"",Monitoring_MP!BS47)</f>
        <v>nu</v>
      </c>
      <c r="BT43" s="293" t="str">
        <f>IF(ISBLANK(Monitoring_MP!BT47),"",Monitoring_MP!BT47)</f>
        <v>Nu sînt informații pe web</v>
      </c>
      <c r="BU43" s="295" t="str">
        <f>IF(ISBLANK(Monitoring_MP!BU47),"",Monitoring_MP!BU47)</f>
        <v>nu</v>
      </c>
      <c r="BV43" s="293" t="str">
        <f>IF(ISBLANK(Monitoring_MP!BV47),"",Monitoring_MP!BV47)</f>
        <v>Nu sînt informații pe web</v>
      </c>
      <c r="BW43" s="295" t="str">
        <f>IF(ISBLANK(Monitoring_MP!BW47),"",Monitoring_MP!BW47)</f>
        <v>nu</v>
      </c>
      <c r="BX43" s="293" t="str">
        <f>IF(ISBLANK(Monitoring_MP!BX47),"",Monitoring_MP!BX47)</f>
        <v>Nu sînt informații pe web</v>
      </c>
      <c r="BY43" s="295" t="str">
        <f>IF(ISBLANK(Monitoring_MP!BY47),"",Monitoring_MP!BY47)</f>
        <v>nu</v>
      </c>
      <c r="BZ43" s="293" t="str">
        <f>IF(ISBLANK(Monitoring_MP!BZ47),"",Monitoring_MP!BZ47)</f>
        <v>Nu sînt informații pe web</v>
      </c>
      <c r="CA43" s="295" t="str">
        <f>IF(ISBLANK(Monitoring_MP!CA47),"",Monitoring_MP!CA47)</f>
        <v>nu</v>
      </c>
      <c r="CB43" s="293" t="str">
        <f>IF(ISBLANK(Monitoring_MP!CB47),"",Monitoring_MP!CB47)</f>
        <v>Nu sînt informații pe web</v>
      </c>
      <c r="CC43" s="295" t="str">
        <f>IF(ISBLANK(Monitoring_MP!CC47),"",Monitoring_MP!CC47)</f>
        <v>nu</v>
      </c>
      <c r="CD43" s="293" t="str">
        <f>IF(ISBLANK(Monitoring_MP!CD47),"",Monitoring_MP!CD47)</f>
        <v>Nu sînt informații pe web</v>
      </c>
      <c r="CE43" s="295" t="str">
        <f>IF(ISBLANK(Monitoring_MP!CE47),"",Monitoring_MP!CE47)</f>
        <v>nu</v>
      </c>
      <c r="CF43" s="293" t="str">
        <f>IF(ISBLANK(Monitoring_MP!CF47),"",Monitoring_MP!CF47)</f>
        <v>Nu sînt informații pe web</v>
      </c>
      <c r="CG43" s="295" t="str">
        <f>IF(ISBLANK(Monitoring_MP!CG47),"",Monitoring_MP!CG47)</f>
        <v>da</v>
      </c>
      <c r="CH43" s="293" t="str">
        <f>IF(ISBLANK(Monitoring_MP!CH47),"",Monitoring_MP!CH47)</f>
        <v>http://www.riscani.md/index.php?pag=legislatie&amp;ids=alte_documente&amp;id=4651&amp;start=</v>
      </c>
      <c r="CI43" s="295" t="str">
        <f>IF(ISBLANK(Monitoring_MP!CI47),"",Monitoring_MP!CI47)</f>
        <v>nu</v>
      </c>
      <c r="CJ43" s="293" t="str">
        <f>IF(ISBLANK(Monitoring_MP!CJ47),"",Monitoring_MP!CJ47)</f>
        <v>Nu sînt informații pe web</v>
      </c>
      <c r="CK43" s="295" t="str">
        <f>IF(ISBLANK(Monitoring_MP!CK47),"",Monitoring_MP!CK47)</f>
        <v>nu</v>
      </c>
      <c r="CL43" s="293" t="str">
        <f>IF(ISBLANK(Monitoring_MP!CL47),"",Monitoring_MP!CL47)</f>
        <v>Nu sînt informații pe web</v>
      </c>
      <c r="CM43" s="295" t="str">
        <f>IF(ISBLANK(Monitoring_MP!CM47),"",Monitoring_MP!CM47)</f>
        <v>nu</v>
      </c>
      <c r="CN43" s="293" t="str">
        <f>IF(ISBLANK(Monitoring_MP!CN47),"",Monitoring_MP!CN47)</f>
        <v>Nu sînt informații pe web</v>
      </c>
      <c r="CO43" s="295" t="str">
        <f>IF(ISBLANK(Monitoring_MP!CO47),"",Monitoring_MP!CO47)</f>
        <v>nu</v>
      </c>
      <c r="CP43" s="293" t="str">
        <f>IF(ISBLANK(Monitoring_MP!CP47),"",Monitoring_MP!CP47)</f>
        <v>Nu sînt informații pe web</v>
      </c>
      <c r="CQ43" s="295" t="str">
        <f>IF(ISBLANK(Monitoring_MP!CQ47),"",Monitoring_MP!CQ47)</f>
        <v>nu</v>
      </c>
      <c r="CR43" s="293" t="str">
        <f>IF(ISBLANK(Monitoring_MP!CR47),"",Monitoring_MP!CR47)</f>
        <v>Nu sînt informații pe web</v>
      </c>
      <c r="CS43" s="295" t="str">
        <f>IF(ISBLANK(Monitoring_MP!CS47),"",Monitoring_MP!CS47)</f>
        <v>nu</v>
      </c>
      <c r="CT43" s="293" t="str">
        <f>IF(ISBLANK(Monitoring_MP!CT47),"",Monitoring_MP!CT47)</f>
        <v>Nu sînt informații pe web</v>
      </c>
      <c r="CU43" s="295" t="str">
        <f>IF(ISBLANK(Monitoring_MP!CU47),"",Monitoring_MP!CU47)</f>
        <v>nu</v>
      </c>
      <c r="CV43" s="293" t="str">
        <f>IF(ISBLANK(Monitoring_MP!CV47),"",Monitoring_MP!CV47)</f>
        <v>Nu sînt informații pe web</v>
      </c>
      <c r="CW43" s="295" t="str">
        <f>IF(ISBLANK(Monitoring_MP!CW47),"",Monitoring_MP!CW47)</f>
        <v>nu</v>
      </c>
      <c r="CX43" s="293" t="str">
        <f>IF(ISBLANK(Monitoring_MP!CX47),"",Monitoring_MP!CX47)</f>
        <v>Nu sînt informații pe web</v>
      </c>
      <c r="CY43" s="318" t="str">
        <f t="shared" si="26"/>
        <v>da</v>
      </c>
      <c r="CZ43" s="318">
        <f t="shared" si="34"/>
        <v>2</v>
      </c>
      <c r="DA43" s="318" t="str">
        <f t="shared" si="27"/>
        <v>nu</v>
      </c>
      <c r="DB43" s="318">
        <f t="shared" si="35"/>
        <v>30</v>
      </c>
      <c r="DC43" s="318" t="str">
        <f t="shared" si="28"/>
        <v>panou informativ/alte modalități</v>
      </c>
      <c r="DD43" s="318">
        <f t="shared" si="36"/>
        <v>0</v>
      </c>
      <c r="DE43" s="318" t="str">
        <f t="shared" si="29"/>
        <v>---</v>
      </c>
      <c r="DF43" s="318">
        <f t="shared" si="37"/>
        <v>0</v>
      </c>
      <c r="DG43" s="318" t="str">
        <f t="shared" si="30"/>
        <v>---</v>
      </c>
      <c r="DH43" s="318">
        <f t="shared" si="38"/>
        <v>0</v>
      </c>
      <c r="DI43" s="318" t="str">
        <f t="shared" si="31"/>
        <v>---</v>
      </c>
      <c r="DJ43" s="318">
        <f t="shared" si="39"/>
        <v>0</v>
      </c>
      <c r="DK43" s="318" t="str">
        <f t="shared" si="32"/>
        <v>---</v>
      </c>
      <c r="DL43" s="318">
        <f t="shared" si="40"/>
        <v>0</v>
      </c>
      <c r="DM43" s="318" t="str">
        <f t="shared" si="33"/>
        <v>N/A</v>
      </c>
      <c r="DN43" s="318">
        <f t="shared" si="41"/>
        <v>0</v>
      </c>
      <c r="DO43" s="318">
        <f t="shared" si="42"/>
        <v>32</v>
      </c>
      <c r="DP43" s="318" t="str">
        <f t="shared" si="43"/>
        <v>da</v>
      </c>
      <c r="DQ43" s="318" t="str">
        <f t="shared" si="44"/>
        <v>nu</v>
      </c>
      <c r="DR43" s="318">
        <f t="shared" si="45"/>
        <v>2</v>
      </c>
      <c r="DS43" s="318">
        <f t="shared" si="46"/>
        <v>30</v>
      </c>
      <c r="DT43" s="318">
        <f t="shared" si="47"/>
        <v>32</v>
      </c>
      <c r="DU43" s="354" t="s">
        <v>328</v>
      </c>
      <c r="DV43" s="319">
        <f t="shared" si="48"/>
        <v>6.25E-2</v>
      </c>
      <c r="DW43" s="319">
        <f t="shared" si="49"/>
        <v>0.9375</v>
      </c>
      <c r="DX43" s="318" t="str">
        <f>VLOOKUP($B43,Matching_final!$B:$G,5,FALSE)</f>
        <v>R18045</v>
      </c>
      <c r="DY43" s="318" t="str">
        <f>VLOOKUP($B43,Matching_final!$B:$H,6,FALSE)</f>
        <v>Are unitatea administrativ-teritorială elaborat și publicat un Cod de etică pentru aleșii locali?</v>
      </c>
      <c r="DZ43" s="318" t="str">
        <f>VLOOKUP($B43,Matching_final!$B:$H,7,FALSE)</f>
        <v>et</v>
      </c>
      <c r="EA43" s="319">
        <f>VLOOKUP($DX43,Monitoring_MP_2018!$B:$CZ,102,FALSE)</f>
        <v>3.125E-2</v>
      </c>
      <c r="EB43" s="319">
        <f>VLOOKUP($DX43,Monitoring_MP_2018!$B:$CZ,103,FALSE)</f>
        <v>0.90625</v>
      </c>
      <c r="EC43" s="320">
        <f t="shared" si="50"/>
        <v>3.125E-2</v>
      </c>
      <c r="ED43" s="320">
        <f t="shared" si="51"/>
        <v>3.125E-2</v>
      </c>
      <c r="EE43" s="318">
        <v>46</v>
      </c>
    </row>
    <row r="44" spans="1:135" ht="15" customHeight="1" x14ac:dyDescent="0.35">
      <c r="A44" s="343" t="str">
        <f>IF(ISBLANK(Monitoring_MP!A33),"",Monitoring_MP!A33)</f>
        <v>Q31</v>
      </c>
      <c r="B44" s="340" t="str">
        <f>IF(ISBLANK(Monitoring_MP!B33),"",Monitoring_MP!B33)</f>
        <v>R20031</v>
      </c>
      <c r="C44" s="341">
        <f>IF(ISBLANK(Monitoring_MP!C33),"",Monitoring_MP!C33)</f>
        <v>33</v>
      </c>
      <c r="D44" s="341" t="str">
        <f>IF(ISBLANK(Monitoring_MP!D33),"",Monitoring_MP!D33)</f>
        <v>Informația cu privire la rezultatele licitațiilor/concursurilor/negocierilor directe de vînzare/locațiune/arendă a bunurilor proprietate a unităţii administrativ-teritoriale este adusă la cunoștință publică ?</v>
      </c>
      <c r="E44" s="341" t="str">
        <f>IF(ISBLANK(Monitoring_MP!E33),"",Monitoring_MP!E33)</f>
        <v>Is published the information on the results of auctions / contests / direct negotiations selling / renting / leasing property belonging to territorial-administrative unit?</v>
      </c>
      <c r="F44" s="129" t="str">
        <f>IF(ISBLANK(Monitoring_MP!F33),"",Monitoring_MP!F33)</f>
        <v>prop</v>
      </c>
      <c r="G44" s="129" t="str">
        <f>IF(ISBLANK(Monitoring_MP!G33),"",Monitoring_MP!G33)</f>
        <v>prop2</v>
      </c>
      <c r="H44" s="129" t="str">
        <f>IF(ISBLANK(Monitoring_MP!H33),"",Monitoring_MP!H33)</f>
        <v>prop2k</v>
      </c>
      <c r="I44" s="342">
        <f>IF(ISBLANK(Monitoring_MP!I33),"",Monitoring_MP!I33)</f>
        <v>3</v>
      </c>
      <c r="J44" s="129" t="str">
        <f>IF(ISBLANK(Monitoring_MP!J33),"",Monitoring_MP!J33)</f>
        <v>da</v>
      </c>
      <c r="K44" s="129" t="str">
        <f>IF(ISBLANK(Monitoring_MP!K33),"",Monitoring_MP!K33)</f>
        <v>yes</v>
      </c>
      <c r="L44" s="129" t="str">
        <f>IF(ISBLANK(Monitoring_MP!L33),"",Monitoring_MP!L33)</f>
        <v>nu</v>
      </c>
      <c r="M44" s="129" t="str">
        <f>IF(ISBLANK(Monitoring_MP!M33),"",Monitoring_MP!M33)</f>
        <v>no</v>
      </c>
      <c r="N44" s="129" t="str">
        <f>IF(ISBLANK(Monitoring_MP!N33),"",Monitoring_MP!N33)</f>
        <v>partial/panou informativ</v>
      </c>
      <c r="O44" s="129" t="str">
        <f>IF(ISBLANK(Monitoring_MP!O33),"",Monitoring_MP!O33)</f>
        <v>partially/bilboard</v>
      </c>
      <c r="P44" s="129" t="str">
        <f>IF(ISBLANK(Monitoring_MP!P33),"",Monitoring_MP!P33)</f>
        <v>0-10%</v>
      </c>
      <c r="Q44" s="129" t="str">
        <f>IF(ISBLANK(Monitoring_MP!Q33),"",Monitoring_MP!Q33)</f>
        <v>0-10%</v>
      </c>
      <c r="R44" s="129" t="str">
        <f>IF(ISBLANK(Monitoring_MP!R33),"",Monitoring_MP!R33)</f>
        <v>10-30%</v>
      </c>
      <c r="S44" s="129" t="str">
        <f>IF(ISBLANK(Monitoring_MP!S33),"",Monitoring_MP!S33)</f>
        <v>10-30%</v>
      </c>
      <c r="T44" s="129" t="str">
        <f>IF(ISBLANK(Monitoring_MP!T33),"",Monitoring_MP!T33)</f>
        <v>30-60%</v>
      </c>
      <c r="U44" s="129" t="str">
        <f>IF(ISBLANK(Monitoring_MP!U33),"",Monitoring_MP!U33)</f>
        <v>30-60%</v>
      </c>
      <c r="V44" s="129" t="str">
        <f>IF(ISBLANK(Monitoring_MP!V33),"",Monitoring_MP!V33)</f>
        <v>60-90%</v>
      </c>
      <c r="W44" s="129" t="str">
        <f>IF(ISBLANK(Monitoring_MP!W33),"",Monitoring_MP!W33)</f>
        <v>60-90%</v>
      </c>
      <c r="X44" s="129" t="str">
        <f>IF(ISBLANK(Monitoring_MP!X33),"",Monitoring_MP!X33)</f>
        <v>N/A</v>
      </c>
      <c r="Y44" s="129" t="str">
        <f>IF(ISBLANK(Monitoring_MP!Y33),"",Monitoring_MP!Y33)</f>
        <v>N/A</v>
      </c>
      <c r="Z44" s="339" t="str">
        <f>IF(ISBLANK(Monitoring_MP!Z33),"",Monitoring_MP!Z33)</f>
        <v>---</v>
      </c>
      <c r="AA44" s="339" t="str">
        <f>IF(ISBLANK(Monitoring_MP!AA33),"",Monitoring_MP!AA33)</f>
        <v>---</v>
      </c>
      <c r="AB44" s="129" t="str">
        <f>IF(ISBLANK(Monitoring_MP!AB33),"",Monitoring_MP!AB33)</f>
        <v>da</v>
      </c>
      <c r="AC44" s="129" t="str">
        <f>IF(ISBLANK(Monitoring_MP!AC33),"",Monitoring_MP!AC33)</f>
        <v>nu</v>
      </c>
      <c r="AD44" s="129">
        <f>IF(ISBLANK(Monitoring_MP!AD33),"",Monitoring_MP!AD33)</f>
        <v>3</v>
      </c>
      <c r="AE44" s="129">
        <f>IF(ISBLANK(Monitoring_MP!AE33),"",Monitoring_MP!AE33)</f>
        <v>0</v>
      </c>
      <c r="AF44" s="129">
        <f>IF(ISBLANK(Monitoring_MP!AF33),"",Monitoring_MP!AF33)</f>
        <v>1.5</v>
      </c>
      <c r="AG44" s="216">
        <f>IF(ISBLANK(Monitoring_MP!AG33),"",Monitoring_MP!AG33)</f>
        <v>0.6</v>
      </c>
      <c r="AH44" s="216">
        <f>IF(ISBLANK(Monitoring_MP!AH33),"",Monitoring_MP!AH33)</f>
        <v>1.2</v>
      </c>
      <c r="AI44" s="216">
        <f>IF(ISBLANK(Monitoring_MP!AI33),"",Monitoring_MP!AI33)</f>
        <v>1.8</v>
      </c>
      <c r="AJ44" s="216">
        <f>IF(ISBLANK(Monitoring_MP!AJ33),"",Monitoring_MP!AJ33)</f>
        <v>2.4</v>
      </c>
      <c r="AK44" s="216" t="str">
        <f>IF(ISBLANK(Monitoring_MP!AK33),"",Monitoring_MP!AK33)</f>
        <v>N/A</v>
      </c>
      <c r="AL44" s="204" t="str">
        <f>IF(ISBLANK(Monitoring_MP!AL33),"",Monitoring_MP!AL33)</f>
        <v>---</v>
      </c>
      <c r="AM44" s="295" t="str">
        <f>IF(ISBLANK(Monitoring_MP!AM33),"",Monitoring_MP!AM33)</f>
        <v>nu</v>
      </c>
      <c r="AN44" s="325" t="str">
        <f>IF(ISBLANK(Monitoring_MP!AN33),"",Monitoring_MP!AN33)</f>
        <v>Nu sînt informații pe web</v>
      </c>
      <c r="AO44" s="295" t="str">
        <f>IF(ISBLANK(Monitoring_MP!AO33),"",Monitoring_MP!AO33)</f>
        <v>nu</v>
      </c>
      <c r="AP44" s="325" t="str">
        <f>IF(ISBLANK(Monitoring_MP!AP33),"",Monitoring_MP!AP33)</f>
        <v>Nu sînt informații pe web</v>
      </c>
      <c r="AQ44" s="295" t="str">
        <f>IF(ISBLANK(Monitoring_MP!AQ33),"",Monitoring_MP!AQ33)</f>
        <v>nu</v>
      </c>
      <c r="AR44" s="293" t="str">
        <f>IF(ISBLANK(Monitoring_MP!AR33),"",Monitoring_MP!AR33)</f>
        <v>Nu sînt informații pe web</v>
      </c>
      <c r="AS44" s="295" t="str">
        <f>IF(ISBLANK(Monitoring_MP!AS33),"",Monitoring_MP!AS33)</f>
        <v>partial/panou informativ</v>
      </c>
      <c r="AT44" s="293" t="str">
        <f>IF(ISBLANK(Monitoring_MP!AT33),"",Monitoring_MP!AT33)</f>
        <v>Conform răspunsului din chestionar</v>
      </c>
      <c r="AU44" s="295" t="str">
        <f>IF(ISBLANK(Monitoring_MP!AU33),"",Monitoring_MP!AU33)</f>
        <v>nu</v>
      </c>
      <c r="AV44" s="293" t="str">
        <f>IF(ISBLANK(Monitoring_MP!AV33),"",Monitoring_MP!AV33)</f>
        <v>Nu sînt informații pe web</v>
      </c>
      <c r="AW44" s="295" t="str">
        <f>IF(ISBLANK(Monitoring_MP!AW33),"",Monitoring_MP!AW33)</f>
        <v>partial/panou informativ</v>
      </c>
      <c r="AX44" s="293" t="str">
        <f>IF(ISBLANK(Monitoring_MP!AX33),"",Monitoring_MP!AX33)</f>
        <v>Nu sînt informații pe web</v>
      </c>
      <c r="AY44" s="295" t="str">
        <f>IF(ISBLANK(Monitoring_MP!AY33),"",Monitoring_MP!AY33)</f>
        <v>nu</v>
      </c>
      <c r="AZ44" s="293" t="str">
        <f>IF(ISBLANK(Monitoring_MP!AZ33),"",Monitoring_MP!AZ33)</f>
        <v>Nu sînt informații pe web</v>
      </c>
      <c r="BA44" s="295" t="str">
        <f>IF(ISBLANK(Monitoring_MP!BA33),"",Monitoring_MP!BA33)</f>
        <v>partial/panou informativ</v>
      </c>
      <c r="BB44" s="293" t="str">
        <f>IF(ISBLANK(Monitoring_MP!BB33),"",Monitoring_MP!BB33)</f>
        <v>Conform răspunsului din chestionar</v>
      </c>
      <c r="BC44" s="295" t="str">
        <f>IF(ISBLANK(Monitoring_MP!BC33),"",Monitoring_MP!BC33)</f>
        <v>partial/panou informativ</v>
      </c>
      <c r="BD44" s="293" t="str">
        <f>IF(ISBLANK(Monitoring_MP!BD33),"",Monitoring_MP!BD33)</f>
        <v>Conform răspunsului din chestionar</v>
      </c>
      <c r="BE44" s="295" t="str">
        <f>IF(ISBLANK(Monitoring_MP!BE33),"",Monitoring_MP!BE33)</f>
        <v>nu</v>
      </c>
      <c r="BF44" s="293" t="str">
        <f>IF(ISBLANK(Monitoring_MP!BF33),"",Monitoring_MP!BF33)</f>
        <v>Nu sînt informații pe web</v>
      </c>
      <c r="BG44" s="295" t="str">
        <f>IF(ISBLANK(Monitoring_MP!BG33),"",Monitoring_MP!BG33)</f>
        <v>nu</v>
      </c>
      <c r="BH44" s="293" t="str">
        <f>IF(ISBLANK(Monitoring_MP!BH33),"",Monitoring_MP!BH33)</f>
        <v>Nu sînt informații pe web</v>
      </c>
      <c r="BI44" s="295" t="str">
        <f>IF(ISBLANK(Monitoring_MP!BI33),"",Monitoring_MP!BI33)</f>
        <v>nu</v>
      </c>
      <c r="BJ44" s="293" t="str">
        <f>IF(ISBLANK(Monitoring_MP!BJ33),"",Monitoring_MP!BJ33)</f>
        <v>Nu sînt informații pe web</v>
      </c>
      <c r="BK44" s="295" t="str">
        <f>IF(ISBLANK(Monitoring_MP!BK33),"",Monitoring_MP!BK33)</f>
        <v>nu</v>
      </c>
      <c r="BL44" s="293" t="str">
        <f>IF(ISBLANK(Monitoring_MP!BL33),"",Monitoring_MP!BL33)</f>
        <v>Nu sînt informații pe web</v>
      </c>
      <c r="BM44" s="295" t="str">
        <f>IF(ISBLANK(Monitoring_MP!BM33),"",Monitoring_MP!BM33)</f>
        <v>N/A</v>
      </c>
      <c r="BN44" s="292" t="str">
        <f>IF(ISBLANK(Monitoring_MP!BN33),"",Monitoring_MP!BN33)</f>
        <v>Nu sînt informații pe web</v>
      </c>
      <c r="BO44" s="295" t="str">
        <f>IF(ISBLANK(Monitoring_MP!BO33),"",Monitoring_MP!BO33)</f>
        <v>nu</v>
      </c>
      <c r="BP44" s="292" t="str">
        <f>IF(ISBLANK(Monitoring_MP!BP33),"",Monitoring_MP!BP33)</f>
        <v>Nu sînt informații pe web</v>
      </c>
      <c r="BQ44" s="295" t="str">
        <f>IF(ISBLANK(Monitoring_MP!BQ33),"",Monitoring_MP!BQ33)</f>
        <v>nu</v>
      </c>
      <c r="BR44" s="38" t="str">
        <f>IF(ISBLANK(Monitoring_MP!BR33),"",Monitoring_MP!BR33)</f>
        <v>Nu sînt informații pe web</v>
      </c>
      <c r="BS44" s="295" t="str">
        <f>IF(ISBLANK(Monitoring_MP!BS33),"",Monitoring_MP!BS33)</f>
        <v>nu</v>
      </c>
      <c r="BT44" s="293" t="str">
        <f>IF(ISBLANK(Monitoring_MP!BT33),"",Monitoring_MP!BT33)</f>
        <v>Nu sînt informații pe web</v>
      </c>
      <c r="BU44" s="295" t="str">
        <f>IF(ISBLANK(Monitoring_MP!BU33),"",Monitoring_MP!BU33)</f>
        <v>nu</v>
      </c>
      <c r="BV44" s="293" t="str">
        <f>IF(ISBLANK(Monitoring_MP!BV33),"",Monitoring_MP!BV33)</f>
        <v>Nu sînt informații pe web</v>
      </c>
      <c r="BW44" s="295" t="str">
        <f>IF(ISBLANK(Monitoring_MP!BW33),"",Monitoring_MP!BW33)</f>
        <v>nu</v>
      </c>
      <c r="BX44" s="292" t="str">
        <f>IF(ISBLANK(Monitoring_MP!BX33),"",Monitoring_MP!BX33)</f>
        <v>Nu sînt informații pe web</v>
      </c>
      <c r="BY44" s="295" t="str">
        <f>IF(ISBLANK(Monitoring_MP!BY33),"",Monitoring_MP!BY33)</f>
        <v>nu</v>
      </c>
      <c r="BZ44" s="293" t="str">
        <f>IF(ISBLANK(Monitoring_MP!BZ33),"",Monitoring_MP!BZ33)</f>
        <v>Nu sînt informații pe web</v>
      </c>
      <c r="CA44" s="295" t="str">
        <f>IF(ISBLANK(Monitoring_MP!CA33),"",Monitoring_MP!CA33)</f>
        <v>nu</v>
      </c>
      <c r="CB44" s="293" t="str">
        <f>IF(ISBLANK(Monitoring_MP!CB33),"",Monitoring_MP!CB33)</f>
        <v>Nu sînt informații pe web</v>
      </c>
      <c r="CC44" s="295" t="str">
        <f>IF(ISBLANK(Monitoring_MP!CC33),"",Monitoring_MP!CC33)</f>
        <v>nu</v>
      </c>
      <c r="CD44" s="293" t="str">
        <f>IF(ISBLANK(Monitoring_MP!CD33),"",Monitoring_MP!CD33)</f>
        <v>Nu sînt informații pe web</v>
      </c>
      <c r="CE44" s="295" t="str">
        <f>IF(ISBLANK(Monitoring_MP!CE33),"",Monitoring_MP!CE33)</f>
        <v>N/A</v>
      </c>
      <c r="CF44" s="293" t="str">
        <f>IF(ISBLANK(Monitoring_MP!CF33),"",Monitoring_MP!CF33)</f>
        <v>Nu sînt informații pe web</v>
      </c>
      <c r="CG44" s="295" t="str">
        <f>IF(ISBLANK(Monitoring_MP!CG33),"",Monitoring_MP!CG33)</f>
        <v>nu</v>
      </c>
      <c r="CH44" s="293" t="str">
        <f>IF(ISBLANK(Monitoring_MP!CH33),"",Monitoring_MP!CH33)</f>
        <v>Nu sînt informații pe web</v>
      </c>
      <c r="CI44" s="295" t="str">
        <f>IF(ISBLANK(Monitoring_MP!CI33),"",Monitoring_MP!CI33)</f>
        <v>partial/panou informativ</v>
      </c>
      <c r="CJ44" s="293" t="str">
        <f>IF(ISBLANK(Monitoring_MP!CJ33),"",Monitoring_MP!CJ33)</f>
        <v>Conform răspunsului din chestionar</v>
      </c>
      <c r="CK44" s="295" t="str">
        <f>IF(ISBLANK(Monitoring_MP!CK33),"",Monitoring_MP!CK33)</f>
        <v>N/A</v>
      </c>
      <c r="CL44" s="293" t="str">
        <f>IF(ISBLANK(Monitoring_MP!CL33),"",Monitoring_MP!CL33)</f>
        <v>Nu sînt informații pe web</v>
      </c>
      <c r="CM44" s="295" t="str">
        <f>IF(ISBLANK(Monitoring_MP!CM33),"",Monitoring_MP!CM33)</f>
        <v>nu</v>
      </c>
      <c r="CN44" s="317" t="str">
        <f>IF(ISBLANK(Monitoring_MP!CN33),"",Monitoring_MP!CN33)</f>
        <v>Nu sînt informații pe web</v>
      </c>
      <c r="CO44" s="295" t="str">
        <f>IF(ISBLANK(Monitoring_MP!CO33),"",Monitoring_MP!CO33)</f>
        <v>nu</v>
      </c>
      <c r="CP44" s="293" t="str">
        <f>IF(ISBLANK(Monitoring_MP!CP33),"",Monitoring_MP!CP33)</f>
        <v>Nu sînt informații pe web</v>
      </c>
      <c r="CQ44" s="295" t="str">
        <f>IF(ISBLANK(Monitoring_MP!CQ33),"",Monitoring_MP!CQ33)</f>
        <v>da</v>
      </c>
      <c r="CR44" s="73" t="str">
        <f>IF(ISBLANK(Monitoring_MP!CR33),"",Monitoring_MP!CR33)</f>
        <v>http://crstraseni.md/index.php?pag=news&amp;id=769&amp;rid=3124&amp;l=ro</v>
      </c>
      <c r="CS44" s="295" t="str">
        <f>IF(ISBLANK(Monitoring_MP!CS33),"",Monitoring_MP!CS33)</f>
        <v>nu</v>
      </c>
      <c r="CT44" s="73" t="str">
        <f>IF(ISBLANK(Monitoring_MP!CT33),"",Monitoring_MP!CT33)</f>
        <v>Nu sînt informații pe web</v>
      </c>
      <c r="CU44" s="295" t="str">
        <f>IF(ISBLANK(Monitoring_MP!CU33),"",Monitoring_MP!CU33)</f>
        <v>nu</v>
      </c>
      <c r="CV44" s="73" t="str">
        <f>IF(ISBLANK(Monitoring_MP!CV33),"",Monitoring_MP!CV33)</f>
        <v>Nu sînt informații pe web</v>
      </c>
      <c r="CW44" s="295" t="str">
        <f>IF(ISBLANK(Monitoring_MP!CW33),"",Monitoring_MP!CW33)</f>
        <v>N/A</v>
      </c>
      <c r="CX44" s="293" t="str">
        <f>IF(ISBLANK(Monitoring_MP!CX33),"",Monitoring_MP!CX33)</f>
        <v>Nu sînt informații pe web</v>
      </c>
      <c r="CY44" s="318" t="str">
        <f t="shared" si="26"/>
        <v>da</v>
      </c>
      <c r="CZ44" s="318">
        <f t="shared" si="34"/>
        <v>1</v>
      </c>
      <c r="DA44" s="318" t="str">
        <f t="shared" si="27"/>
        <v>nu</v>
      </c>
      <c r="DB44" s="318">
        <f t="shared" si="35"/>
        <v>22</v>
      </c>
      <c r="DC44" s="318" t="str">
        <f t="shared" si="28"/>
        <v>partial/panou informativ</v>
      </c>
      <c r="DD44" s="318">
        <f t="shared" si="36"/>
        <v>5</v>
      </c>
      <c r="DE44" s="318" t="str">
        <f t="shared" si="29"/>
        <v>0-10%</v>
      </c>
      <c r="DF44" s="318">
        <f t="shared" si="37"/>
        <v>0</v>
      </c>
      <c r="DG44" s="318" t="str">
        <f t="shared" si="30"/>
        <v>10-30%</v>
      </c>
      <c r="DH44" s="318">
        <f t="shared" si="38"/>
        <v>0</v>
      </c>
      <c r="DI44" s="318" t="str">
        <f t="shared" si="31"/>
        <v>30-60%</v>
      </c>
      <c r="DJ44" s="318">
        <f t="shared" si="39"/>
        <v>0</v>
      </c>
      <c r="DK44" s="318" t="str">
        <f t="shared" si="32"/>
        <v>60-90%</v>
      </c>
      <c r="DL44" s="318">
        <f t="shared" si="40"/>
        <v>0</v>
      </c>
      <c r="DM44" s="318" t="str">
        <f t="shared" si="33"/>
        <v>N/A</v>
      </c>
      <c r="DN44" s="318">
        <f t="shared" si="41"/>
        <v>4</v>
      </c>
      <c r="DO44" s="318">
        <f t="shared" si="42"/>
        <v>32</v>
      </c>
      <c r="DP44" s="318" t="str">
        <f t="shared" si="43"/>
        <v>da</v>
      </c>
      <c r="DQ44" s="318" t="str">
        <f t="shared" si="44"/>
        <v>nu</v>
      </c>
      <c r="DR44" s="318">
        <f t="shared" si="45"/>
        <v>1</v>
      </c>
      <c r="DS44" s="318">
        <f t="shared" si="46"/>
        <v>22</v>
      </c>
      <c r="DT44" s="318">
        <f t="shared" si="47"/>
        <v>28</v>
      </c>
      <c r="DU44" s="341" t="s">
        <v>89</v>
      </c>
      <c r="DV44" s="319">
        <f t="shared" si="48"/>
        <v>3.5714285714285712E-2</v>
      </c>
      <c r="DW44" s="319">
        <f t="shared" si="49"/>
        <v>0.7857142857142857</v>
      </c>
      <c r="DX44" s="318" t="str">
        <f>VLOOKUP($B44,Matching_final!$B:$G,5,FALSE)</f>
        <v>R18031</v>
      </c>
      <c r="DY44" s="318" t="str">
        <f>VLOOKUP($B44,Matching_final!$B:$H,6,FALSE)</f>
        <v>Informația cu privire la rezultatele licitațiilor/concursurilor/negocierilor directe de vînzare/locațiune/arendă a bunurilor proprietate a unităţii administrativ-teritoriale este adusă la cunoștință publică?</v>
      </c>
      <c r="DZ44" s="318" t="str">
        <f>VLOOKUP($B44,Matching_final!$B:$H,7,FALSE)</f>
        <v>prop</v>
      </c>
      <c r="EA44" s="319">
        <f>VLOOKUP($DX44,Monitoring_MP_2018!$B:$CZ,102,FALSE)</f>
        <v>3.4482758620689655E-2</v>
      </c>
      <c r="EB44" s="319">
        <f>VLOOKUP($DX44,Monitoring_MP_2018!$B:$CZ,103,FALSE)</f>
        <v>0.75862068965517238</v>
      </c>
      <c r="EC44" s="320">
        <f t="shared" si="50"/>
        <v>1.2315270935960576E-3</v>
      </c>
      <c r="ED44" s="320">
        <f t="shared" si="51"/>
        <v>2.7093596059113323E-2</v>
      </c>
      <c r="EE44" s="318">
        <v>32</v>
      </c>
    </row>
    <row r="45" spans="1:135" ht="15" customHeight="1" x14ac:dyDescent="0.35">
      <c r="A45" s="366" t="str">
        <f>IF(ISBLANK(Monitoring_MP!A57),"",Monitoring_MP!A57)</f>
        <v>Q55</v>
      </c>
      <c r="B45" s="362" t="str">
        <f>IF(ISBLANK(Monitoring_MP!B57),"",Monitoring_MP!B57)</f>
        <v>R20055</v>
      </c>
      <c r="C45" s="363">
        <f>IF(ISBLANK(Monitoring_MP!C57),"",Monitoring_MP!C57)</f>
        <v>57</v>
      </c>
      <c r="D45" s="363" t="str">
        <f>IF(ISBLANK(Monitoring_MP!D57),"",Monitoring_MP!D57)</f>
        <v xml:space="preserve">Sunt făcute public analizele financiare anuale ale tuturor întreprinderilor municipale și societăţilor comerciale cu pachet majoritar, deţinute de unitatea administrativ – teritorială ? </v>
      </c>
      <c r="E45" s="363" t="str">
        <f>IF(ISBLANK(Monitoring_MP!E57),"",Monitoring_MP!E57)</f>
        <v>Are made public the annual financial analyses of all municipal enterprises and companies with the majority stake held by administrative - territorial unit?</v>
      </c>
      <c r="F45" s="364" t="str">
        <f>IF(ISBLANK(Monitoring_MP!F57),"",Monitoring_MP!F57)</f>
        <v>inv</v>
      </c>
      <c r="G45" s="364" t="str">
        <f>IF(ISBLANK(Monitoring_MP!G57),"",Monitoring_MP!G57)</f>
        <v>inv3</v>
      </c>
      <c r="H45" s="364" t="str">
        <f>IF(ISBLANK(Monitoring_MP!H57),"",Monitoring_MP!H57)</f>
        <v>inv3K</v>
      </c>
      <c r="I45" s="365">
        <f>IF(ISBLANK(Monitoring_MP!I57),"",Monitoring_MP!I57)</f>
        <v>2</v>
      </c>
      <c r="J45" s="134" t="str">
        <f>IF(ISBLANK(Monitoring_MP!J57),"",Monitoring_MP!J57)</f>
        <v>da</v>
      </c>
      <c r="K45" s="134" t="str">
        <f>IF(ISBLANK(Monitoring_MP!K57),"",Monitoring_MP!K57)</f>
        <v>yes</v>
      </c>
      <c r="L45" s="134" t="str">
        <f>IF(ISBLANK(Monitoring_MP!L57),"",Monitoring_MP!L57)</f>
        <v>nu</v>
      </c>
      <c r="M45" s="134" t="str">
        <f>IF(ISBLANK(Monitoring_MP!M57),"",Monitoring_MP!M57)</f>
        <v>no</v>
      </c>
      <c r="N45" s="134" t="str">
        <f>IF(ISBLANK(Monitoring_MP!N57),"",Monitoring_MP!N57)</f>
        <v>partial</v>
      </c>
      <c r="O45" s="134" t="str">
        <f>IF(ISBLANK(Monitoring_MP!O57),"",Monitoring_MP!O57)</f>
        <v>partially</v>
      </c>
      <c r="P45" s="209" t="str">
        <f>IF(ISBLANK(Monitoring_MP!P57),"",Monitoring_MP!P57)</f>
        <v>---</v>
      </c>
      <c r="Q45" s="209" t="str">
        <f>IF(ISBLANK(Monitoring_MP!Q57),"",Monitoring_MP!Q57)</f>
        <v>---</v>
      </c>
      <c r="R45" s="209" t="str">
        <f>IF(ISBLANK(Monitoring_MP!R57),"",Monitoring_MP!R57)</f>
        <v>---</v>
      </c>
      <c r="S45" s="209" t="str">
        <f>IF(ISBLANK(Monitoring_MP!S57),"",Monitoring_MP!S57)</f>
        <v>---</v>
      </c>
      <c r="T45" s="209" t="str">
        <f>IF(ISBLANK(Monitoring_MP!T57),"",Monitoring_MP!T57)</f>
        <v>---</v>
      </c>
      <c r="U45" s="209" t="str">
        <f>IF(ISBLANK(Monitoring_MP!U57),"",Monitoring_MP!U57)</f>
        <v>---</v>
      </c>
      <c r="V45" s="209" t="str">
        <f>IF(ISBLANK(Monitoring_MP!V57),"",Monitoring_MP!V57)</f>
        <v>---</v>
      </c>
      <c r="W45" s="209" t="str">
        <f>IF(ISBLANK(Monitoring_MP!W57),"",Monitoring_MP!W57)</f>
        <v>---</v>
      </c>
      <c r="X45" s="134" t="str">
        <f>IF(ISBLANK(Monitoring_MP!X57),"",Monitoring_MP!X57)</f>
        <v>N/A</v>
      </c>
      <c r="Y45" s="134" t="str">
        <f>IF(ISBLANK(Monitoring_MP!Y57),"",Monitoring_MP!Y57)</f>
        <v>N/A</v>
      </c>
      <c r="Z45" s="361" t="str">
        <f>IF(ISBLANK(Monitoring_MP!Z57),"",Monitoring_MP!Z57)</f>
        <v>---</v>
      </c>
      <c r="AA45" s="361" t="str">
        <f>IF(ISBLANK(Monitoring_MP!AA57),"",Monitoring_MP!AA57)</f>
        <v>---</v>
      </c>
      <c r="AB45" s="134" t="str">
        <f>IF(ISBLANK(Monitoring_MP!AB57),"",Monitoring_MP!AB57)</f>
        <v>da</v>
      </c>
      <c r="AC45" s="134" t="str">
        <f>IF(ISBLANK(Monitoring_MP!AC57),"",Monitoring_MP!AC57)</f>
        <v>nu</v>
      </c>
      <c r="AD45" s="134">
        <f>IF(ISBLANK(Monitoring_MP!AD57),"",Monitoring_MP!AD57)</f>
        <v>2</v>
      </c>
      <c r="AE45" s="134">
        <f>IF(ISBLANK(Monitoring_MP!AE57),"",Monitoring_MP!AE57)</f>
        <v>0</v>
      </c>
      <c r="AF45" s="134">
        <f>IF(ISBLANK(Monitoring_MP!AF57),"",Monitoring_MP!AF57)</f>
        <v>1</v>
      </c>
      <c r="AG45" s="209" t="str">
        <f>IF(ISBLANK(Monitoring_MP!AG57),"",Monitoring_MP!AG57)</f>
        <v>---</v>
      </c>
      <c r="AH45" s="209" t="str">
        <f>IF(ISBLANK(Monitoring_MP!AH57),"",Monitoring_MP!AH57)</f>
        <v>---</v>
      </c>
      <c r="AI45" s="209" t="str">
        <f>IF(ISBLANK(Monitoring_MP!AI57),"",Monitoring_MP!AI57)</f>
        <v>---</v>
      </c>
      <c r="AJ45" s="209" t="str">
        <f>IF(ISBLANK(Monitoring_MP!AJ57),"",Monitoring_MP!AJ57)</f>
        <v>---</v>
      </c>
      <c r="AK45" s="221" t="str">
        <f>IF(ISBLANK(Monitoring_MP!AK57),"",Monitoring_MP!AK57)</f>
        <v>N/A</v>
      </c>
      <c r="AL45" s="209" t="str">
        <f>IF(ISBLANK(Monitoring_MP!AL57),"",Monitoring_MP!AL57)</f>
        <v>---</v>
      </c>
      <c r="AM45" s="295" t="str">
        <f>IF(ISBLANK(Monitoring_MP!AM57),"",Monitoring_MP!AM57)</f>
        <v>nu</v>
      </c>
      <c r="AN45" s="294" t="str">
        <f>IF(ISBLANK(Monitoring_MP!AN57),"",Monitoring_MP!AN57)</f>
        <v>Nu sînt informații pe web</v>
      </c>
      <c r="AO45" s="295" t="str">
        <f>IF(ISBLANK(Monitoring_MP!AO57),"",Monitoring_MP!AO57)</f>
        <v>nu</v>
      </c>
      <c r="AP45" s="294" t="str">
        <f>IF(ISBLANK(Monitoring_MP!AP57),"",Monitoring_MP!AP57)</f>
        <v>Nu sînt informații pe web</v>
      </c>
      <c r="AQ45" s="295" t="str">
        <f>IF(ISBLANK(Monitoring_MP!AQ57),"",Monitoring_MP!AQ57)</f>
        <v>nu</v>
      </c>
      <c r="AR45" s="293" t="str">
        <f>IF(ISBLANK(Monitoring_MP!AR57),"",Monitoring_MP!AR57)</f>
        <v>Nu sînt informații pe web</v>
      </c>
      <c r="AS45" s="295" t="str">
        <f>IF(ISBLANK(Monitoring_MP!AS57),"",Monitoring_MP!AS57)</f>
        <v>nu</v>
      </c>
      <c r="AT45" s="293" t="str">
        <f>IF(ISBLANK(Monitoring_MP!AT57),"",Monitoring_MP!AT57)</f>
        <v>Nu sînt informații pe web</v>
      </c>
      <c r="AU45" s="295" t="str">
        <f>IF(ISBLANK(Monitoring_MP!AU57),"",Monitoring_MP!AU57)</f>
        <v>nu</v>
      </c>
      <c r="AV45" s="293" t="str">
        <f>IF(ISBLANK(Monitoring_MP!AV57),"",Monitoring_MP!AV57)</f>
        <v>Nu sînt informații pe web</v>
      </c>
      <c r="AW45" s="295" t="str">
        <f>IF(ISBLANK(Monitoring_MP!AW57),"",Monitoring_MP!AW57)</f>
        <v>nu</v>
      </c>
      <c r="AX45" s="293" t="str">
        <f>IF(ISBLANK(Monitoring_MP!AX57),"",Monitoring_MP!AX57)</f>
        <v>Nu sînt informații pe web</v>
      </c>
      <c r="AY45" s="295" t="str">
        <f>IF(ISBLANK(Monitoring_MP!AY57),"",Monitoring_MP!AY57)</f>
        <v>nu</v>
      </c>
      <c r="AZ45" s="293" t="str">
        <f>IF(ISBLANK(Monitoring_MP!AZ57),"",Monitoring_MP!AZ57)</f>
        <v>Nu sînt informații pe web</v>
      </c>
      <c r="BA45" s="295" t="str">
        <f>IF(ISBLANK(Monitoring_MP!BA57),"",Monitoring_MP!BA57)</f>
        <v>nu</v>
      </c>
      <c r="BB45" s="293" t="str">
        <f>IF(ISBLANK(Monitoring_MP!BB57),"",Monitoring_MP!BB57)</f>
        <v>Nu sînt informații pe web</v>
      </c>
      <c r="BC45" s="295" t="str">
        <f>IF(ISBLANK(Monitoring_MP!BC57),"",Monitoring_MP!BC57)</f>
        <v>N/A</v>
      </c>
      <c r="BD45" s="293" t="str">
        <f>IF(ISBLANK(Monitoring_MP!BD57),"",Monitoring_MP!BD57)</f>
        <v>Conform răspunsului din chestionar, activitatea întreprinderii a fost sistată în anul 2019</v>
      </c>
      <c r="BE45" s="295" t="str">
        <f>IF(ISBLANK(Monitoring_MP!BE57),"",Monitoring_MP!BE57)</f>
        <v>nu</v>
      </c>
      <c r="BF45" s="293" t="str">
        <f>IF(ISBLANK(Monitoring_MP!BF57),"",Monitoring_MP!BF57)</f>
        <v>Nu sînt informații pe web</v>
      </c>
      <c r="BG45" s="295" t="str">
        <f>IF(ISBLANK(Monitoring_MP!BG57),"",Monitoring_MP!BG57)</f>
        <v>nu</v>
      </c>
      <c r="BH45" s="293" t="str">
        <f>IF(ISBLANK(Monitoring_MP!BH57),"",Monitoring_MP!BH57)</f>
        <v>Nu sînt informații pe web</v>
      </c>
      <c r="BI45" s="295" t="str">
        <f>IF(ISBLANK(Monitoring_MP!BI57),"",Monitoring_MP!BI57)</f>
        <v>nu</v>
      </c>
      <c r="BJ45" s="293" t="str">
        <f>IF(ISBLANK(Monitoring_MP!BJ57),"",Monitoring_MP!BJ57)</f>
        <v>Nu sînt informații pe web</v>
      </c>
      <c r="BK45" s="295" t="str">
        <f>IF(ISBLANK(Monitoring_MP!BK57),"",Monitoring_MP!BK57)</f>
        <v>nu</v>
      </c>
      <c r="BL45" s="293" t="str">
        <f>IF(ISBLANK(Monitoring_MP!BL57),"",Monitoring_MP!BL57)</f>
        <v>Nu sînt informații pe web</v>
      </c>
      <c r="BM45" s="295" t="str">
        <f>IF(ISBLANK(Monitoring_MP!BM57),"",Monitoring_MP!BM57)</f>
        <v>nu</v>
      </c>
      <c r="BN45" s="293" t="str">
        <f>IF(ISBLANK(Monitoring_MP!BN57),"",Monitoring_MP!BN57)</f>
        <v>Nu sînt informații pe web</v>
      </c>
      <c r="BO45" s="295" t="str">
        <f>IF(ISBLANK(Monitoring_MP!BO57),"",Monitoring_MP!BO57)</f>
        <v>nu</v>
      </c>
      <c r="BP45" s="293" t="str">
        <f>IF(ISBLANK(Monitoring_MP!BP57),"",Monitoring_MP!BP57)</f>
        <v>Nu sînt informații pe web</v>
      </c>
      <c r="BQ45" s="295" t="str">
        <f>IF(ISBLANK(Monitoring_MP!BQ57),"",Monitoring_MP!BQ57)</f>
        <v>nu</v>
      </c>
      <c r="BR45" s="293" t="str">
        <f>IF(ISBLANK(Monitoring_MP!BR57),"",Monitoring_MP!BR57)</f>
        <v>Nu sînt informații pe web</v>
      </c>
      <c r="BS45" s="295" t="str">
        <f>IF(ISBLANK(Monitoring_MP!BS57),"",Monitoring_MP!BS57)</f>
        <v>nu</v>
      </c>
      <c r="BT45" s="293" t="str">
        <f>IF(ISBLANK(Monitoring_MP!BT57),"",Monitoring_MP!BT57)</f>
        <v>Nu sînt informații pe web</v>
      </c>
      <c r="BU45" s="295" t="str">
        <f>IF(ISBLANK(Monitoring_MP!BU57),"",Monitoring_MP!BU57)</f>
        <v>nu</v>
      </c>
      <c r="BV45" s="293" t="str">
        <f>IF(ISBLANK(Monitoring_MP!BV57),"",Monitoring_MP!BV57)</f>
        <v>Nu sînt informații pe web</v>
      </c>
      <c r="BW45" s="295" t="str">
        <f>IF(ISBLANK(Monitoring_MP!BW57),"",Monitoring_MP!BW57)</f>
        <v>nu</v>
      </c>
      <c r="BX45" s="38" t="str">
        <f>IF(ISBLANK(Monitoring_MP!BX57),"",Monitoring_MP!BX57)</f>
        <v>Nu sînt informații pe web</v>
      </c>
      <c r="BY45" s="295" t="str">
        <f>IF(ISBLANK(Monitoring_MP!BY57),"",Monitoring_MP!BY57)</f>
        <v>nu</v>
      </c>
      <c r="BZ45" s="293" t="str">
        <f>IF(ISBLANK(Monitoring_MP!BZ57),"",Monitoring_MP!BZ57)</f>
        <v>Nu sînt informații pe web</v>
      </c>
      <c r="CA45" s="295" t="str">
        <f>IF(ISBLANK(Monitoring_MP!CA57),"",Monitoring_MP!CA57)</f>
        <v>nu</v>
      </c>
      <c r="CB45" s="293" t="str">
        <f>IF(ISBLANK(Monitoring_MP!CB57),"",Monitoring_MP!CB57)</f>
        <v>Nu sînt informații pe web</v>
      </c>
      <c r="CC45" s="295" t="str">
        <f>IF(ISBLANK(Monitoring_MP!CC57),"",Monitoring_MP!CC57)</f>
        <v>nu</v>
      </c>
      <c r="CD45" s="293" t="str">
        <f>IF(ISBLANK(Monitoring_MP!CD57),"",Monitoring_MP!CD57)</f>
        <v>Nu sînt informații pe web</v>
      </c>
      <c r="CE45" s="295" t="str">
        <f>IF(ISBLANK(Monitoring_MP!CE57),"",Monitoring_MP!CE57)</f>
        <v>nu</v>
      </c>
      <c r="CF45" s="293" t="str">
        <f>IF(ISBLANK(Monitoring_MP!CF57),"",Monitoring_MP!CF57)</f>
        <v>Nu sînt informații pe web</v>
      </c>
      <c r="CG45" s="295" t="str">
        <f>IF(ISBLANK(Monitoring_MP!CG57),"",Monitoring_MP!CG57)</f>
        <v>nu</v>
      </c>
      <c r="CH45" s="293" t="str">
        <f>IF(ISBLANK(Monitoring_MP!CH57),"",Monitoring_MP!CH57)</f>
        <v>Nu sînt informații pe web</v>
      </c>
      <c r="CI45" s="295" t="str">
        <f>IF(ISBLANK(Monitoring_MP!CI57),"",Monitoring_MP!CI57)</f>
        <v>nu</v>
      </c>
      <c r="CJ45" s="293" t="str">
        <f>IF(ISBLANK(Monitoring_MP!CJ57),"",Monitoring_MP!CJ57)</f>
        <v>Nu sînt informații pe web</v>
      </c>
      <c r="CK45" s="295" t="str">
        <f>IF(ISBLANK(Monitoring_MP!CK57),"",Monitoring_MP!CK57)</f>
        <v>nu</v>
      </c>
      <c r="CL45" s="293" t="str">
        <f>IF(ISBLANK(Monitoring_MP!CL57),"",Monitoring_MP!CL57)</f>
        <v>Nu sînt informații pe web</v>
      </c>
      <c r="CM45" s="295" t="str">
        <f>IF(ISBLANK(Monitoring_MP!CM57),"",Monitoring_MP!CM57)</f>
        <v>nu</v>
      </c>
      <c r="CN45" s="293" t="str">
        <f>IF(ISBLANK(Monitoring_MP!CN57),"",Monitoring_MP!CN57)</f>
        <v>Nu sînt informații pe web</v>
      </c>
      <c r="CO45" s="295" t="str">
        <f>IF(ISBLANK(Monitoring_MP!CO57),"",Monitoring_MP!CO57)</f>
        <v>nu</v>
      </c>
      <c r="CP45" s="293" t="str">
        <f>IF(ISBLANK(Monitoring_MP!CP57),"",Monitoring_MP!CP57)</f>
        <v>Nu sînt informații pe web</v>
      </c>
      <c r="CQ45" s="295" t="str">
        <f>IF(ISBLANK(Monitoring_MP!CQ57),"",Monitoring_MP!CQ57)</f>
        <v>da</v>
      </c>
      <c r="CR45" s="293" t="str">
        <f>IF(ISBLANK(Monitoring_MP!CR57),"",Monitoring_MP!CR57)</f>
        <v>Pe web este raportul de activitate si situatiile financiare ale unicei întreprinderi municipale active
http://crstraseni.md/index.php?pag=news&amp;id=859&amp;l=ro</v>
      </c>
      <c r="CS45" s="295" t="str">
        <f>IF(ISBLANK(Monitoring_MP!CS57),"",Monitoring_MP!CS57)</f>
        <v>nu</v>
      </c>
      <c r="CT45" s="293" t="str">
        <f>IF(ISBLANK(Monitoring_MP!CT57),"",Monitoring_MP!CT57)</f>
        <v>Nu sînt informații pe web</v>
      </c>
      <c r="CU45" s="295" t="str">
        <f>IF(ISBLANK(Monitoring_MP!CU57),"",Monitoring_MP!CU57)</f>
        <v>nu</v>
      </c>
      <c r="CV45" s="293" t="str">
        <f>IF(ISBLANK(Monitoring_MP!CV57),"",Monitoring_MP!CV57)</f>
        <v>Nu sînt informații pe web</v>
      </c>
      <c r="CW45" s="295" t="str">
        <f>IF(ISBLANK(Monitoring_MP!CW57),"",Monitoring_MP!CW57)</f>
        <v>nu</v>
      </c>
      <c r="CX45" s="293" t="str">
        <f>IF(ISBLANK(Monitoring_MP!CX57),"",Monitoring_MP!CX57)</f>
        <v>Nu sînt informații pe web</v>
      </c>
      <c r="CY45" s="318" t="str">
        <f t="shared" si="26"/>
        <v>da</v>
      </c>
      <c r="CZ45" s="318">
        <f t="shared" si="34"/>
        <v>1</v>
      </c>
      <c r="DA45" s="318" t="str">
        <f t="shared" si="27"/>
        <v>nu</v>
      </c>
      <c r="DB45" s="318">
        <f t="shared" si="35"/>
        <v>30</v>
      </c>
      <c r="DC45" s="318" t="str">
        <f t="shared" si="28"/>
        <v>partial</v>
      </c>
      <c r="DD45" s="318">
        <f t="shared" si="36"/>
        <v>0</v>
      </c>
      <c r="DE45" s="318" t="str">
        <f t="shared" si="29"/>
        <v>---</v>
      </c>
      <c r="DF45" s="318">
        <f t="shared" si="37"/>
        <v>0</v>
      </c>
      <c r="DG45" s="318" t="str">
        <f t="shared" si="30"/>
        <v>---</v>
      </c>
      <c r="DH45" s="318">
        <f t="shared" si="38"/>
        <v>0</v>
      </c>
      <c r="DI45" s="318" t="str">
        <f t="shared" si="31"/>
        <v>---</v>
      </c>
      <c r="DJ45" s="318">
        <f t="shared" si="39"/>
        <v>0</v>
      </c>
      <c r="DK45" s="318" t="str">
        <f t="shared" si="32"/>
        <v>---</v>
      </c>
      <c r="DL45" s="318">
        <f t="shared" si="40"/>
        <v>0</v>
      </c>
      <c r="DM45" s="318" t="str">
        <f t="shared" si="33"/>
        <v>N/A</v>
      </c>
      <c r="DN45" s="318">
        <f t="shared" si="41"/>
        <v>1</v>
      </c>
      <c r="DO45" s="318">
        <f t="shared" si="42"/>
        <v>32</v>
      </c>
      <c r="DP45" s="318" t="str">
        <f t="shared" si="43"/>
        <v>da</v>
      </c>
      <c r="DQ45" s="318" t="str">
        <f t="shared" si="44"/>
        <v>nu</v>
      </c>
      <c r="DR45" s="318">
        <f t="shared" si="45"/>
        <v>1</v>
      </c>
      <c r="DS45" s="318">
        <f t="shared" si="46"/>
        <v>30</v>
      </c>
      <c r="DT45" s="318">
        <f t="shared" si="47"/>
        <v>31</v>
      </c>
      <c r="DU45" s="363" t="s">
        <v>341</v>
      </c>
      <c r="DV45" s="319">
        <f t="shared" si="48"/>
        <v>3.2258064516129031E-2</v>
      </c>
      <c r="DW45" s="319">
        <f t="shared" si="49"/>
        <v>0.967741935483871</v>
      </c>
      <c r="DX45" s="318" t="str">
        <f>VLOOKUP($B45,Matching_final!$B:$G,5,FALSE)</f>
        <v>R18055</v>
      </c>
      <c r="DY45" s="318" t="str">
        <f>VLOOKUP($B45,Matching_final!$B:$H,6,FALSE)</f>
        <v xml:space="preserve">Sunt făcute public analizele financiare anuale ale tuturor întreprinderilor municipale și societăţilor comerciale cu pachet majoritar, deţinute de unitatea administrativ – teritorială? </v>
      </c>
      <c r="DZ45" s="318" t="str">
        <f>VLOOKUP($B45,Matching_final!$B:$H,7,FALSE)</f>
        <v>inv</v>
      </c>
      <c r="EA45" s="319">
        <f>VLOOKUP($DX45,Monitoring_MP_2018!$B:$CZ,102,FALSE)</f>
        <v>6.25E-2</v>
      </c>
      <c r="EB45" s="319">
        <f>VLOOKUP($DX45,Monitoring_MP_2018!$B:$CZ,103,FALSE)</f>
        <v>0.90625</v>
      </c>
      <c r="EC45" s="320">
        <f t="shared" si="50"/>
        <v>-3.0241935483870969E-2</v>
      </c>
      <c r="ED45" s="320">
        <f t="shared" si="51"/>
        <v>6.1491935483870996E-2</v>
      </c>
      <c r="EE45" s="318">
        <v>56</v>
      </c>
    </row>
    <row r="46" spans="1:135" ht="15" customHeight="1" x14ac:dyDescent="0.35">
      <c r="A46" s="335" t="str">
        <f>IF(ISBLANK(Monitoring_MP!A29),"",Monitoring_MP!A29)</f>
        <v>Q27</v>
      </c>
      <c r="B46" s="336" t="str">
        <f>IF(ISBLANK(Monitoring_MP!B29),"",Monitoring_MP!B29)</f>
        <v>R20027</v>
      </c>
      <c r="C46" s="337">
        <f>IF(ISBLANK(Monitoring_MP!C29),"",Monitoring_MP!C29)</f>
        <v>29</v>
      </c>
      <c r="D46" s="337" t="str">
        <f>IF(ISBLANK(Monitoring_MP!D29),"",Monitoring_MP!D29)</f>
        <v>Sînt aduse la cunoștință publică anunțurile de atribuire (rezultatele achizițiilor publice) ?</v>
      </c>
      <c r="E46" s="337" t="str">
        <f>IF(ISBLANK(Monitoring_MP!E29),"",Monitoring_MP!E29)</f>
        <v>Is public informed about award notices (public procurement's results)?</v>
      </c>
      <c r="F46" s="128" t="str">
        <f>IF(ISBLANK(Monitoring_MP!F29),"",Monitoring_MP!F29)</f>
        <v>proc</v>
      </c>
      <c r="G46" s="128" t="str">
        <f>IF(ISBLANK(Monitoring_MP!G29),"",Monitoring_MP!G29)</f>
        <v>proc3</v>
      </c>
      <c r="H46" s="128" t="str">
        <f>IF(ISBLANK(Monitoring_MP!H29),"",Monitoring_MP!H29)</f>
        <v>proc3k</v>
      </c>
      <c r="I46" s="338">
        <f>IF(ISBLANK(Monitoring_MP!I29),"",Monitoring_MP!I29)</f>
        <v>2</v>
      </c>
      <c r="J46" s="128" t="str">
        <f>IF(ISBLANK(Monitoring_MP!J29),"",Monitoring_MP!J29)</f>
        <v>da</v>
      </c>
      <c r="K46" s="128" t="str">
        <f>IF(ISBLANK(Monitoring_MP!K29),"",Monitoring_MP!K29)</f>
        <v>yes</v>
      </c>
      <c r="L46" s="128" t="str">
        <f>IF(ISBLANK(Monitoring_MP!L29),"",Monitoring_MP!L29)</f>
        <v>nu</v>
      </c>
      <c r="M46" s="128" t="str">
        <f>IF(ISBLANK(Monitoring_MP!M29),"",Monitoring_MP!M29)</f>
        <v>no</v>
      </c>
      <c r="N46" s="128" t="str">
        <f>IF(ISBLANK(Monitoring_MP!N29),"",Monitoring_MP!N29)</f>
        <v>partial/alte modalități</v>
      </c>
      <c r="O46" s="128" t="str">
        <f>IF(ISBLANK(Monitoring_MP!O29),"",Monitoring_MP!O29)</f>
        <v>partially/other ways</v>
      </c>
      <c r="P46" s="128" t="str">
        <f>IF(ISBLANK(Monitoring_MP!P29),"",Monitoring_MP!P29)</f>
        <v>0-10%</v>
      </c>
      <c r="Q46" s="128" t="str">
        <f>IF(ISBLANK(Monitoring_MP!Q29),"",Monitoring_MP!Q29)</f>
        <v>0-10%</v>
      </c>
      <c r="R46" s="128" t="str">
        <f>IF(ISBLANK(Monitoring_MP!R29),"",Monitoring_MP!R29)</f>
        <v>10-30%</v>
      </c>
      <c r="S46" s="128" t="str">
        <f>IF(ISBLANK(Monitoring_MP!S29),"",Monitoring_MP!S29)</f>
        <v>10-30%</v>
      </c>
      <c r="T46" s="128" t="str">
        <f>IF(ISBLANK(Monitoring_MP!T29),"",Monitoring_MP!T29)</f>
        <v>30-60%</v>
      </c>
      <c r="U46" s="128" t="str">
        <f>IF(ISBLANK(Monitoring_MP!U29),"",Monitoring_MP!U29)</f>
        <v>30-60%</v>
      </c>
      <c r="V46" s="128" t="str">
        <f>IF(ISBLANK(Monitoring_MP!V29),"",Monitoring_MP!V29)</f>
        <v>60-90%</v>
      </c>
      <c r="W46" s="128" t="str">
        <f>IF(ISBLANK(Monitoring_MP!W29),"",Monitoring_MP!W29)</f>
        <v>60-90%</v>
      </c>
      <c r="X46" s="128" t="str">
        <f>IF(ISBLANK(Monitoring_MP!X29),"",Monitoring_MP!X29)</f>
        <v>N/A</v>
      </c>
      <c r="Y46" s="128" t="str">
        <f>IF(ISBLANK(Monitoring_MP!Y29),"",Monitoring_MP!Y29)</f>
        <v>N/A</v>
      </c>
      <c r="Z46" s="335" t="str">
        <f>IF(ISBLANK(Monitoring_MP!Z29),"",Monitoring_MP!Z29)</f>
        <v>---</v>
      </c>
      <c r="AA46" s="335" t="str">
        <f>IF(ISBLANK(Monitoring_MP!AA29),"",Monitoring_MP!AA29)</f>
        <v>---</v>
      </c>
      <c r="AB46" s="128" t="str">
        <f>IF(ISBLANK(Monitoring_MP!AB29),"",Monitoring_MP!AB29)</f>
        <v>da</v>
      </c>
      <c r="AC46" s="128" t="str">
        <f>IF(ISBLANK(Monitoring_MP!AC29),"",Monitoring_MP!AC29)</f>
        <v>nu</v>
      </c>
      <c r="AD46" s="128">
        <f>IF(ISBLANK(Monitoring_MP!AD29),"",Monitoring_MP!AD29)</f>
        <v>2</v>
      </c>
      <c r="AE46" s="128">
        <f>IF(ISBLANK(Monitoring_MP!AE29),"",Monitoring_MP!AE29)</f>
        <v>0</v>
      </c>
      <c r="AF46" s="128">
        <f>IF(ISBLANK(Monitoring_MP!AF29),"",Monitoring_MP!AF29)</f>
        <v>1</v>
      </c>
      <c r="AG46" s="215">
        <f>IF(ISBLANK(Monitoring_MP!AG29),"",Monitoring_MP!AG29)</f>
        <v>0.4</v>
      </c>
      <c r="AH46" s="215">
        <f>IF(ISBLANK(Monitoring_MP!AH29),"",Monitoring_MP!AH29)</f>
        <v>0.8</v>
      </c>
      <c r="AI46" s="215">
        <f>IF(ISBLANK(Monitoring_MP!AI29),"",Monitoring_MP!AI29)</f>
        <v>1.2</v>
      </c>
      <c r="AJ46" s="215">
        <f>IF(ISBLANK(Monitoring_MP!AJ29),"",Monitoring_MP!AJ29)</f>
        <v>1.6</v>
      </c>
      <c r="AK46" s="215" t="str">
        <f>IF(ISBLANK(Monitoring_MP!AK29),"",Monitoring_MP!AK29)</f>
        <v>N/A</v>
      </c>
      <c r="AL46" s="203" t="str">
        <f>IF(ISBLANK(Monitoring_MP!AL29),"",Monitoring_MP!AL29)</f>
        <v>---</v>
      </c>
      <c r="AM46" s="295" t="str">
        <f>IF(ISBLANK(Monitoring_MP!AM29),"",Monitoring_MP!AM29)</f>
        <v>nu</v>
      </c>
      <c r="AN46" s="294" t="str">
        <f>IF(ISBLANK(Monitoring_MP!AN29),"",Monitoring_MP!AN29)</f>
        <v>Nu sînt informații pe web</v>
      </c>
      <c r="AO46" s="295" t="str">
        <f>IF(ISBLANK(Monitoring_MP!AO29),"",Monitoring_MP!AO29)</f>
        <v>0-10%</v>
      </c>
      <c r="AP46" s="294" t="str">
        <f>IF(ISBLANK(Monitoring_MP!AP29),"",Monitoring_MP!AP29)</f>
        <v>http://basarabeasca.md/ro/%d1%80%d1%83%d1%81%d1%81%d0%ba%d0%b8%d0%b9-%d0%be%d0%b1%d1%8a%d1%8f%d0%b2%d0%bb%d0%b5%d0%bd%d0%b8%d1%8f-2/
http://basarabeasca.md/ro/%d1%80%d1%83%d1%81%d1%81%d0%ba%d0%b8%d0%b9-%d0%ba%d0%be%d0%bd%d1%82%d1%80%d0%b0%d0%ba%d1%82%d1%8b/</v>
      </c>
      <c r="AQ46" s="295" t="str">
        <f>IF(ISBLANK(Monitoring_MP!AQ29),"",Monitoring_MP!AQ29)</f>
        <v>nu</v>
      </c>
      <c r="AR46" s="293" t="str">
        <f>IF(ISBLANK(Monitoring_MP!AR29),"",Monitoring_MP!AR29)</f>
        <v>Nu sînt informații pe web</v>
      </c>
      <c r="AS46" s="295" t="str">
        <f>IF(ISBLANK(Monitoring_MP!AS29),"",Monitoring_MP!AS29)</f>
        <v>nu</v>
      </c>
      <c r="AT46" s="293" t="str">
        <f>IF(ISBLANK(Monitoring_MP!AT29),"",Monitoring_MP!AT29)</f>
        <v>Nu sînt informații pe web</v>
      </c>
      <c r="AU46" s="295" t="str">
        <f>IF(ISBLANK(Monitoring_MP!AU29),"",Monitoring_MP!AU29)</f>
        <v>0-10%</v>
      </c>
      <c r="AV46" s="293" t="str">
        <f>IF(ISBLANK(Monitoring_MP!AV29),"",Monitoring_MP!AV29)</f>
        <v>http://www.calarasi.md/index.php/achizitii-publice/30-baza-de-date-ap?limitstart=0</v>
      </c>
      <c r="AW46" s="295" t="str">
        <f>IF(ISBLANK(Monitoring_MP!AW29),"",Monitoring_MP!AW29)</f>
        <v>nu</v>
      </c>
      <c r="AX46" s="293" t="str">
        <f>IF(ISBLANK(Monitoring_MP!AX29),"",Monitoring_MP!AX29)</f>
        <v>Nu sînt informații pe web</v>
      </c>
      <c r="AY46" s="295" t="str">
        <f>IF(ISBLANK(Monitoring_MP!AY29),"",Monitoring_MP!AY29)</f>
        <v>10-30%</v>
      </c>
      <c r="AZ46" s="293" t="str">
        <f>IF(ISBLANK(Monitoring_MP!AZ29),"",Monitoring_MP!AZ29)</f>
        <v>http://www.causeni.md/news/item/index/1957</v>
      </c>
      <c r="BA46" s="295" t="str">
        <f>IF(ISBLANK(Monitoring_MP!BA29),"",Monitoring_MP!BA29)</f>
        <v>nu</v>
      </c>
      <c r="BB46" s="293" t="str">
        <f>IF(ISBLANK(Monitoring_MP!BB29),"",Monitoring_MP!BB29)</f>
        <v>Nu sînt informații pe web</v>
      </c>
      <c r="BC46" s="295" t="str">
        <f>IF(ISBLANK(Monitoring_MP!BC29),"",Monitoring_MP!BC29)</f>
        <v>nu</v>
      </c>
      <c r="BD46" s="293" t="str">
        <f>IF(ISBLANK(Monitoring_MP!BD29),"",Monitoring_MP!BD29)</f>
        <v>Nu sînt informații pe web</v>
      </c>
      <c r="BE46" s="295" t="str">
        <f>IF(ISBLANK(Monitoring_MP!BE29),"",Monitoring_MP!BE29)</f>
        <v>partial/alte modalități</v>
      </c>
      <c r="BF46" s="293" t="str">
        <f>IF(ISBLANK(Monitoring_MP!BF29),"",Monitoring_MP!BF29)</f>
        <v>Nu sînt informații pentru achizițiile de valoare mică
http://donduseni.md/achizitii-publice/</v>
      </c>
      <c r="BG46" s="295" t="str">
        <f>IF(ISBLANK(Monitoring_MP!BG29),"",Monitoring_MP!BG29)</f>
        <v>partial/alte modalități</v>
      </c>
      <c r="BH46" s="293" t="str">
        <f>IF(ISBLANK(Monitoring_MP!BH29),"",Monitoring_MP!BH29)</f>
        <v>https://drochia.md/tendere-achizitii/</v>
      </c>
      <c r="BI46" s="295" t="str">
        <f>IF(ISBLANK(Monitoring_MP!BI29),"",Monitoring_MP!BI29)</f>
        <v>nu</v>
      </c>
      <c r="BJ46" s="293" t="str">
        <f>IF(ISBLANK(Monitoring_MP!BJ29),"",Monitoring_MP!BJ29)</f>
        <v>Nu sînt informații pe web</v>
      </c>
      <c r="BK46" s="295" t="str">
        <f>IF(ISBLANK(Monitoring_MP!BK29),"",Monitoring_MP!BK29)</f>
        <v>nu</v>
      </c>
      <c r="BL46" s="293" t="str">
        <f>IF(ISBLANK(Monitoring_MP!BL29),"",Monitoring_MP!BL29)</f>
        <v>Nu sînt informații pe web</v>
      </c>
      <c r="BM46" s="295" t="str">
        <f>IF(ISBLANK(Monitoring_MP!BM29),"",Monitoring_MP!BM29)</f>
        <v>da</v>
      </c>
      <c r="BN46" s="293" t="str">
        <f>IF(ISBLANK(Monitoring_MP!BN29),"",Monitoring_MP!BN29)</f>
        <v>http://www.cr-falesti.md/index.php/achizitii-publice-crf/61-an-atribuire</v>
      </c>
      <c r="BO46" s="295" t="str">
        <f>IF(ISBLANK(Monitoring_MP!BO29),"",Monitoring_MP!BO29)</f>
        <v>nu</v>
      </c>
      <c r="BP46" s="293" t="str">
        <f>IF(ISBLANK(Monitoring_MP!BP29),"",Monitoring_MP!BP29)</f>
        <v>Nu sînt informații pe web</v>
      </c>
      <c r="BQ46" s="295" t="str">
        <f>IF(ISBLANK(Monitoring_MP!BQ29),"",Monitoring_MP!BQ29)</f>
        <v>nu</v>
      </c>
      <c r="BR46" s="293" t="str">
        <f>IF(ISBLANK(Monitoring_MP!BR29),"",Monitoring_MP!BR29)</f>
        <v>Nu sînt informații pe web</v>
      </c>
      <c r="BS46" s="295" t="str">
        <f>IF(ISBLANK(Monitoring_MP!BS29),"",Monitoring_MP!BS29)</f>
        <v>nu</v>
      </c>
      <c r="BT46" s="293" t="str">
        <f>IF(ISBLANK(Monitoring_MP!BT29),"",Monitoring_MP!BT29)</f>
        <v>Nu sînt informații pe web</v>
      </c>
      <c r="BU46" s="295" t="str">
        <f>IF(ISBLANK(Monitoring_MP!BU29),"",Monitoring_MP!BU29)</f>
        <v>nu</v>
      </c>
      <c r="BV46" s="293" t="str">
        <f>IF(ISBLANK(Monitoring_MP!BV29),"",Monitoring_MP!BV29)</f>
        <v>Nu sînt informații pe web</v>
      </c>
      <c r="BW46" s="295" t="str">
        <f>IF(ISBLANK(Monitoring_MP!BW29),"",Monitoring_MP!BW29)</f>
        <v>partial/alte modalități</v>
      </c>
      <c r="BX46" s="293" t="str">
        <f>IF(ISBLANK(Monitoring_MP!BX29),"",Monitoring_MP!BX29)</f>
        <v>http://www.leova.md/index.php?pag=news&amp;id=909&amp;l=ro</v>
      </c>
      <c r="BY46" s="295" t="str">
        <f>IF(ISBLANK(Monitoring_MP!BY29),"",Monitoring_MP!BY29)</f>
        <v>nu</v>
      </c>
      <c r="BZ46" s="293" t="str">
        <f>IF(ISBLANK(Monitoring_MP!BZ29),"",Monitoring_MP!BZ29)</f>
        <v>Nu sînt informații pe web</v>
      </c>
      <c r="CA46" s="295" t="str">
        <f>IF(ISBLANK(Monitoring_MP!CA29),"",Monitoring_MP!CA29)</f>
        <v>nu</v>
      </c>
      <c r="CB46" s="293" t="str">
        <f>IF(ISBLANK(Monitoring_MP!CB29),"",Monitoring_MP!CB29)</f>
        <v>Nu sînt informații pe web</v>
      </c>
      <c r="CC46" s="295" t="str">
        <f>IF(ISBLANK(Monitoring_MP!CC29),"",Monitoring_MP!CC29)</f>
        <v>partial/alte modalități</v>
      </c>
      <c r="CD46" s="293" t="str">
        <f>IF(ISBLANK(Monitoring_MP!CD29),"",Monitoring_MP!CD29)</f>
        <v>http://or.md/index.php/contracte-atribuite/</v>
      </c>
      <c r="CE46" s="295" t="str">
        <f>IF(ISBLANK(Monitoring_MP!CE29),"",Monitoring_MP!CE29)</f>
        <v>nu</v>
      </c>
      <c r="CF46" s="293" t="str">
        <f>IF(ISBLANK(Monitoring_MP!CF29),"",Monitoring_MP!CF29)</f>
        <v>Nu sînt informații pe web</v>
      </c>
      <c r="CG46" s="295" t="str">
        <f>IF(ISBLANK(Monitoring_MP!CG29),"",Monitoring_MP!CG29)</f>
        <v>nu</v>
      </c>
      <c r="CH46" s="293" t="str">
        <f>IF(ISBLANK(Monitoring_MP!CH29),"",Monitoring_MP!CH29)</f>
        <v>Nu sînt informații pe web</v>
      </c>
      <c r="CI46" s="295" t="str">
        <f>IF(ISBLANK(Monitoring_MP!CI29),"",Monitoring_MP!CI29)</f>
        <v>partial/alte modalități</v>
      </c>
      <c r="CJ46" s="293" t="str">
        <f>IF(ISBLANK(Monitoring_MP!CJ29),"",Monitoring_MP!CJ29)</f>
        <v>http://www.singerei.md/rezultatele-concursurilor.html?start=5</v>
      </c>
      <c r="CK46" s="295" t="str">
        <f>IF(ISBLANK(Monitoring_MP!CK29),"",Monitoring_MP!CK29)</f>
        <v>nu</v>
      </c>
      <c r="CL46" s="293" t="str">
        <f>IF(ISBLANK(Monitoring_MP!CL29),"",Monitoring_MP!CL29)</f>
        <v>Nu sînt informații pe web</v>
      </c>
      <c r="CM46" s="295" t="str">
        <f>IF(ISBLANK(Monitoring_MP!CM29),"",Monitoring_MP!CM29)</f>
        <v>partial/alte modalități</v>
      </c>
      <c r="CN46" s="293" t="str">
        <f>IF(ISBLANK(Monitoring_MP!CN29),"",Monitoring_MP!CN29)</f>
        <v>http://www.soroca.org.md/index.php/achizitii-publice/finisate</v>
      </c>
      <c r="CO46" s="295" t="str">
        <f>IF(ISBLANK(Monitoring_MP!CO29),"",Monitoring_MP!CO29)</f>
        <v>nu</v>
      </c>
      <c r="CP46" s="293" t="str">
        <f>IF(ISBLANK(Monitoring_MP!CP29),"",Monitoring_MP!CP29)</f>
        <v>Nu sînt informații pe web</v>
      </c>
      <c r="CQ46" s="295" t="str">
        <f>IF(ISBLANK(Monitoring_MP!CQ29),"",Monitoring_MP!CQ29)</f>
        <v>partial/alte modalități</v>
      </c>
      <c r="CR46" s="293" t="str">
        <f>IF(ISBLANK(Monitoring_MP!CR29),"",Monitoring_MP!CR29)</f>
        <v>http://crstraseni.md/index.php?pag=news&amp;id=872&amp;l=ro</v>
      </c>
      <c r="CS46" s="295" t="str">
        <f>IF(ISBLANK(Monitoring_MP!CS29),"",Monitoring_MP!CS29)</f>
        <v>nu</v>
      </c>
      <c r="CT46" s="293" t="str">
        <f>IF(ISBLANK(Monitoring_MP!CT29),"",Monitoring_MP!CT29)</f>
        <v>Nu sînt informații pe web</v>
      </c>
      <c r="CU46" s="295" t="str">
        <f>IF(ISBLANK(Monitoring_MP!CU29),"",Monitoring_MP!CU29)</f>
        <v>partial/alte modalități</v>
      </c>
      <c r="CV46" s="293" t="str">
        <f>IF(ISBLANK(Monitoring_MP!CV29),"",Monitoring_MP!CV29)</f>
        <v>https://telenesti.md/contracte-atribuite/</v>
      </c>
      <c r="CW46" s="295" t="str">
        <f>IF(ISBLANK(Monitoring_MP!CW29),"",Monitoring_MP!CW29)</f>
        <v>nu</v>
      </c>
      <c r="CX46" s="293" t="str">
        <f>IF(ISBLANK(Monitoring_MP!CX29),"",Monitoring_MP!CX29)</f>
        <v>Nu sînt informații pe web</v>
      </c>
      <c r="CY46" s="318" t="str">
        <f t="shared" si="26"/>
        <v>da</v>
      </c>
      <c r="CZ46" s="318">
        <f t="shared" si="34"/>
        <v>1</v>
      </c>
      <c r="DA46" s="318" t="str">
        <f t="shared" si="27"/>
        <v>nu</v>
      </c>
      <c r="DB46" s="318">
        <f t="shared" si="35"/>
        <v>20</v>
      </c>
      <c r="DC46" s="318" t="str">
        <f t="shared" si="28"/>
        <v>partial/alte modalități</v>
      </c>
      <c r="DD46" s="318">
        <f t="shared" si="36"/>
        <v>8</v>
      </c>
      <c r="DE46" s="318" t="str">
        <f t="shared" si="29"/>
        <v>0-10%</v>
      </c>
      <c r="DF46" s="318">
        <f t="shared" si="37"/>
        <v>2</v>
      </c>
      <c r="DG46" s="318" t="str">
        <f t="shared" si="30"/>
        <v>10-30%</v>
      </c>
      <c r="DH46" s="318">
        <f t="shared" si="38"/>
        <v>1</v>
      </c>
      <c r="DI46" s="318" t="str">
        <f t="shared" si="31"/>
        <v>30-60%</v>
      </c>
      <c r="DJ46" s="318">
        <f t="shared" si="39"/>
        <v>0</v>
      </c>
      <c r="DK46" s="318" t="str">
        <f t="shared" si="32"/>
        <v>60-90%</v>
      </c>
      <c r="DL46" s="318">
        <f t="shared" si="40"/>
        <v>0</v>
      </c>
      <c r="DM46" s="318" t="str">
        <f t="shared" si="33"/>
        <v>N/A</v>
      </c>
      <c r="DN46" s="318">
        <f t="shared" si="41"/>
        <v>0</v>
      </c>
      <c r="DO46" s="318">
        <f t="shared" si="42"/>
        <v>32</v>
      </c>
      <c r="DP46" s="318" t="str">
        <f t="shared" si="43"/>
        <v>da</v>
      </c>
      <c r="DQ46" s="318" t="str">
        <f t="shared" si="44"/>
        <v>nu</v>
      </c>
      <c r="DR46" s="318">
        <f t="shared" si="45"/>
        <v>1</v>
      </c>
      <c r="DS46" s="318">
        <f t="shared" si="46"/>
        <v>20</v>
      </c>
      <c r="DT46" s="318">
        <f t="shared" si="47"/>
        <v>32</v>
      </c>
      <c r="DU46" s="337" t="s">
        <v>244</v>
      </c>
      <c r="DV46" s="319">
        <f t="shared" si="48"/>
        <v>3.125E-2</v>
      </c>
      <c r="DW46" s="319">
        <f t="shared" si="49"/>
        <v>0.625</v>
      </c>
      <c r="DX46" s="318" t="str">
        <f>VLOOKUP($B46,Matching_final!$B:$G,5,FALSE)</f>
        <v>R18028</v>
      </c>
      <c r="DY46" s="318" t="str">
        <f>VLOOKUP($B46,Matching_final!$B:$H,6,FALSE)</f>
        <v>Sînt aduse la cunoștință publică anunțurile de atribuire (rezultatele achizițiilor publice)?</v>
      </c>
      <c r="DZ46" s="318" t="str">
        <f>VLOOKUP($B46,Matching_final!$B:$H,7,FALSE)</f>
        <v>proc</v>
      </c>
      <c r="EA46" s="319">
        <f>VLOOKUP($DX46,Monitoring_MP_2018!$B:$CZ,102,FALSE)</f>
        <v>0.15625</v>
      </c>
      <c r="EB46" s="319">
        <f>VLOOKUP($DX46,Monitoring_MP_2018!$B:$CZ,103,FALSE)</f>
        <v>0.5625</v>
      </c>
      <c r="EC46" s="320">
        <f t="shared" si="50"/>
        <v>-0.125</v>
      </c>
      <c r="ED46" s="320">
        <f t="shared" si="51"/>
        <v>6.25E-2</v>
      </c>
      <c r="EE46" s="318">
        <v>28</v>
      </c>
    </row>
    <row r="47" spans="1:135" ht="15" customHeight="1" x14ac:dyDescent="0.35">
      <c r="A47" s="348" t="str">
        <f>IF(ISBLANK(Monitoring_MP!A42),"",Monitoring_MP!A42)</f>
        <v>Q40</v>
      </c>
      <c r="B47" s="349" t="str">
        <f>IF(ISBLANK(Monitoring_MP!B42),"",Monitoring_MP!B42)</f>
        <v>R20040</v>
      </c>
      <c r="C47" s="350">
        <f>IF(ISBLANK(Monitoring_MP!C42),"",Monitoring_MP!C42)</f>
        <v>42</v>
      </c>
      <c r="D47" s="350" t="str">
        <f>IF(ISBLANK(Monitoring_MP!D42),"",Monitoring_MP!D42)</f>
        <v>Au fost comunicate public numărul şi numele candidaţilor ce au participat la concursurile de selecţie pentru posturile vacante în 2019 ?</v>
      </c>
      <c r="E47" s="350" t="str">
        <f>IF(ISBLANK(Monitoring_MP!E42),"",Monitoring_MP!E42)</f>
        <v>Were made public the number and names of the candidates who participated in the selection contests for vacancies in 2019?</v>
      </c>
      <c r="F47" s="131" t="str">
        <f>IF(ISBLANK(Monitoring_MP!F42),"",Monitoring_MP!F42)</f>
        <v>hr</v>
      </c>
      <c r="G47" s="131" t="str">
        <f>IF(ISBLANK(Monitoring_MP!G42),"",Monitoring_MP!G42)</f>
        <v>hr2</v>
      </c>
      <c r="H47" s="131" t="str">
        <f>IF(ISBLANK(Monitoring_MP!H42),"",Monitoring_MP!H42)</f>
        <v>hr2k</v>
      </c>
      <c r="I47" s="351">
        <f>IF(ISBLANK(Monitoring_MP!I42),"",Monitoring_MP!I42)</f>
        <v>1</v>
      </c>
      <c r="J47" s="131" t="str">
        <f>IF(ISBLANK(Monitoring_MP!J42),"",Monitoring_MP!J42)</f>
        <v>da</v>
      </c>
      <c r="K47" s="131" t="str">
        <f>IF(ISBLANK(Monitoring_MP!K42),"",Monitoring_MP!K42)</f>
        <v>yes</v>
      </c>
      <c r="L47" s="131" t="str">
        <f>IF(ISBLANK(Monitoring_MP!L42),"",Monitoring_MP!L42)</f>
        <v>nu</v>
      </c>
      <c r="M47" s="131" t="str">
        <f>IF(ISBLANK(Monitoring_MP!M42),"",Monitoring_MP!M42)</f>
        <v>no</v>
      </c>
      <c r="N47" s="131" t="str">
        <f>IF(ISBLANK(Monitoring_MP!N42),"",Monitoring_MP!N42)</f>
        <v>partial/panou informativ</v>
      </c>
      <c r="O47" s="131" t="str">
        <f>IF(ISBLANK(Monitoring_MP!O42),"",Monitoring_MP!O42)</f>
        <v>partially/bilboard</v>
      </c>
      <c r="P47" s="206" t="str">
        <f>IF(ISBLANK(Monitoring_MP!P42),"",Monitoring_MP!P42)</f>
        <v>---</v>
      </c>
      <c r="Q47" s="206" t="str">
        <f>IF(ISBLANK(Monitoring_MP!Q42),"",Monitoring_MP!Q42)</f>
        <v>---</v>
      </c>
      <c r="R47" s="206" t="str">
        <f>IF(ISBLANK(Monitoring_MP!R42),"",Monitoring_MP!R42)</f>
        <v>---</v>
      </c>
      <c r="S47" s="206" t="str">
        <f>IF(ISBLANK(Monitoring_MP!S42),"",Monitoring_MP!S42)</f>
        <v>---</v>
      </c>
      <c r="T47" s="206" t="str">
        <f>IF(ISBLANK(Monitoring_MP!T42),"",Monitoring_MP!T42)</f>
        <v>---</v>
      </c>
      <c r="U47" s="206" t="str">
        <f>IF(ISBLANK(Monitoring_MP!U42),"",Monitoring_MP!U42)</f>
        <v>---</v>
      </c>
      <c r="V47" s="206" t="str">
        <f>IF(ISBLANK(Monitoring_MP!V42),"",Monitoring_MP!V42)</f>
        <v>---</v>
      </c>
      <c r="W47" s="206" t="str">
        <f>IF(ISBLANK(Monitoring_MP!W42),"",Monitoring_MP!W42)</f>
        <v>---</v>
      </c>
      <c r="X47" s="131" t="str">
        <f>IF(ISBLANK(Monitoring_MP!X42),"",Monitoring_MP!X42)</f>
        <v>N/A</v>
      </c>
      <c r="Y47" s="131" t="str">
        <f>IF(ISBLANK(Monitoring_MP!Y42),"",Monitoring_MP!Y42)</f>
        <v>N/A</v>
      </c>
      <c r="Z47" s="348" t="str">
        <f>IF(ISBLANK(Monitoring_MP!Z42),"",Monitoring_MP!Z42)</f>
        <v>---</v>
      </c>
      <c r="AA47" s="348" t="str">
        <f>IF(ISBLANK(Monitoring_MP!AA42),"",Monitoring_MP!AA42)</f>
        <v>---</v>
      </c>
      <c r="AB47" s="131" t="str">
        <f>IF(ISBLANK(Monitoring_MP!AB42),"",Monitoring_MP!AB42)</f>
        <v>da</v>
      </c>
      <c r="AC47" s="131" t="str">
        <f>IF(ISBLANK(Monitoring_MP!AC42),"",Monitoring_MP!AC42)</f>
        <v>nu</v>
      </c>
      <c r="AD47" s="131">
        <f>IF(ISBLANK(Monitoring_MP!AD42),"",Monitoring_MP!AD42)</f>
        <v>1</v>
      </c>
      <c r="AE47" s="131">
        <f>IF(ISBLANK(Monitoring_MP!AE42),"",Monitoring_MP!AE42)</f>
        <v>0</v>
      </c>
      <c r="AF47" s="131">
        <f>IF(ISBLANK(Monitoring_MP!AF42),"",Monitoring_MP!AF42)</f>
        <v>0.5</v>
      </c>
      <c r="AG47" s="206" t="str">
        <f>IF(ISBLANK(Monitoring_MP!AG42),"",Monitoring_MP!AG42)</f>
        <v>---</v>
      </c>
      <c r="AH47" s="206" t="str">
        <f>IF(ISBLANK(Monitoring_MP!AH42),"",Monitoring_MP!AH42)</f>
        <v>---</v>
      </c>
      <c r="AI47" s="206" t="str">
        <f>IF(ISBLANK(Monitoring_MP!AI42),"",Monitoring_MP!AI42)</f>
        <v>---</v>
      </c>
      <c r="AJ47" s="206" t="str">
        <f>IF(ISBLANK(Monitoring_MP!AJ42),"",Monitoring_MP!AJ42)</f>
        <v>---</v>
      </c>
      <c r="AK47" s="218" t="str">
        <f>IF(ISBLANK(Monitoring_MP!AK42),"",Monitoring_MP!AK42)</f>
        <v>N/A</v>
      </c>
      <c r="AL47" s="206" t="str">
        <f>IF(ISBLANK(Monitoring_MP!AL42),"",Monitoring_MP!AL42)</f>
        <v>---</v>
      </c>
      <c r="AM47" s="295" t="str">
        <f>IF(ISBLANK(Monitoring_MP!AM42),"",Monitoring_MP!AM42)</f>
        <v>nu</v>
      </c>
      <c r="AN47" s="292" t="str">
        <f>IF(ISBLANK(Monitoring_MP!AN42),"",Monitoring_MP!AN42)</f>
        <v>Nu sînt informații pe web</v>
      </c>
      <c r="AO47" s="295" t="str">
        <f>IF(ISBLANK(Monitoring_MP!AO42),"",Monitoring_MP!AO42)</f>
        <v>nu</v>
      </c>
      <c r="AP47" s="292" t="str">
        <f>IF(ISBLANK(Monitoring_MP!AP42),"",Monitoring_MP!AP42)</f>
        <v>Pentru anul 2019 nu sînt informații, deși a fost publicat un anunț de angajare</v>
      </c>
      <c r="AQ47" s="295" t="str">
        <f>IF(ISBLANK(Monitoring_MP!AQ42),"",Monitoring_MP!AQ42)</f>
        <v>nu</v>
      </c>
      <c r="AR47" s="293" t="str">
        <f>IF(ISBLANK(Monitoring_MP!AR42),"",Monitoring_MP!AR42)</f>
        <v>Nu sînt informații pe web</v>
      </c>
      <c r="AS47" s="295" t="str">
        <f>IF(ISBLANK(Monitoring_MP!AS42),"",Monitoring_MP!AS42)</f>
        <v>partial/panou informativ</v>
      </c>
      <c r="AT47" s="293" t="str">
        <f>IF(ISBLANK(Monitoring_MP!AT42),"",Monitoring_MP!AT42)</f>
        <v>Conform răspunsului din chestionar</v>
      </c>
      <c r="AU47" s="295" t="str">
        <f>IF(ISBLANK(Monitoring_MP!AU42),"",Monitoring_MP!AU42)</f>
        <v>nu</v>
      </c>
      <c r="AV47" s="293" t="str">
        <f>IF(ISBLANK(Monitoring_MP!AV42),"",Monitoring_MP!AV42)</f>
        <v>Nu sînt informații pe web</v>
      </c>
      <c r="AW47" s="295" t="str">
        <f>IF(ISBLANK(Monitoring_MP!AW42),"",Monitoring_MP!AW42)</f>
        <v>partial/panou informativ</v>
      </c>
      <c r="AX47" s="292" t="str">
        <f>IF(ISBLANK(Monitoring_MP!AX42),"",Monitoring_MP!AX42)</f>
        <v>Conform răspunsului din chestionar</v>
      </c>
      <c r="AY47" s="295" t="str">
        <f>IF(ISBLANK(Monitoring_MP!AY42),"",Monitoring_MP!AY42)</f>
        <v>nu</v>
      </c>
      <c r="AZ47" s="293" t="str">
        <f>IF(ISBLANK(Monitoring_MP!AZ42),"",Monitoring_MP!AZ42)</f>
        <v>Nu sînt informații pe web</v>
      </c>
      <c r="BA47" s="295" t="str">
        <f>IF(ISBLANK(Monitoring_MP!BA42),"",Monitoring_MP!BA42)</f>
        <v>partial/panou informativ</v>
      </c>
      <c r="BB47" s="293" t="str">
        <f>IF(ISBLANK(Monitoring_MP!BB42),"",Monitoring_MP!BB42)</f>
        <v>Conform răspunsului din chestionar</v>
      </c>
      <c r="BC47" s="295" t="str">
        <f>IF(ISBLANK(Monitoring_MP!BC42),"",Monitoring_MP!BC42)</f>
        <v>partial/panou informativ</v>
      </c>
      <c r="BD47" s="293" t="str">
        <f>IF(ISBLANK(Monitoring_MP!BD42),"",Monitoring_MP!BD42)</f>
        <v>Conform răspunsului din chestionar</v>
      </c>
      <c r="BE47" s="295" t="str">
        <f>IF(ISBLANK(Monitoring_MP!BE42),"",Monitoring_MP!BE42)</f>
        <v>partial/panou informativ</v>
      </c>
      <c r="BF47" s="293" t="str">
        <f>IF(ISBLANK(Monitoring_MP!BF42),"",Monitoring_MP!BF42)</f>
        <v>Conform răspunsului din chestionar</v>
      </c>
      <c r="BG47" s="295" t="str">
        <f>IF(ISBLANK(Monitoring_MP!BG42),"",Monitoring_MP!BG42)</f>
        <v>nu</v>
      </c>
      <c r="BH47" s="293" t="str">
        <f>IF(ISBLANK(Monitoring_MP!BH42),"",Monitoring_MP!BH42)</f>
        <v>Nu sînt informații pe web</v>
      </c>
      <c r="BI47" s="295" t="str">
        <f>IF(ISBLANK(Monitoring_MP!BI42),"",Monitoring_MP!BI42)</f>
        <v>partial/panou informativ</v>
      </c>
      <c r="BJ47" s="293" t="str">
        <f>IF(ISBLANK(Monitoring_MP!BJ42),"",Monitoring_MP!BJ42)</f>
        <v>Conform răspunsului din chestionar</v>
      </c>
      <c r="BK47" s="295" t="str">
        <f>IF(ISBLANK(Monitoring_MP!BK42),"",Monitoring_MP!BK42)</f>
        <v>partial/panou informativ</v>
      </c>
      <c r="BL47" s="293" t="str">
        <f>IF(ISBLANK(Monitoring_MP!BL42),"",Monitoring_MP!BL42)</f>
        <v>Conform răspunsului din chestionar</v>
      </c>
      <c r="BM47" s="295" t="str">
        <f>IF(ISBLANK(Monitoring_MP!BM42),"",Monitoring_MP!BM42)</f>
        <v>partial/panou informativ</v>
      </c>
      <c r="BN47" s="293" t="str">
        <f>IF(ISBLANK(Monitoring_MP!BN42),"",Monitoring_MP!BN42)</f>
        <v>http://www.cr-falesti.md/index.php/vacant?start=7
http://dge-falesti.org/index.php/concursuri/posturi-vacante?start=22
http://daspfc-falesti.org/index.php/evenimente-i-activit-i/posturi-vacante</v>
      </c>
      <c r="BO47" s="295" t="str">
        <f>IF(ISBLANK(Monitoring_MP!BO42),"",Monitoring_MP!BO42)</f>
        <v>partial/panou informativ</v>
      </c>
      <c r="BP47" s="293" t="str">
        <f>IF(ISBLANK(Monitoring_MP!BP42),"",Monitoring_MP!BP42)</f>
        <v>Conform răspunsului din chestionar</v>
      </c>
      <c r="BQ47" s="295" t="str">
        <f>IF(ISBLANK(Monitoring_MP!BQ42),"",Monitoring_MP!BQ42)</f>
        <v>nu</v>
      </c>
      <c r="BR47" s="293" t="str">
        <f>IF(ISBLANK(Monitoring_MP!BR42),"",Monitoring_MP!BR42)</f>
        <v>Nu sînt informații pe web</v>
      </c>
      <c r="BS47" s="295" t="str">
        <f>IF(ISBLANK(Monitoring_MP!BS42),"",Monitoring_MP!BS42)</f>
        <v>nu</v>
      </c>
      <c r="BT47" s="293" t="str">
        <f>IF(ISBLANK(Monitoring_MP!BT42),"",Monitoring_MP!BT42)</f>
        <v>Nu sînt informații pe web</v>
      </c>
      <c r="BU47" s="295" t="str">
        <f>IF(ISBLANK(Monitoring_MP!BU42),"",Monitoring_MP!BU42)</f>
        <v>nu</v>
      </c>
      <c r="BV47" s="293" t="str">
        <f>IF(ISBLANK(Monitoring_MP!BV42),"",Monitoring_MP!BV42)</f>
        <v>Nu sînt informații pe web</v>
      </c>
      <c r="BW47" s="295" t="str">
        <f>IF(ISBLANK(Monitoring_MP!BW42),"",Monitoring_MP!BW42)</f>
        <v>nu</v>
      </c>
      <c r="BX47" s="293" t="str">
        <f>IF(ISBLANK(Monitoring_MP!BX42),"",Monitoring_MP!BX42)</f>
        <v>Nu sînt informații pe web</v>
      </c>
      <c r="BY47" s="295" t="str">
        <f>IF(ISBLANK(Monitoring_MP!BY42),"",Monitoring_MP!BY42)</f>
        <v>nu</v>
      </c>
      <c r="BZ47" s="293" t="str">
        <f>IF(ISBLANK(Monitoring_MP!BZ42),"",Monitoring_MP!BZ42)</f>
        <v>Nu sînt informații pe web</v>
      </c>
      <c r="CA47" s="295" t="str">
        <f>IF(ISBLANK(Monitoring_MP!CA42),"",Monitoring_MP!CA42)</f>
        <v>nu</v>
      </c>
      <c r="CB47" s="293" t="str">
        <f>IF(ISBLANK(Monitoring_MP!CB42),"",Monitoring_MP!CB42)</f>
        <v>Nu sînt informații pe web</v>
      </c>
      <c r="CC47" s="295" t="str">
        <f>IF(ISBLANK(Monitoring_MP!CC42),"",Monitoring_MP!CC42)</f>
        <v>nu</v>
      </c>
      <c r="CD47" s="293" t="str">
        <f>IF(ISBLANK(Monitoring_MP!CD42),"",Monitoring_MP!CD42)</f>
        <v>Nu sînt informații pe web</v>
      </c>
      <c r="CE47" s="295" t="str">
        <f>IF(ISBLANK(Monitoring_MP!CE42),"",Monitoring_MP!CE42)</f>
        <v>nu</v>
      </c>
      <c r="CF47" s="293" t="str">
        <f>IF(ISBLANK(Monitoring_MP!CF42),"",Monitoring_MP!CF42)</f>
        <v>Nu sînt informații pe web</v>
      </c>
      <c r="CG47" s="295" t="str">
        <f>IF(ISBLANK(Monitoring_MP!CG42),"",Monitoring_MP!CG42)</f>
        <v>nu</v>
      </c>
      <c r="CH47" s="292" t="str">
        <f>IF(ISBLANK(Monitoring_MP!CH42),"",Monitoring_MP!CH42)</f>
        <v>Nu sînt informații pe web</v>
      </c>
      <c r="CI47" s="295" t="str">
        <f>IF(ISBLANK(Monitoring_MP!CI42),"",Monitoring_MP!CI42)</f>
        <v>nu</v>
      </c>
      <c r="CJ47" s="292" t="str">
        <f>IF(ISBLANK(Monitoring_MP!CJ42),"",Monitoring_MP!CJ42)</f>
        <v>Nu sînt informații pe web</v>
      </c>
      <c r="CK47" s="295" t="str">
        <f>IF(ISBLANK(Monitoring_MP!CK42),"",Monitoring_MP!CK42)</f>
        <v>partial/panou informativ</v>
      </c>
      <c r="CL47" s="293" t="str">
        <f>IF(ISBLANK(Monitoring_MP!CL42),"",Monitoring_MP!CL42)</f>
        <v>Conform răspunsului din chestionar</v>
      </c>
      <c r="CM47" s="295" t="str">
        <f>IF(ISBLANK(Monitoring_MP!CM42),"",Monitoring_MP!CM42)</f>
        <v>partial/panou informativ</v>
      </c>
      <c r="CN47" s="73" t="str">
        <f>IF(ISBLANK(Monitoring_MP!CN42),"",Monitoring_MP!CN42)</f>
        <v>http://daspf.soroca.md/category/news/page/2/</v>
      </c>
      <c r="CO47" s="295" t="str">
        <f>IF(ISBLANK(Monitoring_MP!CO42),"",Monitoring_MP!CO42)</f>
        <v>nu</v>
      </c>
      <c r="CP47" s="292" t="str">
        <f>IF(ISBLANK(Monitoring_MP!CP42),"",Monitoring_MP!CP42)</f>
        <v>Nu sînt informații pe web</v>
      </c>
      <c r="CQ47" s="295" t="str">
        <f>IF(ISBLANK(Monitoring_MP!CQ42),"",Monitoring_MP!CQ42)</f>
        <v>da</v>
      </c>
      <c r="CR47" s="292" t="str">
        <f>IF(ISBLANK(Monitoring_MP!CR42),"",Monitoring_MP!CR42)</f>
        <v>http://crstraseni.md/index.php?pag=news&amp;id=678&amp;l=ro&amp;start=21</v>
      </c>
      <c r="CS47" s="295" t="str">
        <f>IF(ISBLANK(Monitoring_MP!CS42),"",Monitoring_MP!CS42)</f>
        <v>nu</v>
      </c>
      <c r="CT47" s="292" t="str">
        <f>IF(ISBLANK(Monitoring_MP!CT42),"",Monitoring_MP!CT42)</f>
        <v>Nu sînt informații pe web</v>
      </c>
      <c r="CU47" s="295" t="str">
        <f>IF(ISBLANK(Monitoring_MP!CU42),"",Monitoring_MP!CU42)</f>
        <v>nu</v>
      </c>
      <c r="CV47" s="293" t="str">
        <f>IF(ISBLANK(Monitoring_MP!CV42),"",Monitoring_MP!CV42)</f>
        <v>Nu sînt informații pe web</v>
      </c>
      <c r="CW47" s="295" t="str">
        <f>IF(ISBLANK(Monitoring_MP!CW42),"",Monitoring_MP!CW42)</f>
        <v>partial/panou informativ</v>
      </c>
      <c r="CX47" s="292" t="str">
        <f>IF(ISBLANK(Monitoring_MP!CX42),"",Monitoring_MP!CX42)</f>
        <v>http://www.crungheni.md/anunturi/anunt-40/</v>
      </c>
      <c r="CY47" s="318" t="str">
        <f t="shared" si="26"/>
        <v>da</v>
      </c>
      <c r="CZ47" s="318">
        <f t="shared" si="34"/>
        <v>1</v>
      </c>
      <c r="DA47" s="318" t="str">
        <f t="shared" si="27"/>
        <v>nu</v>
      </c>
      <c r="DB47" s="318">
        <f t="shared" si="35"/>
        <v>19</v>
      </c>
      <c r="DC47" s="318" t="str">
        <f t="shared" si="28"/>
        <v>partial/panou informativ</v>
      </c>
      <c r="DD47" s="318">
        <f t="shared" si="36"/>
        <v>12</v>
      </c>
      <c r="DE47" s="318" t="str">
        <f t="shared" si="29"/>
        <v>---</v>
      </c>
      <c r="DF47" s="318">
        <f t="shared" si="37"/>
        <v>0</v>
      </c>
      <c r="DG47" s="318" t="str">
        <f t="shared" si="30"/>
        <v>---</v>
      </c>
      <c r="DH47" s="318">
        <f t="shared" si="38"/>
        <v>0</v>
      </c>
      <c r="DI47" s="318" t="str">
        <f t="shared" si="31"/>
        <v>---</v>
      </c>
      <c r="DJ47" s="318">
        <f t="shared" si="39"/>
        <v>0</v>
      </c>
      <c r="DK47" s="318" t="str">
        <f t="shared" si="32"/>
        <v>---</v>
      </c>
      <c r="DL47" s="318">
        <f t="shared" si="40"/>
        <v>0</v>
      </c>
      <c r="DM47" s="318" t="str">
        <f t="shared" si="33"/>
        <v>N/A</v>
      </c>
      <c r="DN47" s="318">
        <f t="shared" si="41"/>
        <v>0</v>
      </c>
      <c r="DO47" s="318">
        <f t="shared" si="42"/>
        <v>32</v>
      </c>
      <c r="DP47" s="318" t="str">
        <f t="shared" si="43"/>
        <v>da</v>
      </c>
      <c r="DQ47" s="318" t="str">
        <f t="shared" si="44"/>
        <v>nu</v>
      </c>
      <c r="DR47" s="318">
        <f t="shared" si="45"/>
        <v>1</v>
      </c>
      <c r="DS47" s="318">
        <f t="shared" si="46"/>
        <v>19</v>
      </c>
      <c r="DT47" s="318">
        <f t="shared" si="47"/>
        <v>32</v>
      </c>
      <c r="DU47" s="350" t="s">
        <v>356</v>
      </c>
      <c r="DV47" s="319">
        <f t="shared" si="48"/>
        <v>3.125E-2</v>
      </c>
      <c r="DW47" s="319">
        <f t="shared" si="49"/>
        <v>0.59375</v>
      </c>
      <c r="DX47" s="318" t="str">
        <f>VLOOKUP($B47,Matching_final!$B:$G,5,FALSE)</f>
        <v>R18041</v>
      </c>
      <c r="DY47" s="318" t="str">
        <f>VLOOKUP($B47,Matching_final!$B:$H,6,FALSE)</f>
        <v>Au fost comunicate public numărul şi numele candidaţilor ce au participat la concursurile de selecţie pentru posturile vacante în 2017?</v>
      </c>
      <c r="DZ47" s="318" t="str">
        <f>VLOOKUP($B47,Matching_final!$B:$H,7,FALSE)</f>
        <v>hr</v>
      </c>
      <c r="EA47" s="319">
        <f>VLOOKUP($DX47,Monitoring_MP_2018!$B:$CZ,102,FALSE)</f>
        <v>0.12903225806451613</v>
      </c>
      <c r="EB47" s="319">
        <f>VLOOKUP($DX47,Monitoring_MP_2018!$B:$CZ,103,FALSE)</f>
        <v>0.35483870967741937</v>
      </c>
      <c r="EC47" s="320">
        <f t="shared" si="50"/>
        <v>-9.7782258064516125E-2</v>
      </c>
      <c r="ED47" s="320">
        <f t="shared" si="51"/>
        <v>0.23891129032258063</v>
      </c>
      <c r="EE47" s="318">
        <v>41</v>
      </c>
    </row>
    <row r="48" spans="1:135" ht="15" customHeight="1" x14ac:dyDescent="0.35">
      <c r="A48" s="348" t="str">
        <f>IF(ISBLANK(Monitoring_MP!A43),"",Monitoring_MP!A43)</f>
        <v>Q41</v>
      </c>
      <c r="B48" s="349" t="str">
        <f>IF(ISBLANK(Monitoring_MP!B43),"",Monitoring_MP!B43)</f>
        <v>R20041</v>
      </c>
      <c r="C48" s="350">
        <f>IF(ISBLANK(Monitoring_MP!C43),"",Monitoring_MP!C43)</f>
        <v>43</v>
      </c>
      <c r="D48" s="350" t="str">
        <f>IF(ISBLANK(Monitoring_MP!D43),"",Monitoring_MP!D43)</f>
        <v>Au fost comunicate public rezultatele proceselor - verbale ale comisiei de selectare a candidaţilor pentru funcţia vacantă, incluzând evaluarea comisiei şi clasamentul solicitanţilor?</v>
      </c>
      <c r="E48" s="350" t="str">
        <f>IF(ISBLANK(Monitoring_MP!E43),"",Monitoring_MP!E43)</f>
        <v>Were made public the the  results of the Minutes of committee for selection of candidates for the vacancy, including the assessment of the committee and the ranking of applicants?</v>
      </c>
      <c r="F48" s="131" t="str">
        <f>IF(ISBLANK(Monitoring_MP!F43),"",Monitoring_MP!F43)</f>
        <v>hr</v>
      </c>
      <c r="G48" s="131" t="str">
        <f>IF(ISBLANK(Monitoring_MP!G43),"",Monitoring_MP!G43)</f>
        <v>hr3</v>
      </c>
      <c r="H48" s="131" t="str">
        <f>IF(ISBLANK(Monitoring_MP!H43),"",Monitoring_MP!H43)</f>
        <v>hr3k</v>
      </c>
      <c r="I48" s="351">
        <f>IF(ISBLANK(Monitoring_MP!I43),"",Monitoring_MP!I43)</f>
        <v>2</v>
      </c>
      <c r="J48" s="131" t="str">
        <f>IF(ISBLANK(Monitoring_MP!J43),"",Monitoring_MP!J43)</f>
        <v>da</v>
      </c>
      <c r="K48" s="131" t="str">
        <f>IF(ISBLANK(Monitoring_MP!K43),"",Monitoring_MP!K43)</f>
        <v>yes</v>
      </c>
      <c r="L48" s="131" t="str">
        <f>IF(ISBLANK(Monitoring_MP!L43),"",Monitoring_MP!L43)</f>
        <v>nu</v>
      </c>
      <c r="M48" s="131" t="str">
        <f>IF(ISBLANK(Monitoring_MP!M43),"",Monitoring_MP!M43)</f>
        <v xml:space="preserve">no </v>
      </c>
      <c r="N48" s="131" t="str">
        <f>IF(ISBLANK(Monitoring_MP!N43),"",Monitoring_MP!N43)</f>
        <v>partial/panou informativ</v>
      </c>
      <c r="O48" s="131" t="str">
        <f>IF(ISBLANK(Monitoring_MP!O43),"",Monitoring_MP!O43)</f>
        <v>partially/bilboard</v>
      </c>
      <c r="P48" s="206" t="str">
        <f>IF(ISBLANK(Monitoring_MP!P43),"",Monitoring_MP!P43)</f>
        <v>---</v>
      </c>
      <c r="Q48" s="206" t="str">
        <f>IF(ISBLANK(Monitoring_MP!Q43),"",Monitoring_MP!Q43)</f>
        <v>---</v>
      </c>
      <c r="R48" s="206" t="str">
        <f>IF(ISBLANK(Monitoring_MP!R43),"",Monitoring_MP!R43)</f>
        <v>---</v>
      </c>
      <c r="S48" s="206" t="str">
        <f>IF(ISBLANK(Monitoring_MP!S43),"",Monitoring_MP!S43)</f>
        <v>---</v>
      </c>
      <c r="T48" s="206" t="str">
        <f>IF(ISBLANK(Monitoring_MP!T43),"",Monitoring_MP!T43)</f>
        <v>---</v>
      </c>
      <c r="U48" s="206" t="str">
        <f>IF(ISBLANK(Monitoring_MP!U43),"",Monitoring_MP!U43)</f>
        <v>---</v>
      </c>
      <c r="V48" s="206" t="str">
        <f>IF(ISBLANK(Monitoring_MP!V43),"",Monitoring_MP!V43)</f>
        <v>---</v>
      </c>
      <c r="W48" s="206" t="str">
        <f>IF(ISBLANK(Monitoring_MP!W43),"",Monitoring_MP!W43)</f>
        <v>---</v>
      </c>
      <c r="X48" s="131" t="str">
        <f>IF(ISBLANK(Monitoring_MP!X43),"",Monitoring_MP!X43)</f>
        <v>N/A</v>
      </c>
      <c r="Y48" s="131" t="str">
        <f>IF(ISBLANK(Monitoring_MP!Y43),"",Monitoring_MP!Y43)</f>
        <v>N/A</v>
      </c>
      <c r="Z48" s="348" t="str">
        <f>IF(ISBLANK(Monitoring_MP!Z43),"",Monitoring_MP!Z43)</f>
        <v>---</v>
      </c>
      <c r="AA48" s="348" t="str">
        <f>IF(ISBLANK(Monitoring_MP!AA43),"",Monitoring_MP!AA43)</f>
        <v>---</v>
      </c>
      <c r="AB48" s="131" t="str">
        <f>IF(ISBLANK(Monitoring_MP!AB43),"",Monitoring_MP!AB43)</f>
        <v>da</v>
      </c>
      <c r="AC48" s="131" t="str">
        <f>IF(ISBLANK(Monitoring_MP!AC43),"",Monitoring_MP!AC43)</f>
        <v>nu</v>
      </c>
      <c r="AD48" s="131">
        <f>IF(ISBLANK(Monitoring_MP!AD43),"",Monitoring_MP!AD43)</f>
        <v>2</v>
      </c>
      <c r="AE48" s="131">
        <f>IF(ISBLANK(Monitoring_MP!AE43),"",Monitoring_MP!AE43)</f>
        <v>0</v>
      </c>
      <c r="AF48" s="131">
        <f>IF(ISBLANK(Monitoring_MP!AF43),"",Monitoring_MP!AF43)</f>
        <v>1</v>
      </c>
      <c r="AG48" s="206" t="str">
        <f>IF(ISBLANK(Monitoring_MP!AG43),"",Monitoring_MP!AG43)</f>
        <v>---</v>
      </c>
      <c r="AH48" s="206" t="str">
        <f>IF(ISBLANK(Monitoring_MP!AH43),"",Monitoring_MP!AH43)</f>
        <v>---</v>
      </c>
      <c r="AI48" s="206" t="str">
        <f>IF(ISBLANK(Monitoring_MP!AI43),"",Monitoring_MP!AI43)</f>
        <v>---</v>
      </c>
      <c r="AJ48" s="206" t="str">
        <f>IF(ISBLANK(Monitoring_MP!AJ43),"",Monitoring_MP!AJ43)</f>
        <v>---</v>
      </c>
      <c r="AK48" s="218" t="str">
        <f>IF(ISBLANK(Monitoring_MP!AK43),"",Monitoring_MP!AK43)</f>
        <v>N/A</v>
      </c>
      <c r="AL48" s="206" t="str">
        <f>IF(ISBLANK(Monitoring_MP!AL43),"",Monitoring_MP!AL43)</f>
        <v>---</v>
      </c>
      <c r="AM48" s="295" t="str">
        <f>IF(ISBLANK(Monitoring_MP!AM43),"",Monitoring_MP!AM43)</f>
        <v>nu</v>
      </c>
      <c r="AN48" s="294" t="str">
        <f>IF(ISBLANK(Monitoring_MP!AN43),"",Monitoring_MP!AN43)</f>
        <v>Nu sînt informații pe web</v>
      </c>
      <c r="AO48" s="295" t="str">
        <f>IF(ISBLANK(Monitoring_MP!AO43),"",Monitoring_MP!AO43)</f>
        <v>nu</v>
      </c>
      <c r="AP48" s="325" t="str">
        <f>IF(ISBLANK(Monitoring_MP!AP43),"",Monitoring_MP!AP43)</f>
        <v>Pentru anul 2019 nu sînt astfel de informații, dar remarcăm publicarea proceselor - verbale pentru anul 2020
http://basarabeasca.md/ro/%d1%80%d1%83%d1%81%d1%81%d0%ba%d0%b8%d0%b9-%d0%be%d0%b1%d1%8a%d1%8f%d0%b2%d0%bb%d0%b5%d0%bd%d0%b8%d1%8f/
http://basarabeasca.md/ro/%d1%80%d1%83%d1%81%d1%81%d0%ba%d0%b8%d0%b9-%d0%ba%d0%be%d0%bd%d0%ba%d1%83%d1%80%d1%81%d1%8b/</v>
      </c>
      <c r="AQ48" s="295" t="str">
        <f>IF(ISBLANK(Monitoring_MP!AQ43),"",Monitoring_MP!AQ43)</f>
        <v>nu</v>
      </c>
      <c r="AR48" s="293" t="str">
        <f>IF(ISBLANK(Monitoring_MP!AR43),"",Monitoring_MP!AR43)</f>
        <v>Nu sînt informații pe web</v>
      </c>
      <c r="AS48" s="295" t="str">
        <f>IF(ISBLANK(Monitoring_MP!AS43),"",Monitoring_MP!AS43)</f>
        <v>partial/panou informativ</v>
      </c>
      <c r="AT48" s="293" t="str">
        <f>IF(ISBLANK(Monitoring_MP!AT43),"",Monitoring_MP!AT43)</f>
        <v>Conform răspunsului din chestionar</v>
      </c>
      <c r="AU48" s="295" t="str">
        <f>IF(ISBLANK(Monitoring_MP!AU43),"",Monitoring_MP!AU43)</f>
        <v>nu</v>
      </c>
      <c r="AV48" s="293" t="str">
        <f>IF(ISBLANK(Monitoring_MP!AV43),"",Monitoring_MP!AV43)</f>
        <v>Nu sînt informații pe web</v>
      </c>
      <c r="AW48" s="295" t="str">
        <f>IF(ISBLANK(Monitoring_MP!AW43),"",Monitoring_MP!AW43)</f>
        <v>partial/panou informativ</v>
      </c>
      <c r="AX48" s="293" t="str">
        <f>IF(ISBLANK(Monitoring_MP!AX43),"",Monitoring_MP!AX43)</f>
        <v>Conform răspunsului din chestionar</v>
      </c>
      <c r="AY48" s="295" t="str">
        <f>IF(ISBLANK(Monitoring_MP!AY43),"",Monitoring_MP!AY43)</f>
        <v>nu</v>
      </c>
      <c r="AZ48" s="293" t="str">
        <f>IF(ISBLANK(Monitoring_MP!AZ43),"",Monitoring_MP!AZ43)</f>
        <v>Nu sînt informații pe web</v>
      </c>
      <c r="BA48" s="295" t="str">
        <f>IF(ISBLANK(Monitoring_MP!BA43),"",Monitoring_MP!BA43)</f>
        <v>partial/panou informativ</v>
      </c>
      <c r="BB48" s="293" t="str">
        <f>IF(ISBLANK(Monitoring_MP!BB43),"",Monitoring_MP!BB43)</f>
        <v>Conform răspunsului din chestionar</v>
      </c>
      <c r="BC48" s="295" t="str">
        <f>IF(ISBLANK(Monitoring_MP!BC43),"",Monitoring_MP!BC43)</f>
        <v>partial/panou informativ</v>
      </c>
      <c r="BD48" s="293" t="str">
        <f>IF(ISBLANK(Monitoring_MP!BD43),"",Monitoring_MP!BD43)</f>
        <v>Conform răspunsului din chestionar</v>
      </c>
      <c r="BE48" s="295" t="str">
        <f>IF(ISBLANK(Monitoring_MP!BE43),"",Monitoring_MP!BE43)</f>
        <v>partial/panou informativ</v>
      </c>
      <c r="BF48" s="293" t="str">
        <f>IF(ISBLANK(Monitoring_MP!BF43),"",Monitoring_MP!BF43)</f>
        <v>Conform răspunsului din chestionar</v>
      </c>
      <c r="BG48" s="295" t="str">
        <f>IF(ISBLANK(Monitoring_MP!BG43),"",Monitoring_MP!BG43)</f>
        <v>nu</v>
      </c>
      <c r="BH48" s="293" t="str">
        <f>IF(ISBLANK(Monitoring_MP!BH43),"",Monitoring_MP!BH43)</f>
        <v>Nu sînt informații pe web</v>
      </c>
      <c r="BI48" s="295" t="str">
        <f>IF(ISBLANK(Monitoring_MP!BI43),"",Monitoring_MP!BI43)</f>
        <v>nu</v>
      </c>
      <c r="BJ48" s="293" t="str">
        <f>IF(ISBLANK(Monitoring_MP!BJ43),"",Monitoring_MP!BJ43)</f>
        <v>Nu sînt informații pe web</v>
      </c>
      <c r="BK48" s="295" t="str">
        <f>IF(ISBLANK(Monitoring_MP!BK43),"",Monitoring_MP!BK43)</f>
        <v>nu</v>
      </c>
      <c r="BL48" s="293" t="str">
        <f>IF(ISBLANK(Monitoring_MP!BL43),"",Monitoring_MP!BL43)</f>
        <v>Nu sînt informații pe web</v>
      </c>
      <c r="BM48" s="295" t="str">
        <f>IF(ISBLANK(Monitoring_MP!BM43),"",Monitoring_MP!BM43)</f>
        <v>partial/panou informativ</v>
      </c>
      <c r="BN48" s="293" t="str">
        <f>IF(ISBLANK(Monitoring_MP!BN43),"",Monitoring_MP!BN43)</f>
        <v>http://www.cr-falesti.md/index.php/vacant?start=7
http://dge-falesti.org/index.php/concursuri/posturi-vacante?start=22
http://daspfc-falesti.org/index.php/evenimente-i-activit-i/posturi-vacante</v>
      </c>
      <c r="BO48" s="295" t="str">
        <f>IF(ISBLANK(Monitoring_MP!BO43),"",Monitoring_MP!BO43)</f>
        <v>nu</v>
      </c>
      <c r="BP48" s="293" t="str">
        <f>IF(ISBLANK(Monitoring_MP!BP43),"",Monitoring_MP!BP43)</f>
        <v>Nu sînt informații pe web</v>
      </c>
      <c r="BQ48" s="295" t="str">
        <f>IF(ISBLANK(Monitoring_MP!BQ43),"",Monitoring_MP!BQ43)</f>
        <v>nu</v>
      </c>
      <c r="BR48" s="292" t="str">
        <f>IF(ISBLANK(Monitoring_MP!BR43),"",Monitoring_MP!BR43)</f>
        <v>Nu sînt informații pe web</v>
      </c>
      <c r="BS48" s="295" t="str">
        <f>IF(ISBLANK(Monitoring_MP!BS43),"",Monitoring_MP!BS43)</f>
        <v>nu</v>
      </c>
      <c r="BT48" s="293" t="str">
        <f>IF(ISBLANK(Monitoring_MP!BT43),"",Monitoring_MP!BT43)</f>
        <v>Nu sînt informații pe web</v>
      </c>
      <c r="BU48" s="295" t="str">
        <f>IF(ISBLANK(Monitoring_MP!BU43),"",Monitoring_MP!BU43)</f>
        <v>nu</v>
      </c>
      <c r="BV48" s="293" t="str">
        <f>IF(ISBLANK(Monitoring_MP!BV43),"",Monitoring_MP!BV43)</f>
        <v>Nu sînt informații pe web</v>
      </c>
      <c r="BW48" s="295" t="str">
        <f>IF(ISBLANK(Monitoring_MP!BW43),"",Monitoring_MP!BW43)</f>
        <v>nu</v>
      </c>
      <c r="BX48" s="293" t="str">
        <f>IF(ISBLANK(Monitoring_MP!BX43),"",Monitoring_MP!BX43)</f>
        <v>Nu sînt informații pe web</v>
      </c>
      <c r="BY48" s="295" t="str">
        <f>IF(ISBLANK(Monitoring_MP!BY43),"",Monitoring_MP!BY43)</f>
        <v>nu</v>
      </c>
      <c r="BZ48" s="293" t="str">
        <f>IF(ISBLANK(Monitoring_MP!BZ43),"",Monitoring_MP!BZ43)</f>
        <v>Nu sînt informații pe web</v>
      </c>
      <c r="CA48" s="295" t="str">
        <f>IF(ISBLANK(Monitoring_MP!CA43),"",Monitoring_MP!CA43)</f>
        <v>nu</v>
      </c>
      <c r="CB48" s="293" t="str">
        <f>IF(ISBLANK(Monitoring_MP!CB43),"",Monitoring_MP!CB43)</f>
        <v>Nu sînt informații pe web</v>
      </c>
      <c r="CC48" s="295" t="str">
        <f>IF(ISBLANK(Monitoring_MP!CC43),"",Monitoring_MP!CC43)</f>
        <v>nu</v>
      </c>
      <c r="CD48" s="293" t="str">
        <f>IF(ISBLANK(Monitoring_MP!CD43),"",Monitoring_MP!CD43)</f>
        <v>Nu sînt informații pe web</v>
      </c>
      <c r="CE48" s="295" t="str">
        <f>IF(ISBLANK(Monitoring_MP!CE43),"",Monitoring_MP!CE43)</f>
        <v>nu</v>
      </c>
      <c r="CF48" s="293" t="str">
        <f>IF(ISBLANK(Monitoring_MP!CF43),"",Monitoring_MP!CF43)</f>
        <v>Nu sînt informații pe web</v>
      </c>
      <c r="CG48" s="295" t="str">
        <f>IF(ISBLANK(Monitoring_MP!CG43),"",Monitoring_MP!CG43)</f>
        <v>nu</v>
      </c>
      <c r="CH48" s="293" t="str">
        <f>IF(ISBLANK(Monitoring_MP!CH43),"",Monitoring_MP!CH43)</f>
        <v>Nu sînt informații pe web</v>
      </c>
      <c r="CI48" s="295" t="str">
        <f>IF(ISBLANK(Monitoring_MP!CI43),"",Monitoring_MP!CI43)</f>
        <v>nu</v>
      </c>
      <c r="CJ48" s="292" t="str">
        <f>IF(ISBLANK(Monitoring_MP!CJ43),"",Monitoring_MP!CJ43)</f>
        <v>Nu sînt informații pe web</v>
      </c>
      <c r="CK48" s="295" t="str">
        <f>IF(ISBLANK(Monitoring_MP!CK43),"",Monitoring_MP!CK43)</f>
        <v>nu</v>
      </c>
      <c r="CL48" s="293" t="str">
        <f>IF(ISBLANK(Monitoring_MP!CL43),"",Monitoring_MP!CL43)</f>
        <v>Nu sînt informații pe web</v>
      </c>
      <c r="CM48" s="295" t="str">
        <f>IF(ISBLANK(Monitoring_MP!CM43),"",Monitoring_MP!CM43)</f>
        <v>partial/panou informativ</v>
      </c>
      <c r="CN48" s="73" t="str">
        <f>IF(ISBLANK(Monitoring_MP!CN43),"",Monitoring_MP!CN43)</f>
        <v>Conform răspunsului din chestionar</v>
      </c>
      <c r="CO48" s="295" t="str">
        <f>IF(ISBLANK(Monitoring_MP!CO43),"",Monitoring_MP!CO43)</f>
        <v>nu</v>
      </c>
      <c r="CP48" s="293" t="str">
        <f>IF(ISBLANK(Monitoring_MP!CP43),"",Monitoring_MP!CP43)</f>
        <v>Nu sînt informații pe web</v>
      </c>
      <c r="CQ48" s="295" t="str">
        <f>IF(ISBLANK(Monitoring_MP!CQ43),"",Monitoring_MP!CQ43)</f>
        <v>da</v>
      </c>
      <c r="CR48" s="292" t="str">
        <f>IF(ISBLANK(Monitoring_MP!CR43),"",Monitoring_MP!CR43)</f>
        <v>http://crstraseni.md/index.php?pag=news&amp;id=678&amp;l=ro&amp;start=22</v>
      </c>
      <c r="CS48" s="295" t="str">
        <f>IF(ISBLANK(Monitoring_MP!CS43),"",Monitoring_MP!CS43)</f>
        <v>nu</v>
      </c>
      <c r="CT48" s="293" t="str">
        <f>IF(ISBLANK(Monitoring_MP!CT43),"",Monitoring_MP!CT43)</f>
        <v>Nu sînt informații pe web</v>
      </c>
      <c r="CU48" s="295" t="str">
        <f>IF(ISBLANK(Monitoring_MP!CU43),"",Monitoring_MP!CU43)</f>
        <v>nu</v>
      </c>
      <c r="CV48" s="293" t="str">
        <f>IF(ISBLANK(Monitoring_MP!CV43),"",Monitoring_MP!CV43)</f>
        <v>Nu sînt informații pe web</v>
      </c>
      <c r="CW48" s="295" t="str">
        <f>IF(ISBLANK(Monitoring_MP!CW43),"",Monitoring_MP!CW43)</f>
        <v>nu</v>
      </c>
      <c r="CX48" s="292" t="str">
        <f>IF(ISBLANK(Monitoring_MP!CX43),"",Monitoring_MP!CX43)</f>
        <v>Nu sînt informații pe web</v>
      </c>
      <c r="CY48" s="318" t="str">
        <f t="shared" si="26"/>
        <v>da</v>
      </c>
      <c r="CZ48" s="318">
        <f t="shared" si="34"/>
        <v>1</v>
      </c>
      <c r="DA48" s="318" t="str">
        <f t="shared" si="27"/>
        <v>nu</v>
      </c>
      <c r="DB48" s="318">
        <f t="shared" si="35"/>
        <v>24</v>
      </c>
      <c r="DC48" s="318" t="str">
        <f t="shared" si="28"/>
        <v>partial/panou informativ</v>
      </c>
      <c r="DD48" s="318">
        <f t="shared" si="36"/>
        <v>7</v>
      </c>
      <c r="DE48" s="318" t="str">
        <f t="shared" si="29"/>
        <v>---</v>
      </c>
      <c r="DF48" s="318">
        <f t="shared" si="37"/>
        <v>0</v>
      </c>
      <c r="DG48" s="318" t="str">
        <f t="shared" si="30"/>
        <v>---</v>
      </c>
      <c r="DH48" s="318">
        <f t="shared" si="38"/>
        <v>0</v>
      </c>
      <c r="DI48" s="318" t="str">
        <f t="shared" si="31"/>
        <v>---</v>
      </c>
      <c r="DJ48" s="318">
        <f t="shared" si="39"/>
        <v>0</v>
      </c>
      <c r="DK48" s="318" t="str">
        <f t="shared" si="32"/>
        <v>---</v>
      </c>
      <c r="DL48" s="318">
        <f t="shared" si="40"/>
        <v>0</v>
      </c>
      <c r="DM48" s="318" t="str">
        <f t="shared" si="33"/>
        <v>N/A</v>
      </c>
      <c r="DN48" s="318">
        <f t="shared" si="41"/>
        <v>0</v>
      </c>
      <c r="DO48" s="318">
        <f t="shared" si="42"/>
        <v>32</v>
      </c>
      <c r="DP48" s="318" t="str">
        <f t="shared" si="43"/>
        <v>da</v>
      </c>
      <c r="DQ48" s="318" t="str">
        <f t="shared" si="44"/>
        <v>nu</v>
      </c>
      <c r="DR48" s="318">
        <f t="shared" si="45"/>
        <v>1</v>
      </c>
      <c r="DS48" s="318">
        <f t="shared" si="46"/>
        <v>24</v>
      </c>
      <c r="DT48" s="318">
        <f t="shared" si="47"/>
        <v>32</v>
      </c>
      <c r="DU48" s="350" t="s">
        <v>1207</v>
      </c>
      <c r="DV48" s="319">
        <f t="shared" si="48"/>
        <v>3.125E-2</v>
      </c>
      <c r="DW48" s="319">
        <f t="shared" si="49"/>
        <v>0.75</v>
      </c>
      <c r="DX48" s="318" t="str">
        <f>VLOOKUP($B48,Matching_final!$B:$G,5,FALSE)</f>
        <v>R18042</v>
      </c>
      <c r="DY48" s="318" t="str">
        <f>VLOOKUP($B48,Matching_final!$B:$H,6,FALSE)</f>
        <v>Au fost comunicate public procesele - verbale ale comisiei de selectare a candidaţilor pentru funcţia vacantă, incluzând evaluarea comisiei şi clasamentul solicitanţilor?</v>
      </c>
      <c r="DZ48" s="318" t="str">
        <f>VLOOKUP($B48,Matching_final!$B:$H,7,FALSE)</f>
        <v>hr</v>
      </c>
      <c r="EA48" s="319">
        <f>VLOOKUP($DX48,Monitoring_MP_2018!$B:$CZ,102,FALSE)</f>
        <v>6.4516129032258063E-2</v>
      </c>
      <c r="EB48" s="319">
        <f>VLOOKUP($DX48,Monitoring_MP_2018!$B:$CZ,103,FALSE)</f>
        <v>0.80645161290322576</v>
      </c>
      <c r="EC48" s="320">
        <f t="shared" si="50"/>
        <v>-3.3266129032258063E-2</v>
      </c>
      <c r="ED48" s="320">
        <f t="shared" si="51"/>
        <v>-5.6451612903225756E-2</v>
      </c>
      <c r="EE48" s="318">
        <v>42</v>
      </c>
    </row>
    <row r="49" spans="1:135" ht="15" customHeight="1" x14ac:dyDescent="0.35">
      <c r="A49" s="348" t="str">
        <f>IF(ISBLANK(Monitoring_MP!A44),"",Monitoring_MP!A44)</f>
        <v>Q42</v>
      </c>
      <c r="B49" s="349" t="str">
        <f>IF(ISBLANK(Monitoring_MP!B44),"",Monitoring_MP!B44)</f>
        <v>R20042</v>
      </c>
      <c r="C49" s="350">
        <f>IF(ISBLANK(Monitoring_MP!C44),"",Monitoring_MP!C44)</f>
        <v>44</v>
      </c>
      <c r="D49" s="350" t="str">
        <f>IF(ISBLANK(Monitoring_MP!D44),"",Monitoring_MP!D44)</f>
        <v>Este disponibilă pe web arhiva proceselor - verbale ale procedurilor de selecţie a candidaţilor la funcţiile vacante din cel puţin ultimii 3 ani?</v>
      </c>
      <c r="E49" s="350" t="str">
        <f>IF(ISBLANK(Monitoring_MP!E44),"",Monitoring_MP!E44)</f>
        <v>Is the archive of the the  results of the minutes of the selection procedures for the candidates for the vacant positions from at least the last 3 years available on the web?</v>
      </c>
      <c r="F49" s="131" t="str">
        <f>IF(ISBLANK(Monitoring_MP!F44),"",Monitoring_MP!F44)</f>
        <v>hr</v>
      </c>
      <c r="G49" s="131" t="str">
        <f>IF(ISBLANK(Monitoring_MP!G44),"",Monitoring_MP!G44)</f>
        <v>hr4</v>
      </c>
      <c r="H49" s="131" t="str">
        <f>IF(ISBLANK(Monitoring_MP!H44),"",Monitoring_MP!H44)</f>
        <v>hr4k</v>
      </c>
      <c r="I49" s="351">
        <f>IF(ISBLANK(Monitoring_MP!I44),"",Monitoring_MP!I44)</f>
        <v>1</v>
      </c>
      <c r="J49" s="131" t="str">
        <f>IF(ISBLANK(Monitoring_MP!J44),"",Monitoring_MP!J44)</f>
        <v>da</v>
      </c>
      <c r="K49" s="131" t="str">
        <f>IF(ISBLANK(Monitoring_MP!K44),"",Monitoring_MP!K44)</f>
        <v>yes</v>
      </c>
      <c r="L49" s="131" t="str">
        <f>IF(ISBLANK(Monitoring_MP!L44),"",Monitoring_MP!L44)</f>
        <v>nu</v>
      </c>
      <c r="M49" s="131" t="str">
        <f>IF(ISBLANK(Monitoring_MP!M44),"",Monitoring_MP!M44)</f>
        <v>no</v>
      </c>
      <c r="N49" s="131" t="str">
        <f>IF(ISBLANK(Monitoring_MP!N44),"",Monitoring_MP!N44)</f>
        <v>partial</v>
      </c>
      <c r="O49" s="131" t="str">
        <f>IF(ISBLANK(Monitoring_MP!O44),"",Monitoring_MP!O44)</f>
        <v>partially</v>
      </c>
      <c r="P49" s="206" t="str">
        <f>IF(ISBLANK(Monitoring_MP!P44),"",Monitoring_MP!P44)</f>
        <v>---</v>
      </c>
      <c r="Q49" s="206" t="str">
        <f>IF(ISBLANK(Monitoring_MP!Q44),"",Monitoring_MP!Q44)</f>
        <v>---</v>
      </c>
      <c r="R49" s="206" t="str">
        <f>IF(ISBLANK(Monitoring_MP!R44),"",Monitoring_MP!R44)</f>
        <v>---</v>
      </c>
      <c r="S49" s="206" t="str">
        <f>IF(ISBLANK(Monitoring_MP!S44),"",Monitoring_MP!S44)</f>
        <v>---</v>
      </c>
      <c r="T49" s="206" t="str">
        <f>IF(ISBLANK(Monitoring_MP!T44),"",Monitoring_MP!T44)</f>
        <v>---</v>
      </c>
      <c r="U49" s="206" t="str">
        <f>IF(ISBLANK(Monitoring_MP!U44),"",Monitoring_MP!U44)</f>
        <v>---</v>
      </c>
      <c r="V49" s="206" t="str">
        <f>IF(ISBLANK(Monitoring_MP!V44),"",Monitoring_MP!V44)</f>
        <v>---</v>
      </c>
      <c r="W49" s="206" t="str">
        <f>IF(ISBLANK(Monitoring_MP!W44),"",Monitoring_MP!W44)</f>
        <v>---</v>
      </c>
      <c r="X49" s="131" t="str">
        <f>IF(ISBLANK(Monitoring_MP!X44),"",Monitoring_MP!X44)</f>
        <v>N/A</v>
      </c>
      <c r="Y49" s="131" t="str">
        <f>IF(ISBLANK(Monitoring_MP!Y44),"",Monitoring_MP!Y44)</f>
        <v>N/A</v>
      </c>
      <c r="Z49" s="348" t="str">
        <f>IF(ISBLANK(Monitoring_MP!Z44),"",Monitoring_MP!Z44)</f>
        <v>---</v>
      </c>
      <c r="AA49" s="348" t="str">
        <f>IF(ISBLANK(Monitoring_MP!AA44),"",Monitoring_MP!AA44)</f>
        <v>---</v>
      </c>
      <c r="AB49" s="131" t="str">
        <f>IF(ISBLANK(Monitoring_MP!AB44),"",Monitoring_MP!AB44)</f>
        <v>da</v>
      </c>
      <c r="AC49" s="131" t="str">
        <f>IF(ISBLANK(Monitoring_MP!AC44),"",Monitoring_MP!AC44)</f>
        <v>nu</v>
      </c>
      <c r="AD49" s="131">
        <f>IF(ISBLANK(Monitoring_MP!AD44),"",Monitoring_MP!AD44)</f>
        <v>1</v>
      </c>
      <c r="AE49" s="131">
        <f>IF(ISBLANK(Monitoring_MP!AE44),"",Monitoring_MP!AE44)</f>
        <v>0</v>
      </c>
      <c r="AF49" s="131">
        <f>IF(ISBLANK(Monitoring_MP!AF44),"",Monitoring_MP!AF44)</f>
        <v>0.5</v>
      </c>
      <c r="AG49" s="206" t="str">
        <f>IF(ISBLANK(Monitoring_MP!AG44),"",Monitoring_MP!AG44)</f>
        <v>---</v>
      </c>
      <c r="AH49" s="206" t="str">
        <f>IF(ISBLANK(Monitoring_MP!AH44),"",Monitoring_MP!AH44)</f>
        <v>---</v>
      </c>
      <c r="AI49" s="206" t="str">
        <f>IF(ISBLANK(Monitoring_MP!AI44),"",Monitoring_MP!AI44)</f>
        <v>---</v>
      </c>
      <c r="AJ49" s="206" t="str">
        <f>IF(ISBLANK(Monitoring_MP!AJ44),"",Monitoring_MP!AJ44)</f>
        <v>---</v>
      </c>
      <c r="AK49" s="218" t="str">
        <f>IF(ISBLANK(Monitoring_MP!AK44),"",Monitoring_MP!AK44)</f>
        <v>N/A</v>
      </c>
      <c r="AL49" s="206" t="str">
        <f>IF(ISBLANK(Monitoring_MP!AL44),"",Monitoring_MP!AL44)</f>
        <v>---</v>
      </c>
      <c r="AM49" s="295" t="str">
        <f>IF(ISBLANK(Monitoring_MP!AM44),"",Monitoring_MP!AM44)</f>
        <v>nu</v>
      </c>
      <c r="AN49" s="294" t="str">
        <f>IF(ISBLANK(Monitoring_MP!AN44),"",Monitoring_MP!AN44)</f>
        <v>Nu sînt informații pe web</v>
      </c>
      <c r="AO49" s="295" t="str">
        <f>IF(ISBLANK(Monitoring_MP!AO44),"",Monitoring_MP!AO44)</f>
        <v>nu</v>
      </c>
      <c r="AP49" s="325" t="str">
        <f>IF(ISBLANK(Monitoring_MP!AP44),"",Monitoring_MP!AP44)</f>
        <v>Pentru anul 2019 nu sînt astfel de informații, dar remarcăm publicarea proceselor - verbale pentru anul 2020 și din 2017.
http://basarabeasca.md/ro/%d1%80%d1%83%d1%81%d1%81%d0%ba%d0%b8%d0%b9-%d0%be%d0%b1%d1%8a%d1%8f%d0%b2%d0%bb%d0%b5%d0%bd%d0%b8%d1%8f/
http://basarabeasca.md/ro/%d1%80%d1%83%d1%81%d1%81%d0%ba%d0%b8%d0%b9-%d0%ba%d0%be%d0%bd%d0%ba%d1%83%d1%80%d1%81%d1%8b/</v>
      </c>
      <c r="AQ49" s="295" t="str">
        <f>IF(ISBLANK(Monitoring_MP!AQ44),"",Monitoring_MP!AQ44)</f>
        <v>nu</v>
      </c>
      <c r="AR49" s="293" t="str">
        <f>IF(ISBLANK(Monitoring_MP!AR44),"",Monitoring_MP!AR44)</f>
        <v>Nu sînt informații pe web</v>
      </c>
      <c r="AS49" s="295" t="str">
        <f>IF(ISBLANK(Monitoring_MP!AS44),"",Monitoring_MP!AS44)</f>
        <v>nu</v>
      </c>
      <c r="AT49" s="293" t="str">
        <f>IF(ISBLANK(Monitoring_MP!AT44),"",Monitoring_MP!AT44)</f>
        <v>Nu sînt informații pe web</v>
      </c>
      <c r="AU49" s="295" t="str">
        <f>IF(ISBLANK(Monitoring_MP!AU44),"",Monitoring_MP!AU44)</f>
        <v>nu</v>
      </c>
      <c r="AV49" s="293" t="str">
        <f>IF(ISBLANK(Monitoring_MP!AV44),"",Monitoring_MP!AV44)</f>
        <v>Nu sînt informații pe web</v>
      </c>
      <c r="AW49" s="295" t="str">
        <f>IF(ISBLANK(Monitoring_MP!AW44),"",Monitoring_MP!AW44)</f>
        <v>nu</v>
      </c>
      <c r="AX49" s="293" t="str">
        <f>IF(ISBLANK(Monitoring_MP!AX44),"",Monitoring_MP!AX44)</f>
        <v>Nu sînt informații pe web</v>
      </c>
      <c r="AY49" s="295" t="str">
        <f>IF(ISBLANK(Monitoring_MP!AY44),"",Monitoring_MP!AY44)</f>
        <v>nu</v>
      </c>
      <c r="AZ49" s="293" t="str">
        <f>IF(ISBLANK(Monitoring_MP!AZ44),"",Monitoring_MP!AZ44)</f>
        <v>Nu sînt informații pe web</v>
      </c>
      <c r="BA49" s="295" t="str">
        <f>IF(ISBLANK(Monitoring_MP!BA44),"",Monitoring_MP!BA44)</f>
        <v>nu</v>
      </c>
      <c r="BB49" s="293" t="str">
        <f>IF(ISBLANK(Monitoring_MP!BB44),"",Monitoring_MP!BB44)</f>
        <v>Nu sînt informații pe web</v>
      </c>
      <c r="BC49" s="295" t="str">
        <f>IF(ISBLANK(Monitoring_MP!BC44),"",Monitoring_MP!BC44)</f>
        <v>nu</v>
      </c>
      <c r="BD49" s="293" t="str">
        <f>IF(ISBLANK(Monitoring_MP!BD44),"",Monitoring_MP!BD44)</f>
        <v>Nu sînt informații pe web</v>
      </c>
      <c r="BE49" s="295" t="str">
        <f>IF(ISBLANK(Monitoring_MP!BE44),"",Monitoring_MP!BE44)</f>
        <v>nu</v>
      </c>
      <c r="BF49" s="293" t="str">
        <f>IF(ISBLANK(Monitoring_MP!BF44),"",Monitoring_MP!BF44)</f>
        <v>Nu sînt informații pe web</v>
      </c>
      <c r="BG49" s="295" t="str">
        <f>IF(ISBLANK(Monitoring_MP!BG44),"",Monitoring_MP!BG44)</f>
        <v>nu</v>
      </c>
      <c r="BH49" s="293" t="str">
        <f>IF(ISBLANK(Monitoring_MP!BH44),"",Monitoring_MP!BH44)</f>
        <v>Nu sînt informații pe web</v>
      </c>
      <c r="BI49" s="295" t="str">
        <f>IF(ISBLANK(Monitoring_MP!BI44),"",Monitoring_MP!BI44)</f>
        <v>nu</v>
      </c>
      <c r="BJ49" s="293" t="str">
        <f>IF(ISBLANK(Monitoring_MP!BJ44),"",Monitoring_MP!BJ44)</f>
        <v>Nu sînt informații pe web</v>
      </c>
      <c r="BK49" s="295" t="str">
        <f>IF(ISBLANK(Monitoring_MP!BK44),"",Monitoring_MP!BK44)</f>
        <v>nu</v>
      </c>
      <c r="BL49" s="293" t="str">
        <f>IF(ISBLANK(Monitoring_MP!BL44),"",Monitoring_MP!BL44)</f>
        <v>Nu sînt informații pe web</v>
      </c>
      <c r="BM49" s="295" t="str">
        <f>IF(ISBLANK(Monitoring_MP!BM44),"",Monitoring_MP!BM44)</f>
        <v>partial</v>
      </c>
      <c r="BN49" s="293" t="str">
        <f>IF(ISBLANK(Monitoring_MP!BN44),"",Monitoring_MP!BN44)</f>
        <v>http://www.cr-falesti.md/index.php/vacant?start=7
http://dge-falesti.org/index.php/concursuri/posturi-vacante?start=22
http://daspfc-falesti.org/index.php/evenimente-i-activit-i/posturi-vacante</v>
      </c>
      <c r="BO49" s="295" t="str">
        <f>IF(ISBLANK(Monitoring_MP!BO44),"",Monitoring_MP!BO44)</f>
        <v>nu</v>
      </c>
      <c r="BP49" s="293" t="str">
        <f>IF(ISBLANK(Monitoring_MP!BP44),"",Monitoring_MP!BP44)</f>
        <v>Nu sînt informații pe web</v>
      </c>
      <c r="BQ49" s="295" t="str">
        <f>IF(ISBLANK(Monitoring_MP!BQ44),"",Monitoring_MP!BQ44)</f>
        <v>nu</v>
      </c>
      <c r="BR49" s="293" t="str">
        <f>IF(ISBLANK(Monitoring_MP!BR44),"",Monitoring_MP!BR44)</f>
        <v>Nu sînt informații pe web</v>
      </c>
      <c r="BS49" s="295" t="str">
        <f>IF(ISBLANK(Monitoring_MP!BS44),"",Monitoring_MP!BS44)</f>
        <v>nu</v>
      </c>
      <c r="BT49" s="293" t="str">
        <f>IF(ISBLANK(Monitoring_MP!BT44),"",Monitoring_MP!BT44)</f>
        <v>Nu sînt informații pe web</v>
      </c>
      <c r="BU49" s="295" t="str">
        <f>IF(ISBLANK(Monitoring_MP!BU44),"",Monitoring_MP!BU44)</f>
        <v>nu</v>
      </c>
      <c r="BV49" s="293" t="str">
        <f>IF(ISBLANK(Monitoring_MP!BV44),"",Monitoring_MP!BV44)</f>
        <v>Nu sînt informații pe web</v>
      </c>
      <c r="BW49" s="295" t="str">
        <f>IF(ISBLANK(Monitoring_MP!BW44),"",Monitoring_MP!BW44)</f>
        <v>nu</v>
      </c>
      <c r="BX49" s="293" t="str">
        <f>IF(ISBLANK(Monitoring_MP!BX44),"",Monitoring_MP!BX44)</f>
        <v>Nu sînt informații pe web</v>
      </c>
      <c r="BY49" s="295" t="str">
        <f>IF(ISBLANK(Monitoring_MP!BY44),"",Monitoring_MP!BY44)</f>
        <v>nu</v>
      </c>
      <c r="BZ49" s="292" t="str">
        <f>IF(ISBLANK(Monitoring_MP!BZ44),"",Monitoring_MP!BZ44)</f>
        <v>Nu sînt informații pe web</v>
      </c>
      <c r="CA49" s="295" t="str">
        <f>IF(ISBLANK(Monitoring_MP!CA44),"",Monitoring_MP!CA44)</f>
        <v>nu</v>
      </c>
      <c r="CB49" s="293" t="str">
        <f>IF(ISBLANK(Monitoring_MP!CB44),"",Monitoring_MP!CB44)</f>
        <v>Nu sînt informații pe web</v>
      </c>
      <c r="CC49" s="295" t="str">
        <f>IF(ISBLANK(Monitoring_MP!CC44),"",Monitoring_MP!CC44)</f>
        <v>nu</v>
      </c>
      <c r="CD49" s="293" t="str">
        <f>IF(ISBLANK(Monitoring_MP!CD44),"",Monitoring_MP!CD44)</f>
        <v>Nu sînt informații pe web</v>
      </c>
      <c r="CE49" s="295" t="str">
        <f>IF(ISBLANK(Monitoring_MP!CE44),"",Monitoring_MP!CE44)</f>
        <v>nu</v>
      </c>
      <c r="CF49" s="293" t="str">
        <f>IF(ISBLANK(Monitoring_MP!CF44),"",Monitoring_MP!CF44)</f>
        <v>Nu sînt informații pe web</v>
      </c>
      <c r="CG49" s="295" t="str">
        <f>IF(ISBLANK(Monitoring_MP!CG44),"",Monitoring_MP!CG44)</f>
        <v>nu</v>
      </c>
      <c r="CH49" s="293" t="str">
        <f>IF(ISBLANK(Monitoring_MP!CH44),"",Monitoring_MP!CH44)</f>
        <v>Nu sînt informații pe web</v>
      </c>
      <c r="CI49" s="295" t="str">
        <f>IF(ISBLANK(Monitoring_MP!CI44),"",Monitoring_MP!CI44)</f>
        <v>nu</v>
      </c>
      <c r="CJ49" s="292" t="str">
        <f>IF(ISBLANK(Monitoring_MP!CJ44),"",Monitoring_MP!CJ44)</f>
        <v>Nu sînt informații pe web</v>
      </c>
      <c r="CK49" s="295" t="str">
        <f>IF(ISBLANK(Monitoring_MP!CK44),"",Monitoring_MP!CK44)</f>
        <v>nu</v>
      </c>
      <c r="CL49" s="293" t="str">
        <f>IF(ISBLANK(Monitoring_MP!CL44),"",Monitoring_MP!CL44)</f>
        <v>Nu sînt informații pe web</v>
      </c>
      <c r="CM49" s="295" t="str">
        <f>IF(ISBLANK(Monitoring_MP!CM44),"",Monitoring_MP!CM44)</f>
        <v>nu</v>
      </c>
      <c r="CN49" s="73" t="str">
        <f>IF(ISBLANK(Monitoring_MP!CN44),"",Monitoring_MP!CN44)</f>
        <v>Nu sînt informații pe web</v>
      </c>
      <c r="CO49" s="295" t="str">
        <f>IF(ISBLANK(Monitoring_MP!CO44),"",Monitoring_MP!CO44)</f>
        <v>nu</v>
      </c>
      <c r="CP49" s="293" t="str">
        <f>IF(ISBLANK(Monitoring_MP!CP44),"",Monitoring_MP!CP44)</f>
        <v>Nu sînt informații pe web</v>
      </c>
      <c r="CQ49" s="295" t="str">
        <f>IF(ISBLANK(Monitoring_MP!CQ44),"",Monitoring_MP!CQ44)</f>
        <v>da</v>
      </c>
      <c r="CR49" s="293" t="str">
        <f>IF(ISBLANK(Monitoring_MP!CR44),"",Monitoring_MP!CR44)</f>
        <v>http://crstraseni.md/index.php?pag=news&amp;id=678&amp;l=ro&amp;start=120</v>
      </c>
      <c r="CS49" s="295" t="str">
        <f>IF(ISBLANK(Monitoring_MP!CS44),"",Monitoring_MP!CS44)</f>
        <v>nu</v>
      </c>
      <c r="CT49" s="293" t="str">
        <f>IF(ISBLANK(Monitoring_MP!CT44),"",Monitoring_MP!CT44)</f>
        <v>Nu sînt informații pe web</v>
      </c>
      <c r="CU49" s="295" t="str">
        <f>IF(ISBLANK(Monitoring_MP!CU44),"",Monitoring_MP!CU44)</f>
        <v>nu</v>
      </c>
      <c r="CV49" s="293" t="str">
        <f>IF(ISBLANK(Monitoring_MP!CV44),"",Monitoring_MP!CV44)</f>
        <v>Nu sînt informații pe web</v>
      </c>
      <c r="CW49" s="295" t="str">
        <f>IF(ISBLANK(Monitoring_MP!CW44),"",Monitoring_MP!CW44)</f>
        <v>nu</v>
      </c>
      <c r="CX49" s="293" t="str">
        <f>IF(ISBLANK(Monitoring_MP!CX44),"",Monitoring_MP!CX44)</f>
        <v>Nu sînt informații pe web</v>
      </c>
      <c r="CY49" s="318" t="str">
        <f t="shared" si="26"/>
        <v>da</v>
      </c>
      <c r="CZ49" s="318">
        <f t="shared" si="34"/>
        <v>1</v>
      </c>
      <c r="DA49" s="318" t="str">
        <f t="shared" si="27"/>
        <v>nu</v>
      </c>
      <c r="DB49" s="318">
        <f t="shared" si="35"/>
        <v>30</v>
      </c>
      <c r="DC49" s="318" t="str">
        <f t="shared" si="28"/>
        <v>partial</v>
      </c>
      <c r="DD49" s="318">
        <f t="shared" si="36"/>
        <v>1</v>
      </c>
      <c r="DE49" s="318" t="str">
        <f t="shared" si="29"/>
        <v>---</v>
      </c>
      <c r="DF49" s="318">
        <f t="shared" si="37"/>
        <v>0</v>
      </c>
      <c r="DG49" s="318" t="str">
        <f t="shared" si="30"/>
        <v>---</v>
      </c>
      <c r="DH49" s="318">
        <f t="shared" si="38"/>
        <v>0</v>
      </c>
      <c r="DI49" s="318" t="str">
        <f t="shared" si="31"/>
        <v>---</v>
      </c>
      <c r="DJ49" s="318">
        <f t="shared" si="39"/>
        <v>0</v>
      </c>
      <c r="DK49" s="318" t="str">
        <f t="shared" si="32"/>
        <v>---</v>
      </c>
      <c r="DL49" s="318">
        <f t="shared" si="40"/>
        <v>0</v>
      </c>
      <c r="DM49" s="318" t="str">
        <f t="shared" si="33"/>
        <v>N/A</v>
      </c>
      <c r="DN49" s="318">
        <f t="shared" si="41"/>
        <v>0</v>
      </c>
      <c r="DO49" s="318">
        <f t="shared" si="42"/>
        <v>32</v>
      </c>
      <c r="DP49" s="318" t="str">
        <f t="shared" si="43"/>
        <v>da</v>
      </c>
      <c r="DQ49" s="318" t="str">
        <f t="shared" si="44"/>
        <v>nu</v>
      </c>
      <c r="DR49" s="318">
        <f t="shared" si="45"/>
        <v>1</v>
      </c>
      <c r="DS49" s="318">
        <f t="shared" si="46"/>
        <v>30</v>
      </c>
      <c r="DT49" s="318">
        <f t="shared" si="47"/>
        <v>32</v>
      </c>
      <c r="DU49" s="350" t="s">
        <v>357</v>
      </c>
      <c r="DV49" s="319">
        <f t="shared" si="48"/>
        <v>3.125E-2</v>
      </c>
      <c r="DW49" s="319">
        <f t="shared" si="49"/>
        <v>0.9375</v>
      </c>
      <c r="DX49" s="318" t="str">
        <f>VLOOKUP($B49,Matching_final!$B:$G,5,FALSE)</f>
        <v>N/A</v>
      </c>
      <c r="DY49" s="318" t="str">
        <f>VLOOKUP($B49,Matching_final!$B:$H,6,FALSE)</f>
        <v>N/A</v>
      </c>
      <c r="DZ49" s="318" t="str">
        <f>VLOOKUP($B49,Matching_final!$B:$H,7,FALSE)</f>
        <v>N/A</v>
      </c>
      <c r="EA49" s="319" t="e">
        <f>VLOOKUP($DX49,Monitoring_MP_2018!$B:$CZ,102,FALSE)</f>
        <v>#N/A</v>
      </c>
      <c r="EB49" s="319" t="e">
        <f>VLOOKUP($DX49,Monitoring_MP_2018!$B:$CZ,103,FALSE)</f>
        <v>#N/A</v>
      </c>
      <c r="EC49" s="320" t="e">
        <f t="shared" si="50"/>
        <v>#N/A</v>
      </c>
      <c r="ED49" s="320" t="e">
        <f t="shared" si="51"/>
        <v>#N/A</v>
      </c>
      <c r="EE49" s="318">
        <v>43</v>
      </c>
    </row>
    <row r="50" spans="1:135" ht="15" customHeight="1" x14ac:dyDescent="0.35">
      <c r="A50" s="366" t="str">
        <f>IF(ISBLANK(Monitoring_MP!A55),"",Monitoring_MP!A55)</f>
        <v>Q53</v>
      </c>
      <c r="B50" s="362" t="str">
        <f>IF(ISBLANK(Monitoring_MP!B55),"",Monitoring_MP!B55)</f>
        <v>R20053</v>
      </c>
      <c r="C50" s="363">
        <f>IF(ISBLANK(Monitoring_MP!C55),"",Monitoring_MP!C55)</f>
        <v>55</v>
      </c>
      <c r="D50" s="363" t="str">
        <f>IF(ISBLANK(Monitoring_MP!D55),"",Monitoring_MP!D55)</f>
        <v>Sunt comunicate public CV-urile conducătorilor tuturor întreprinderilor municipale şi a societăţilor comerciale cu pachet majoritar deţinute de unitatea administrativ - teritorială, inclusiv informații cu privire la: studiile superioare, experiența de muncă, apartenența anterioară la societățile comerciale și organizațiile non-profit ?</v>
      </c>
      <c r="E50" s="363" t="str">
        <f>IF(ISBLANK(Monitoring_MP!E55),"",Monitoring_MP!E55)</f>
        <v>Are publicly communicated the resumes of heads of all municipal enterprises and companies with the majority stake held by administrative - territorial unit, including information on: higher education, work experience, previous membership to companies and non-profit organizations?</v>
      </c>
      <c r="F50" s="364" t="str">
        <f>IF(ISBLANK(Monitoring_MP!F55),"",Monitoring_MP!F55)</f>
        <v>inv</v>
      </c>
      <c r="G50" s="364" t="str">
        <f>IF(ISBLANK(Monitoring_MP!G55),"",Monitoring_MP!G55)</f>
        <v>inv1</v>
      </c>
      <c r="H50" s="364" t="str">
        <f>IF(ISBLANK(Monitoring_MP!H55),"",Monitoring_MP!H55)</f>
        <v>inv1K</v>
      </c>
      <c r="I50" s="365">
        <f>IF(ISBLANK(Monitoring_MP!I55),"",Monitoring_MP!I55)</f>
        <v>1</v>
      </c>
      <c r="J50" s="134" t="str">
        <f>IF(ISBLANK(Monitoring_MP!J55),"",Monitoring_MP!J55)</f>
        <v>da</v>
      </c>
      <c r="K50" s="134" t="str">
        <f>IF(ISBLANK(Monitoring_MP!K55),"",Monitoring_MP!K55)</f>
        <v>yes</v>
      </c>
      <c r="L50" s="134" t="str">
        <f>IF(ISBLANK(Monitoring_MP!L55),"",Monitoring_MP!L55)</f>
        <v>nu</v>
      </c>
      <c r="M50" s="134" t="str">
        <f>IF(ISBLANK(Monitoring_MP!M55),"",Monitoring_MP!M55)</f>
        <v>no</v>
      </c>
      <c r="N50" s="134" t="str">
        <f>IF(ISBLANK(Monitoring_MP!N55),"",Monitoring_MP!N55)</f>
        <v>partial</v>
      </c>
      <c r="O50" s="134" t="str">
        <f>IF(ISBLANK(Monitoring_MP!O55),"",Monitoring_MP!O55)</f>
        <v>partially</v>
      </c>
      <c r="P50" s="209" t="str">
        <f>IF(ISBLANK(Monitoring_MP!P55),"",Monitoring_MP!P55)</f>
        <v>---</v>
      </c>
      <c r="Q50" s="209" t="str">
        <f>IF(ISBLANK(Monitoring_MP!Q55),"",Monitoring_MP!Q55)</f>
        <v>---</v>
      </c>
      <c r="R50" s="209" t="str">
        <f>IF(ISBLANK(Monitoring_MP!R55),"",Monitoring_MP!R55)</f>
        <v>---</v>
      </c>
      <c r="S50" s="209" t="str">
        <f>IF(ISBLANK(Monitoring_MP!S55),"",Monitoring_MP!S55)</f>
        <v>---</v>
      </c>
      <c r="T50" s="209" t="str">
        <f>IF(ISBLANK(Monitoring_MP!T55),"",Monitoring_MP!T55)</f>
        <v>---</v>
      </c>
      <c r="U50" s="209" t="str">
        <f>IF(ISBLANK(Monitoring_MP!U55),"",Monitoring_MP!U55)</f>
        <v>---</v>
      </c>
      <c r="V50" s="209" t="str">
        <f>IF(ISBLANK(Monitoring_MP!V55),"",Monitoring_MP!V55)</f>
        <v>---</v>
      </c>
      <c r="W50" s="209" t="str">
        <f>IF(ISBLANK(Monitoring_MP!W55),"",Monitoring_MP!W55)</f>
        <v>---</v>
      </c>
      <c r="X50" s="134" t="str">
        <f>IF(ISBLANK(Monitoring_MP!X55),"",Monitoring_MP!X55)</f>
        <v>N/A</v>
      </c>
      <c r="Y50" s="134" t="str">
        <f>IF(ISBLANK(Monitoring_MP!Y55),"",Monitoring_MP!Y55)</f>
        <v>N/A</v>
      </c>
      <c r="Z50" s="361" t="str">
        <f>IF(ISBLANK(Monitoring_MP!Z55),"",Monitoring_MP!Z55)</f>
        <v>---</v>
      </c>
      <c r="AA50" s="361" t="str">
        <f>IF(ISBLANK(Monitoring_MP!AA55),"",Monitoring_MP!AA55)</f>
        <v>---</v>
      </c>
      <c r="AB50" s="134" t="str">
        <f>IF(ISBLANK(Monitoring_MP!AB55),"",Monitoring_MP!AB55)</f>
        <v>da</v>
      </c>
      <c r="AC50" s="134" t="str">
        <f>IF(ISBLANK(Monitoring_MP!AC55),"",Monitoring_MP!AC55)</f>
        <v>nu</v>
      </c>
      <c r="AD50" s="134">
        <f>IF(ISBLANK(Monitoring_MP!AD55),"",Monitoring_MP!AD55)</f>
        <v>1</v>
      </c>
      <c r="AE50" s="134">
        <f>IF(ISBLANK(Monitoring_MP!AE55),"",Monitoring_MP!AE55)</f>
        <v>0</v>
      </c>
      <c r="AF50" s="134">
        <f>IF(ISBLANK(Monitoring_MP!AF55),"",Monitoring_MP!AF55)</f>
        <v>0.5</v>
      </c>
      <c r="AG50" s="209" t="str">
        <f>IF(ISBLANK(Monitoring_MP!AG55),"",Monitoring_MP!AG55)</f>
        <v>---</v>
      </c>
      <c r="AH50" s="209" t="str">
        <f>IF(ISBLANK(Monitoring_MP!AH55),"",Monitoring_MP!AH55)</f>
        <v>---</v>
      </c>
      <c r="AI50" s="209" t="str">
        <f>IF(ISBLANK(Monitoring_MP!AI55),"",Monitoring_MP!AI55)</f>
        <v>---</v>
      </c>
      <c r="AJ50" s="209" t="str">
        <f>IF(ISBLANK(Monitoring_MP!AJ55),"",Monitoring_MP!AJ55)</f>
        <v>---</v>
      </c>
      <c r="AK50" s="221" t="str">
        <f>IF(ISBLANK(Monitoring_MP!AK55),"",Monitoring_MP!AK55)</f>
        <v>N/A</v>
      </c>
      <c r="AL50" s="209" t="str">
        <f>IF(ISBLANK(Monitoring_MP!AL55),"",Monitoring_MP!AL55)</f>
        <v>---</v>
      </c>
      <c r="AM50" s="295" t="str">
        <f>IF(ISBLANK(Monitoring_MP!AM55),"",Monitoring_MP!AM55)</f>
        <v>nu</v>
      </c>
      <c r="AN50" s="294" t="str">
        <f>IF(ISBLANK(Monitoring_MP!AN55),"",Monitoring_MP!AN55)</f>
        <v>Nu sînt informații pe web</v>
      </c>
      <c r="AO50" s="295" t="str">
        <f>IF(ISBLANK(Monitoring_MP!AO55),"",Monitoring_MP!AO55)</f>
        <v>nu</v>
      </c>
      <c r="AP50" s="294" t="str">
        <f>IF(ISBLANK(Monitoring_MP!AP55),"",Monitoring_MP!AP55)</f>
        <v>Nu sînt informații pe web</v>
      </c>
      <c r="AQ50" s="295" t="str">
        <f>IF(ISBLANK(Monitoring_MP!AQ55),"",Monitoring_MP!AQ55)</f>
        <v>nu</v>
      </c>
      <c r="AR50" s="293" t="str">
        <f>IF(ISBLANK(Monitoring_MP!AR55),"",Monitoring_MP!AR55)</f>
        <v>Nu sînt informații pe web</v>
      </c>
      <c r="AS50" s="295" t="str">
        <f>IF(ISBLANK(Monitoring_MP!AS55),"",Monitoring_MP!AS55)</f>
        <v>nu</v>
      </c>
      <c r="AT50" s="293" t="str">
        <f>IF(ISBLANK(Monitoring_MP!AT55),"",Monitoring_MP!AT55)</f>
        <v>Nu sînt informații pe web</v>
      </c>
      <c r="AU50" s="295" t="str">
        <f>IF(ISBLANK(Monitoring_MP!AU55),"",Monitoring_MP!AU55)</f>
        <v>nu</v>
      </c>
      <c r="AV50" s="293" t="str">
        <f>IF(ISBLANK(Monitoring_MP!AV55),"",Monitoring_MP!AV55)</f>
        <v>Nu sînt informații pe web</v>
      </c>
      <c r="AW50" s="295" t="str">
        <f>IF(ISBLANK(Monitoring_MP!AW55),"",Monitoring_MP!AW55)</f>
        <v>nu</v>
      </c>
      <c r="AX50" s="293" t="str">
        <f>IF(ISBLANK(Monitoring_MP!AX55),"",Monitoring_MP!AX55)</f>
        <v>Nu sînt informații pe web</v>
      </c>
      <c r="AY50" s="295" t="str">
        <f>IF(ISBLANK(Monitoring_MP!AY55),"",Monitoring_MP!AY55)</f>
        <v>nu</v>
      </c>
      <c r="AZ50" s="293" t="str">
        <f>IF(ISBLANK(Monitoring_MP!AZ55),"",Monitoring_MP!AZ55)</f>
        <v>Nu sînt informații pe web</v>
      </c>
      <c r="BA50" s="295" t="str">
        <f>IF(ISBLANK(Monitoring_MP!BA55),"",Monitoring_MP!BA55)</f>
        <v>nu</v>
      </c>
      <c r="BB50" s="293" t="str">
        <f>IF(ISBLANK(Monitoring_MP!BB55),"",Monitoring_MP!BB55)</f>
        <v>Nu sînt informații pe web</v>
      </c>
      <c r="BC50" s="295" t="str">
        <f>IF(ISBLANK(Monitoring_MP!BC55),"",Monitoring_MP!BC55)</f>
        <v>nu</v>
      </c>
      <c r="BD50" s="293" t="str">
        <f>IF(ISBLANK(Monitoring_MP!BD55),"",Monitoring_MP!BD55)</f>
        <v>Nu sînt informații pe web</v>
      </c>
      <c r="BE50" s="295" t="str">
        <f>IF(ISBLANK(Monitoring_MP!BE55),"",Monitoring_MP!BE55)</f>
        <v>nu</v>
      </c>
      <c r="BF50" s="293" t="str">
        <f>IF(ISBLANK(Monitoring_MP!BF55),"",Monitoring_MP!BF55)</f>
        <v>Nu sînt informații pe web</v>
      </c>
      <c r="BG50" s="295" t="str">
        <f>IF(ISBLANK(Monitoring_MP!BG55),"",Monitoring_MP!BG55)</f>
        <v>nu</v>
      </c>
      <c r="BH50" s="293" t="str">
        <f>IF(ISBLANK(Monitoring_MP!BH55),"",Monitoring_MP!BH55)</f>
        <v>Nu sînt informații pe web</v>
      </c>
      <c r="BI50" s="295" t="str">
        <f>IF(ISBLANK(Monitoring_MP!BI55),"",Monitoring_MP!BI55)</f>
        <v>nu</v>
      </c>
      <c r="BJ50" s="293" t="str">
        <f>IF(ISBLANK(Monitoring_MP!BJ55),"",Monitoring_MP!BJ55)</f>
        <v>Nu sînt informații pe web</v>
      </c>
      <c r="BK50" s="295" t="str">
        <f>IF(ISBLANK(Monitoring_MP!BK55),"",Monitoring_MP!BK55)</f>
        <v>nu</v>
      </c>
      <c r="BL50" s="293" t="str">
        <f>IF(ISBLANK(Monitoring_MP!BL55),"",Monitoring_MP!BL55)</f>
        <v>Nu sînt informații pe web</v>
      </c>
      <c r="BM50" s="295" t="str">
        <f>IF(ISBLANK(Monitoring_MP!BM55),"",Monitoring_MP!BM55)</f>
        <v>da</v>
      </c>
      <c r="BN50" s="293" t="str">
        <f>IF(ISBLANK(Monitoring_MP!BN55),"",Monitoring_MP!BN55)</f>
        <v>http://www.cr-falesti.md/index.php/m-im/csrf
http://www.cr-falesti.md/index.php/m-im/cf
http://www.cr-falesti.md/index.php/m-im/bpscr</v>
      </c>
      <c r="BO50" s="295" t="str">
        <f>IF(ISBLANK(Monitoring_MP!BO55),"",Monitoring_MP!BO55)</f>
        <v>nu</v>
      </c>
      <c r="BP50" s="293" t="str">
        <f>IF(ISBLANK(Monitoring_MP!BP55),"",Monitoring_MP!BP55)</f>
        <v>Nu sînt informații pe web</v>
      </c>
      <c r="BQ50" s="295" t="str">
        <f>IF(ISBLANK(Monitoring_MP!BQ55),"",Monitoring_MP!BQ55)</f>
        <v>nu</v>
      </c>
      <c r="BR50" s="293" t="str">
        <f>IF(ISBLANK(Monitoring_MP!BR55),"",Monitoring_MP!BR55)</f>
        <v>Nu sînt informații pe web</v>
      </c>
      <c r="BS50" s="295" t="str">
        <f>IF(ISBLANK(Monitoring_MP!BS55),"",Monitoring_MP!BS55)</f>
        <v>nu</v>
      </c>
      <c r="BT50" s="293" t="str">
        <f>IF(ISBLANK(Monitoring_MP!BT55),"",Monitoring_MP!BT55)</f>
        <v>Nu sînt informații pe web</v>
      </c>
      <c r="BU50" s="295" t="str">
        <f>IF(ISBLANK(Monitoring_MP!BU55),"",Monitoring_MP!BU55)</f>
        <v>nu</v>
      </c>
      <c r="BV50" s="293" t="str">
        <f>IF(ISBLANK(Monitoring_MP!BV55),"",Monitoring_MP!BV55)</f>
        <v>Nu sînt informații pe web</v>
      </c>
      <c r="BW50" s="295" t="str">
        <f>IF(ISBLANK(Monitoring_MP!BW55),"",Monitoring_MP!BW55)</f>
        <v>nu</v>
      </c>
      <c r="BX50" s="293" t="str">
        <f>IF(ISBLANK(Monitoring_MP!BX55),"",Monitoring_MP!BX55)</f>
        <v>Nu sînt informații pe web</v>
      </c>
      <c r="BY50" s="295" t="str">
        <f>IF(ISBLANK(Monitoring_MP!BY55),"",Monitoring_MP!BY55)</f>
        <v>nu</v>
      </c>
      <c r="BZ50" s="293" t="str">
        <f>IF(ISBLANK(Monitoring_MP!BZ55),"",Monitoring_MP!BZ55)</f>
        <v>Nu sînt informații pe web</v>
      </c>
      <c r="CA50" s="295" t="str">
        <f>IF(ISBLANK(Monitoring_MP!CA55),"",Monitoring_MP!CA55)</f>
        <v>nu</v>
      </c>
      <c r="CB50" s="293" t="str">
        <f>IF(ISBLANK(Monitoring_MP!CB55),"",Monitoring_MP!CB55)</f>
        <v>Nu sînt informații pe web</v>
      </c>
      <c r="CC50" s="295" t="str">
        <f>IF(ISBLANK(Monitoring_MP!CC55),"",Monitoring_MP!CC55)</f>
        <v>nu</v>
      </c>
      <c r="CD50" s="293" t="str">
        <f>IF(ISBLANK(Monitoring_MP!CD55),"",Monitoring_MP!CD55)</f>
        <v>Nu sînt informații pe web</v>
      </c>
      <c r="CE50" s="295" t="str">
        <f>IF(ISBLANK(Monitoring_MP!CE55),"",Monitoring_MP!CE55)</f>
        <v>nu</v>
      </c>
      <c r="CF50" s="293" t="str">
        <f>IF(ISBLANK(Monitoring_MP!CF55),"",Monitoring_MP!CF55)</f>
        <v>Nu sînt informații pe web</v>
      </c>
      <c r="CG50" s="295" t="str">
        <f>IF(ISBLANK(Monitoring_MP!CG55),"",Monitoring_MP!CG55)</f>
        <v>nu</v>
      </c>
      <c r="CH50" s="293" t="str">
        <f>IF(ISBLANK(Monitoring_MP!CH55),"",Monitoring_MP!CH55)</f>
        <v>Nu sînt informații pe web</v>
      </c>
      <c r="CI50" s="295" t="str">
        <f>IF(ISBLANK(Monitoring_MP!CI55),"",Monitoring_MP!CI55)</f>
        <v>nu</v>
      </c>
      <c r="CJ50" s="293" t="str">
        <f>IF(ISBLANK(Monitoring_MP!CJ55),"",Monitoring_MP!CJ55)</f>
        <v>Nu sînt informații pe web</v>
      </c>
      <c r="CK50" s="295" t="str">
        <f>IF(ISBLANK(Monitoring_MP!CK55),"",Monitoring_MP!CK55)</f>
        <v>nu</v>
      </c>
      <c r="CL50" s="293" t="str">
        <f>IF(ISBLANK(Monitoring_MP!CL55),"",Monitoring_MP!CL55)</f>
        <v>Nu sînt informații pe web</v>
      </c>
      <c r="CM50" s="295" t="str">
        <f>IF(ISBLANK(Monitoring_MP!CM55),"",Monitoring_MP!CM55)</f>
        <v>nu</v>
      </c>
      <c r="CN50" s="293" t="str">
        <f>IF(ISBLANK(Monitoring_MP!CN55),"",Monitoring_MP!CN55)</f>
        <v>Nu sînt informații pe web</v>
      </c>
      <c r="CO50" s="295" t="str">
        <f>IF(ISBLANK(Monitoring_MP!CO55),"",Monitoring_MP!CO55)</f>
        <v>nu</v>
      </c>
      <c r="CP50" s="293" t="str">
        <f>IF(ISBLANK(Monitoring_MP!CP55),"",Monitoring_MP!CP55)</f>
        <v>Nu sînt informații pe web</v>
      </c>
      <c r="CQ50" s="295" t="str">
        <f>IF(ISBLANK(Monitoring_MP!CQ55),"",Monitoring_MP!CQ55)</f>
        <v>nu</v>
      </c>
      <c r="CR50" s="293" t="str">
        <f>IF(ISBLANK(Monitoring_MP!CR55),"",Monitoring_MP!CR55)</f>
        <v>Nu sînt informații pe web</v>
      </c>
      <c r="CS50" s="295" t="str">
        <f>IF(ISBLANK(Monitoring_MP!CS55),"",Monitoring_MP!CS55)</f>
        <v>nu</v>
      </c>
      <c r="CT50" s="293" t="str">
        <f>IF(ISBLANK(Monitoring_MP!CT55),"",Monitoring_MP!CT55)</f>
        <v>Nu sînt informații pe web</v>
      </c>
      <c r="CU50" s="295" t="str">
        <f>IF(ISBLANK(Monitoring_MP!CU55),"",Monitoring_MP!CU55)</f>
        <v>nu</v>
      </c>
      <c r="CV50" s="293" t="str">
        <f>IF(ISBLANK(Monitoring_MP!CV55),"",Monitoring_MP!CV55)</f>
        <v>Nu sînt informații pe web</v>
      </c>
      <c r="CW50" s="295" t="str">
        <f>IF(ISBLANK(Monitoring_MP!CW55),"",Monitoring_MP!CW55)</f>
        <v>nu</v>
      </c>
      <c r="CX50" s="293" t="str">
        <f>IF(ISBLANK(Monitoring_MP!CX55),"",Monitoring_MP!CX55)</f>
        <v>Nu sînt informații pe web</v>
      </c>
      <c r="CY50" s="318" t="str">
        <f t="shared" si="26"/>
        <v>da</v>
      </c>
      <c r="CZ50" s="318">
        <f t="shared" si="34"/>
        <v>1</v>
      </c>
      <c r="DA50" s="318" t="str">
        <f t="shared" si="27"/>
        <v>nu</v>
      </c>
      <c r="DB50" s="318">
        <f t="shared" si="35"/>
        <v>31</v>
      </c>
      <c r="DC50" s="318" t="str">
        <f t="shared" si="28"/>
        <v>partial</v>
      </c>
      <c r="DD50" s="318">
        <f t="shared" si="36"/>
        <v>0</v>
      </c>
      <c r="DE50" s="318" t="str">
        <f t="shared" si="29"/>
        <v>---</v>
      </c>
      <c r="DF50" s="318">
        <f t="shared" si="37"/>
        <v>0</v>
      </c>
      <c r="DG50" s="318" t="str">
        <f t="shared" si="30"/>
        <v>---</v>
      </c>
      <c r="DH50" s="318">
        <f t="shared" si="38"/>
        <v>0</v>
      </c>
      <c r="DI50" s="318" t="str">
        <f t="shared" si="31"/>
        <v>---</v>
      </c>
      <c r="DJ50" s="318">
        <f t="shared" si="39"/>
        <v>0</v>
      </c>
      <c r="DK50" s="318" t="str">
        <f t="shared" si="32"/>
        <v>---</v>
      </c>
      <c r="DL50" s="318">
        <f t="shared" si="40"/>
        <v>0</v>
      </c>
      <c r="DM50" s="318" t="str">
        <f t="shared" si="33"/>
        <v>N/A</v>
      </c>
      <c r="DN50" s="318">
        <f t="shared" si="41"/>
        <v>0</v>
      </c>
      <c r="DO50" s="318">
        <f t="shared" si="42"/>
        <v>32</v>
      </c>
      <c r="DP50" s="318" t="str">
        <f t="shared" si="43"/>
        <v>da</v>
      </c>
      <c r="DQ50" s="318" t="str">
        <f t="shared" si="44"/>
        <v>nu</v>
      </c>
      <c r="DR50" s="318">
        <f t="shared" si="45"/>
        <v>1</v>
      </c>
      <c r="DS50" s="318">
        <f t="shared" si="46"/>
        <v>31</v>
      </c>
      <c r="DT50" s="318">
        <f t="shared" si="47"/>
        <v>32</v>
      </c>
      <c r="DU50" s="363" t="s">
        <v>335</v>
      </c>
      <c r="DV50" s="319">
        <f t="shared" si="48"/>
        <v>3.125E-2</v>
      </c>
      <c r="DW50" s="319">
        <f t="shared" si="49"/>
        <v>0.96875</v>
      </c>
      <c r="DX50" s="318" t="str">
        <f>VLOOKUP($B50,Matching_final!$B:$G,5,FALSE)</f>
        <v>R18053</v>
      </c>
      <c r="DY50" s="318" t="str">
        <f>VLOOKUP($B50,Matching_final!$B:$H,6,FALSE)</f>
        <v>Sunt comunicate public CV-urile conducătorilor tuturor întreprinderilor municipale şi a societăţilor comerciale cu pachet majoritar deţinute de unitatea administrativ - teritorială, inclusiv informații cu privire la: studiile superioare, experiența de muncă, apartenența anterioară la societățile comerciale și organizațiile non-profit?</v>
      </c>
      <c r="DZ50" s="318" t="str">
        <f>VLOOKUP($B50,Matching_final!$B:$H,7,FALSE)</f>
        <v>inv</v>
      </c>
      <c r="EA50" s="319">
        <f>VLOOKUP($DX50,Monitoring_MP_2018!$B:$CZ,102,FALSE)</f>
        <v>9.375E-2</v>
      </c>
      <c r="EB50" s="319">
        <f>VLOOKUP($DX50,Monitoring_MP_2018!$B:$CZ,103,FALSE)</f>
        <v>0.90625</v>
      </c>
      <c r="EC50" s="320">
        <f t="shared" si="50"/>
        <v>-6.25E-2</v>
      </c>
      <c r="ED50" s="320">
        <f t="shared" si="51"/>
        <v>6.25E-2</v>
      </c>
      <c r="EE50" s="318">
        <v>54</v>
      </c>
    </row>
    <row r="51" spans="1:135" ht="15" customHeight="1" x14ac:dyDescent="0.35">
      <c r="A51" s="312" t="str">
        <f>IF(ISBLANK(Monitoring_MP!A9),"",Monitoring_MP!A9)</f>
        <v>Q8</v>
      </c>
      <c r="B51" s="313" t="str">
        <f>IF(ISBLANK(Monitoring_MP!B9),"",Monitoring_MP!B9)</f>
        <v>R20008</v>
      </c>
      <c r="C51" s="314">
        <f>IF(ISBLANK(Monitoring_MP!C9),"",Monitoring_MP!C9)</f>
        <v>9</v>
      </c>
      <c r="D51" s="314" t="str">
        <f>IF(ISBLANK(Monitoring_MP!D9),"",Monitoring_MP!D9)</f>
        <v>Există un instrument online care permite publicului să depună și să urmărească reclamațiile/cererile lor?</v>
      </c>
      <c r="E51" s="314" t="str">
        <f>IF(ISBLANK(Monitoring_MP!E9),"",Monitoring_MP!E9)</f>
        <v>Is there any online tool that allows the public to follow its requests and complaints?</v>
      </c>
      <c r="F51" s="126" t="str">
        <f>IF(ISBLANK(Monitoring_MP!F9),"",Monitoring_MP!F9)</f>
        <v>acc</v>
      </c>
      <c r="G51" s="126" t="str">
        <f>IF(ISBLANK(Monitoring_MP!G9),"",Monitoring_MP!G9)</f>
        <v>acc8</v>
      </c>
      <c r="H51" s="126" t="str">
        <f>IF(ISBLANK(Monitoring_MP!H9),"",Monitoring_MP!H9)</f>
        <v>acc8k</v>
      </c>
      <c r="I51" s="315">
        <f>IF(ISBLANK(Monitoring_MP!I9),"",Monitoring_MP!I9)</f>
        <v>1</v>
      </c>
      <c r="J51" s="126" t="str">
        <f>IF(ISBLANK(Monitoring_MP!J9),"",Monitoring_MP!J9)</f>
        <v>da</v>
      </c>
      <c r="K51" s="126" t="str">
        <f>IF(ISBLANK(Monitoring_MP!K9),"",Monitoring_MP!K9)</f>
        <v>yes</v>
      </c>
      <c r="L51" s="126" t="str">
        <f>IF(ISBLANK(Monitoring_MP!L9),"",Monitoring_MP!L9)</f>
        <v>nu</v>
      </c>
      <c r="M51" s="126" t="str">
        <f>IF(ISBLANK(Monitoring_MP!M9),"",Monitoring_MP!M9)</f>
        <v>no</v>
      </c>
      <c r="N51" s="126" t="str">
        <f>IF(ISBLANK(Monitoring_MP!N9),"",Monitoring_MP!N9)</f>
        <v>partial</v>
      </c>
      <c r="O51" s="126" t="str">
        <f>IF(ISBLANK(Monitoring_MP!O9),"",Monitoring_MP!O9)</f>
        <v>partially</v>
      </c>
      <c r="P51" s="201" t="str">
        <f>IF(ISBLANK(Monitoring_MP!P9),"",Monitoring_MP!P9)</f>
        <v>---</v>
      </c>
      <c r="Q51" s="201" t="str">
        <f>IF(ISBLANK(Monitoring_MP!Q9),"",Monitoring_MP!Q9)</f>
        <v>---</v>
      </c>
      <c r="R51" s="201" t="str">
        <f>IF(ISBLANK(Monitoring_MP!R9),"",Monitoring_MP!R9)</f>
        <v>---</v>
      </c>
      <c r="S51" s="201" t="str">
        <f>IF(ISBLANK(Monitoring_MP!S9),"",Monitoring_MP!S9)</f>
        <v>---</v>
      </c>
      <c r="T51" s="201" t="str">
        <f>IF(ISBLANK(Monitoring_MP!T9),"",Monitoring_MP!T9)</f>
        <v>---</v>
      </c>
      <c r="U51" s="201" t="str">
        <f>IF(ISBLANK(Monitoring_MP!U9),"",Monitoring_MP!U9)</f>
        <v>---</v>
      </c>
      <c r="V51" s="201" t="str">
        <f>IF(ISBLANK(Monitoring_MP!V9),"",Monitoring_MP!V9)</f>
        <v>---</v>
      </c>
      <c r="W51" s="201" t="str">
        <f>IF(ISBLANK(Monitoring_MP!W9),"",Monitoring_MP!W9)</f>
        <v>---</v>
      </c>
      <c r="X51" s="126" t="str">
        <f>IF(ISBLANK(Monitoring_MP!X9),"",Monitoring_MP!X9)</f>
        <v>N/A</v>
      </c>
      <c r="Y51" s="126" t="str">
        <f>IF(ISBLANK(Monitoring_MP!Y9),"",Monitoring_MP!Y9)</f>
        <v>N/A</v>
      </c>
      <c r="Z51" s="316" t="str">
        <f>IF(ISBLANK(Monitoring_MP!Z9),"",Monitoring_MP!Z9)</f>
        <v>---</v>
      </c>
      <c r="AA51" s="316" t="str">
        <f>IF(ISBLANK(Monitoring_MP!AA9),"",Monitoring_MP!AA9)</f>
        <v>---</v>
      </c>
      <c r="AB51" s="126" t="str">
        <f>IF(ISBLANK(Monitoring_MP!AB9),"",Monitoring_MP!AB9)</f>
        <v>da</v>
      </c>
      <c r="AC51" s="126" t="str">
        <f>IF(ISBLANK(Monitoring_MP!AC9),"",Monitoring_MP!AC9)</f>
        <v>nu</v>
      </c>
      <c r="AD51" s="126">
        <f>IF(ISBLANK(Monitoring_MP!AD9),"",Monitoring_MP!AD9)</f>
        <v>1</v>
      </c>
      <c r="AE51" s="126">
        <f>IF(ISBLANK(Monitoring_MP!AE9),"",Monitoring_MP!AE9)</f>
        <v>0</v>
      </c>
      <c r="AF51" s="126">
        <f>IF(ISBLANK(Monitoring_MP!AF9),"",Monitoring_MP!AF9)</f>
        <v>0.5</v>
      </c>
      <c r="AG51" s="201" t="str">
        <f>IF(ISBLANK(Monitoring_MP!AG9),"",Monitoring_MP!AG9)</f>
        <v>---</v>
      </c>
      <c r="AH51" s="201" t="str">
        <f>IF(ISBLANK(Monitoring_MP!AH9),"",Monitoring_MP!AH9)</f>
        <v>---</v>
      </c>
      <c r="AI51" s="201" t="str">
        <f>IF(ISBLANK(Monitoring_MP!AI9),"",Monitoring_MP!AI9)</f>
        <v>---</v>
      </c>
      <c r="AJ51" s="201" t="str">
        <f>IF(ISBLANK(Monitoring_MP!AJ9),"",Monitoring_MP!AJ9)</f>
        <v>---</v>
      </c>
      <c r="AK51" s="210" t="str">
        <f>IF(ISBLANK(Monitoring_MP!AK9),"",Monitoring_MP!AK9)</f>
        <v>N/A</v>
      </c>
      <c r="AL51" s="201" t="str">
        <f>IF(ISBLANK(Monitoring_MP!AL9),"",Monitoring_MP!AL9)</f>
        <v>---</v>
      </c>
      <c r="AM51" s="295" t="str">
        <f>IF(ISBLANK(Monitoring_MP!AM9),"",Monitoring_MP!AM9)</f>
        <v>nu</v>
      </c>
      <c r="AN51" s="294" t="str">
        <f>IF(ISBLANK(Monitoring_MP!AN9),"",Monitoring_MP!AN9)</f>
        <v>Nu sînt informații pe web</v>
      </c>
      <c r="AO51" s="295" t="str">
        <f>IF(ISBLANK(Monitoring_MP!AO9),"",Monitoring_MP!AO9)</f>
        <v>partial</v>
      </c>
      <c r="AP51" s="294" t="str">
        <f>IF(ISBLANK(Monitoring_MP!AP9),"",Monitoring_MP!AP9)</f>
        <v>http://basarabeasca.md/ro/contacte/</v>
      </c>
      <c r="AQ51" s="295" t="str">
        <f>IF(ISBLANK(Monitoring_MP!AQ9),"",Monitoring_MP!AQ9)</f>
        <v>nu</v>
      </c>
      <c r="AR51" s="292" t="str">
        <f>IF(ISBLANK(Monitoring_MP!AR9),"",Monitoring_MP!AR9)</f>
        <v>Nu sînt informații pe web</v>
      </c>
      <c r="AS51" s="295" t="str">
        <f>IF(ISBLANK(Monitoring_MP!AS9),"",Monitoring_MP!AS9)</f>
        <v>partial</v>
      </c>
      <c r="AT51" s="293" t="str">
        <f>IF(ISBLANK(Monitoring_MP!AT9),"",Monitoring_MP!AT9)</f>
        <v>https://cahul.md/contact/</v>
      </c>
      <c r="AU51" s="295" t="str">
        <f>IF(ISBLANK(Monitoring_MP!AU9),"",Monitoring_MP!AU9)</f>
        <v>nu</v>
      </c>
      <c r="AV51" s="293" t="str">
        <f>IF(ISBLANK(Monitoring_MP!AV9),"",Monitoring_MP!AV9)</f>
        <v>Nu sînt informații pe web</v>
      </c>
      <c r="AW51" s="295" t="str">
        <f>IF(ISBLANK(Monitoring_MP!AW9),"",Monitoring_MP!AW9)</f>
        <v>partial</v>
      </c>
      <c r="AX51" s="292" t="str">
        <f>IF(ISBLANK(Monitoring_MP!AX9),"",Monitoring_MP!AX9)</f>
        <v>http://cantemir.md/feedbacktxt.php?l=ro&amp;idc=109&amp;t=/Audienta-online/Audienta-online/</v>
      </c>
      <c r="AY51" s="295" t="str">
        <f>IF(ISBLANK(Monitoring_MP!AY9),"",Monitoring_MP!AY9)</f>
        <v>partial</v>
      </c>
      <c r="AZ51" s="293" t="str">
        <f>IF(ISBLANK(Monitoring_MP!AZ9),"",Monitoring_MP!AZ9)</f>
        <v>http://www.causeni.md/questions/questions_item/add?mail=1</v>
      </c>
      <c r="BA51" s="295" t="str">
        <f>IF(ISBLANK(Monitoring_MP!BA9),"",Monitoring_MP!BA9)</f>
        <v>partial</v>
      </c>
      <c r="BB51" s="292" t="str">
        <f>IF(ISBLANK(Monitoring_MP!BB9),"",Monitoring_MP!BB9)</f>
        <v>http://raioncimislia.md/petitii-online/</v>
      </c>
      <c r="BC51" s="295" t="str">
        <f>IF(ISBLANK(Monitoring_MP!BC9),"",Monitoring_MP!BC9)</f>
        <v>partial</v>
      </c>
      <c r="BD51" s="292" t="str">
        <f>IF(ISBLANK(Monitoring_MP!BD9),"",Monitoring_MP!BD9)</f>
        <v>http://criuleni.md/index.php?pag=feedback&amp;id=463&amp;l=ro</v>
      </c>
      <c r="BE51" s="295" t="str">
        <f>IF(ISBLANK(Monitoring_MP!BE9),"",Monitoring_MP!BE9)</f>
        <v>nu</v>
      </c>
      <c r="BF51" s="292" t="str">
        <f>IF(ISBLANK(Monitoring_MP!BF9),"",Monitoring_MP!BF9)</f>
        <v>Nu sînt informații pe web</v>
      </c>
      <c r="BG51" s="295" t="str">
        <f>IF(ISBLANK(Monitoring_MP!BG9),"",Monitoring_MP!BG9)</f>
        <v>nu</v>
      </c>
      <c r="BH51" s="292" t="str">
        <f>IF(ISBLANK(Monitoring_MP!BH9),"",Monitoring_MP!BH9)</f>
        <v>Nu sînt informații pe web</v>
      </c>
      <c r="BI51" s="295" t="str">
        <f>IF(ISBLANK(Monitoring_MP!BI9),"",Monitoring_MP!BI9)</f>
        <v>partial</v>
      </c>
      <c r="BJ51" s="292" t="str">
        <f>IF(ISBLANK(Monitoring_MP!BJ9),"",Monitoring_MP!BJ9)</f>
        <v>http://dubasari.md/pagins/scrie-presedintelui</v>
      </c>
      <c r="BK51" s="295" t="str">
        <f>IF(ISBLANK(Monitoring_MP!BK9),"",Monitoring_MP!BK9)</f>
        <v>nu</v>
      </c>
      <c r="BL51" s="292" t="str">
        <f>IF(ISBLANK(Monitoring_MP!BL9),"",Monitoring_MP!BL9)</f>
        <v>Nu sînt informații pe web</v>
      </c>
      <c r="BM51" s="295" t="str">
        <f>IF(ISBLANK(Monitoring_MP!BM9),"",Monitoring_MP!BM9)</f>
        <v>nu</v>
      </c>
      <c r="BN51" s="293" t="str">
        <f>IF(ISBLANK(Monitoring_MP!BN9),"",Monitoring_MP!BN9)</f>
        <v>Nu sînt informații pe web</v>
      </c>
      <c r="BO51" s="295" t="str">
        <f>IF(ISBLANK(Monitoring_MP!BO9),"",Monitoring_MP!BO9)</f>
        <v>partial</v>
      </c>
      <c r="BP51" s="292" t="str">
        <f>IF(ISBLANK(Monitoring_MP!BP9),"",Monitoring_MP!BP9)</f>
        <v>http://floresti.md/scrie-presedintelui/</v>
      </c>
      <c r="BQ51" s="295" t="str">
        <f>IF(ISBLANK(Monitoring_MP!BQ9),"",Monitoring_MP!BQ9)</f>
        <v>partial</v>
      </c>
      <c r="BR51" s="293" t="str">
        <f>IF(ISBLANK(Monitoring_MP!BR9),"",Monitoring_MP!BR9)</f>
        <v>http://www.glodeni.md/ro/content/peti%C8%9Bii-line</v>
      </c>
      <c r="BS51" s="295" t="str">
        <f>IF(ISBLANK(Monitoring_MP!BS9),"",Monitoring_MP!BS9)</f>
        <v>nu</v>
      </c>
      <c r="BT51" s="293" t="str">
        <f>IF(ISBLANK(Monitoring_MP!BT9),"",Monitoring_MP!BT9)</f>
        <v>Nu sînt informații pe web</v>
      </c>
      <c r="BU51" s="295" t="str">
        <f>IF(ISBLANK(Monitoring_MP!BU9),"",Monitoring_MP!BU9)</f>
        <v>nu</v>
      </c>
      <c r="BV51" s="292" t="str">
        <f>IF(ISBLANK(Monitoring_MP!BV9),"",Monitoring_MP!BV9)</f>
        <v>Nu sînt informații pe web</v>
      </c>
      <c r="BW51" s="295" t="str">
        <f>IF(ISBLANK(Monitoring_MP!BW9),"",Monitoring_MP!BW9)</f>
        <v>partial</v>
      </c>
      <c r="BX51" s="293" t="str">
        <f>IF(ISBLANK(Monitoring_MP!BX9),"",Monitoring_MP!BX9)</f>
        <v>http://www.leova.md/index.php?pag=feedback&amp;id=794&amp;l=ro</v>
      </c>
      <c r="BY51" s="295" t="str">
        <f>IF(ISBLANK(Monitoring_MP!BY9),"",Monitoring_MP!BY9)</f>
        <v>nu</v>
      </c>
      <c r="BZ51" s="292" t="str">
        <f>IF(ISBLANK(Monitoring_MP!BZ9),"",Monitoring_MP!BZ9)</f>
        <v>Nu sînt informații pe web</v>
      </c>
      <c r="CA51" s="295" t="str">
        <f>IF(ISBLANK(Monitoring_MP!CA9),"",Monitoring_MP!CA9)</f>
        <v>nu</v>
      </c>
      <c r="CB51" s="293" t="str">
        <f>IF(ISBLANK(Monitoring_MP!CB9),"",Monitoring_MP!CB9)</f>
        <v>Nu sînt informații pe web</v>
      </c>
      <c r="CC51" s="295" t="str">
        <f>IF(ISBLANK(Monitoring_MP!CC9),"",Monitoring_MP!CC9)</f>
        <v>partial</v>
      </c>
      <c r="CD51" s="292" t="str">
        <f>IF(ISBLANK(Monitoring_MP!CD9),"",Monitoring_MP!CD9)</f>
        <v>http://or.md/index.php/contacte/</v>
      </c>
      <c r="CE51" s="295" t="str">
        <f>IF(ISBLANK(Monitoring_MP!CE9),"",Monitoring_MP!CE9)</f>
        <v>partial</v>
      </c>
      <c r="CF51" s="292" t="str">
        <f>IF(ISBLANK(Monitoring_MP!CF9),"",Monitoring_MP!CF9)</f>
        <v>http://consiliu.rezina.md/contact_us.php</v>
      </c>
      <c r="CG51" s="295" t="str">
        <f>IF(ISBLANK(Monitoring_MP!CG9),"",Monitoring_MP!CG9)</f>
        <v>partial</v>
      </c>
      <c r="CH51" s="293" t="str">
        <f>IF(ISBLANK(Monitoring_MP!CH9),"",Monitoring_MP!CH9)</f>
        <v>http://www.riscani.md/index.php?pag=petitie</v>
      </c>
      <c r="CI51" s="295" t="str">
        <f>IF(ISBLANK(Monitoring_MP!CI9),"",Monitoring_MP!CI9)</f>
        <v>partial</v>
      </c>
      <c r="CJ51" s="293" t="str">
        <f>IF(ISBLANK(Monitoring_MP!CJ9),"",Monitoring_MP!CJ9)</f>
        <v>http://www.singerei.md/scrie-presedintelui.html</v>
      </c>
      <c r="CK51" s="295" t="str">
        <f>IF(ISBLANK(Monitoring_MP!CK9),"",Monitoring_MP!CK9)</f>
        <v>nu</v>
      </c>
      <c r="CL51" s="292" t="str">
        <f>IF(ISBLANK(Monitoring_MP!CL9),"",Monitoring_MP!CL9)</f>
        <v>Nu sînt informații pe web</v>
      </c>
      <c r="CM51" s="295" t="str">
        <f>IF(ISBLANK(Monitoring_MP!CM9),"",Monitoring_MP!CM9)</f>
        <v>nu</v>
      </c>
      <c r="CN51" s="293" t="str">
        <f>IF(ISBLANK(Monitoring_MP!CN9),"",Monitoring_MP!CN9)</f>
        <v>Nu sînt informații pe web</v>
      </c>
      <c r="CO51" s="295" t="str">
        <f>IF(ISBLANK(Monitoring_MP!CO9),"",Monitoring_MP!CO9)</f>
        <v>partial</v>
      </c>
      <c r="CP51" s="292" t="str">
        <f>IF(ISBLANK(Monitoring_MP!CP9),"",Monitoring_MP!CP9)</f>
        <v>https://stefan-voda.md/petitie-online/</v>
      </c>
      <c r="CQ51" s="295" t="str">
        <f>IF(ISBLANK(Monitoring_MP!CQ9),"",Monitoring_MP!CQ9)</f>
        <v>nu</v>
      </c>
      <c r="CR51" s="293" t="str">
        <f>IF(ISBLANK(Monitoring_MP!CR9),"",Monitoring_MP!CR9)</f>
        <v>Nu sînt informații pe web</v>
      </c>
      <c r="CS51" s="295" t="str">
        <f>IF(ISBLANK(Monitoring_MP!CS9),"",Monitoring_MP!CS9)</f>
        <v>nu</v>
      </c>
      <c r="CT51" s="293" t="str">
        <f>IF(ISBLANK(Monitoring_MP!CT9),"",Monitoring_MP!CT9)</f>
        <v>Nu sînt informații pe web</v>
      </c>
      <c r="CU51" s="295" t="str">
        <f>IF(ISBLANK(Monitoring_MP!CU9),"",Monitoring_MP!CU9)</f>
        <v>nu</v>
      </c>
      <c r="CV51" s="293" t="str">
        <f>IF(ISBLANK(Monitoring_MP!CV9),"",Monitoring_MP!CV9)</f>
        <v>Nu sînt informații pe web</v>
      </c>
      <c r="CW51" s="295" t="str">
        <f>IF(ISBLANK(Monitoring_MP!CW9),"",Monitoring_MP!CW9)</f>
        <v>partial</v>
      </c>
      <c r="CX51" s="293" t="str">
        <f>IF(ISBLANK(Monitoring_MP!CX9),"",Monitoring_MP!CX9)</f>
        <v>http://www.crungheni.md/scrie-presedintelui/</v>
      </c>
      <c r="CY51" s="318" t="str">
        <f t="shared" si="26"/>
        <v>da</v>
      </c>
      <c r="CZ51" s="318">
        <f t="shared" si="34"/>
        <v>0</v>
      </c>
      <c r="DA51" s="318" t="str">
        <f t="shared" si="27"/>
        <v>nu</v>
      </c>
      <c r="DB51" s="318">
        <f t="shared" si="35"/>
        <v>16</v>
      </c>
      <c r="DC51" s="318" t="str">
        <f t="shared" si="28"/>
        <v>partial</v>
      </c>
      <c r="DD51" s="318">
        <f t="shared" si="36"/>
        <v>16</v>
      </c>
      <c r="DE51" s="318" t="str">
        <f t="shared" si="29"/>
        <v>---</v>
      </c>
      <c r="DF51" s="318">
        <f t="shared" si="37"/>
        <v>0</v>
      </c>
      <c r="DG51" s="318" t="str">
        <f t="shared" si="30"/>
        <v>---</v>
      </c>
      <c r="DH51" s="318">
        <f t="shared" si="38"/>
        <v>0</v>
      </c>
      <c r="DI51" s="318" t="str">
        <f t="shared" si="31"/>
        <v>---</v>
      </c>
      <c r="DJ51" s="318">
        <f t="shared" si="39"/>
        <v>0</v>
      </c>
      <c r="DK51" s="318" t="str">
        <f t="shared" si="32"/>
        <v>---</v>
      </c>
      <c r="DL51" s="318">
        <f t="shared" si="40"/>
        <v>0</v>
      </c>
      <c r="DM51" s="318" t="str">
        <f t="shared" si="33"/>
        <v>N/A</v>
      </c>
      <c r="DN51" s="318">
        <f t="shared" si="41"/>
        <v>0</v>
      </c>
      <c r="DO51" s="318">
        <f t="shared" si="42"/>
        <v>32</v>
      </c>
      <c r="DP51" s="318" t="str">
        <f t="shared" si="43"/>
        <v>da</v>
      </c>
      <c r="DQ51" s="318" t="str">
        <f t="shared" si="44"/>
        <v>nu</v>
      </c>
      <c r="DR51" s="318">
        <f t="shared" si="45"/>
        <v>0</v>
      </c>
      <c r="DS51" s="318">
        <f t="shared" si="46"/>
        <v>16</v>
      </c>
      <c r="DT51" s="318">
        <f t="shared" si="47"/>
        <v>32</v>
      </c>
      <c r="DU51" s="314" t="s">
        <v>308</v>
      </c>
      <c r="DV51" s="319">
        <f t="shared" si="48"/>
        <v>0</v>
      </c>
      <c r="DW51" s="319">
        <f t="shared" si="49"/>
        <v>0.5</v>
      </c>
      <c r="DX51" s="318" t="str">
        <f>VLOOKUP($B51,Matching_final!$B:$G,5,FALSE)</f>
        <v>R18008</v>
      </c>
      <c r="DY51" s="318" t="str">
        <f>VLOOKUP($B51,Matching_final!$B:$H,6,FALSE)</f>
        <v>Există un instrument online care permite publicului să depună și să urmărească reclamațiile/cererile lor?</v>
      </c>
      <c r="DZ51" s="318" t="str">
        <f>VLOOKUP($B51,Matching_final!$B:$H,7,FALSE)</f>
        <v>acc</v>
      </c>
      <c r="EA51" s="319">
        <f>VLOOKUP($DX51,Monitoring_MP_2018!$B:$CZ,102,FALSE)</f>
        <v>0</v>
      </c>
      <c r="EB51" s="319">
        <f>VLOOKUP($DX51,Monitoring_MP_2018!$B:$CZ,103,FALSE)</f>
        <v>0.53125</v>
      </c>
      <c r="EC51" s="320">
        <f t="shared" si="50"/>
        <v>0</v>
      </c>
      <c r="ED51" s="320">
        <f t="shared" si="51"/>
        <v>-3.125E-2</v>
      </c>
      <c r="EE51" s="318">
        <v>8</v>
      </c>
    </row>
    <row r="52" spans="1:135" ht="15" customHeight="1" x14ac:dyDescent="0.35">
      <c r="A52" s="333" t="str">
        <f>IF(ISBLANK(Monitoring_MP!A18),"",Monitoring_MP!A18)</f>
        <v>Q16</v>
      </c>
      <c r="B52" s="330" t="str">
        <f>IF(ISBLANK(Monitoring_MP!B18),"",Monitoring_MP!B18)</f>
        <v>R20016</v>
      </c>
      <c r="C52" s="331">
        <f>IF(ISBLANK(Monitoring_MP!C18),"",Monitoring_MP!C18)</f>
        <v>18</v>
      </c>
      <c r="D52" s="331" t="str">
        <f>IF(ISBLANK(Monitoring_MP!D18),"",Monitoring_MP!D18)</f>
        <v>În cazul organizării consultărilor publice şi recepţionării recomandărilor din partea părţilor interesate, autoritatea publică locală a întocmit și publicat sinteze a recomandărilor?</v>
      </c>
      <c r="E52" s="331" t="str">
        <f>IF(ISBLANK(Monitoring_MP!E18),"",Monitoring_MP!E18)</f>
        <v>After public consultations, does  the local authority compiled and published summaries of the recommendations received from stakeholders?</v>
      </c>
      <c r="F52" s="127" t="str">
        <f>IF(ISBLANK(Monitoring_MP!F18),"",Monitoring_MP!F18)</f>
        <v>par</v>
      </c>
      <c r="G52" s="127" t="str">
        <f>IF(ISBLANK(Monitoring_MP!G18),"",Monitoring_MP!G18)</f>
        <v>par7</v>
      </c>
      <c r="H52" s="127" t="str">
        <f>IF(ISBLANK(Monitoring_MP!H18),"",Monitoring_MP!H18)</f>
        <v>par7k</v>
      </c>
      <c r="I52" s="332">
        <f>IF(ISBLANK(Monitoring_MP!I18),"",Monitoring_MP!I18)</f>
        <v>2</v>
      </c>
      <c r="J52" s="127" t="str">
        <f>IF(ISBLANK(Monitoring_MP!J18),"",Monitoring_MP!J18)</f>
        <v>da</v>
      </c>
      <c r="K52" s="127" t="str">
        <f>IF(ISBLANK(Monitoring_MP!K18),"",Monitoring_MP!K18)</f>
        <v>yes</v>
      </c>
      <c r="L52" s="127" t="str">
        <f>IF(ISBLANK(Monitoring_MP!L18),"",Monitoring_MP!L18)</f>
        <v>nu</v>
      </c>
      <c r="M52" s="127" t="str">
        <f>IF(ISBLANK(Monitoring_MP!M18),"",Monitoring_MP!M18)</f>
        <v>no</v>
      </c>
      <c r="N52" s="127" t="str">
        <f>IF(ISBLANK(Monitoring_MP!N18),"",Monitoring_MP!N18)</f>
        <v>partial/panou informativ</v>
      </c>
      <c r="O52" s="127" t="str">
        <f>IF(ISBLANK(Monitoring_MP!O18),"",Monitoring_MP!O18)</f>
        <v>partially/bilboard</v>
      </c>
      <c r="P52" s="127" t="str">
        <f>IF(ISBLANK(Monitoring_MP!P18),"",Monitoring_MP!P18)</f>
        <v>0-10%</v>
      </c>
      <c r="Q52" s="127" t="str">
        <f>IF(ISBLANK(Monitoring_MP!Q18),"",Monitoring_MP!Q18)</f>
        <v>0-10%</v>
      </c>
      <c r="R52" s="127" t="str">
        <f>IF(ISBLANK(Monitoring_MP!R18),"",Monitoring_MP!R18)</f>
        <v>10-30%</v>
      </c>
      <c r="S52" s="127" t="str">
        <f>IF(ISBLANK(Monitoring_MP!S18),"",Monitoring_MP!S18)</f>
        <v>10-30%</v>
      </c>
      <c r="T52" s="127" t="str">
        <f>IF(ISBLANK(Monitoring_MP!T18),"",Monitoring_MP!T18)</f>
        <v>30-60%</v>
      </c>
      <c r="U52" s="127" t="str">
        <f>IF(ISBLANK(Monitoring_MP!U18),"",Monitoring_MP!U18)</f>
        <v>30-60%</v>
      </c>
      <c r="V52" s="127" t="str">
        <f>IF(ISBLANK(Monitoring_MP!V18),"",Monitoring_MP!V18)</f>
        <v>60-90%</v>
      </c>
      <c r="W52" s="127" t="str">
        <f>IF(ISBLANK(Monitoring_MP!W18),"",Monitoring_MP!W18)</f>
        <v>60-90%</v>
      </c>
      <c r="X52" s="127" t="str">
        <f>IF(ISBLANK(Monitoring_MP!X18),"",Monitoring_MP!X18)</f>
        <v>N/A</v>
      </c>
      <c r="Y52" s="127" t="str">
        <f>IF(ISBLANK(Monitoring_MP!Y18),"",Monitoring_MP!Y18)</f>
        <v>N/A</v>
      </c>
      <c r="Z52" s="333" t="str">
        <f>IF(ISBLANK(Monitoring_MP!Z18),"",Monitoring_MP!Z18)</f>
        <v>---</v>
      </c>
      <c r="AA52" s="333" t="str">
        <f>IF(ISBLANK(Monitoring_MP!AA18),"",Monitoring_MP!AA18)</f>
        <v>---</v>
      </c>
      <c r="AB52" s="127" t="str">
        <f>IF(ISBLANK(Monitoring_MP!AB18),"",Monitoring_MP!AB18)</f>
        <v>da</v>
      </c>
      <c r="AC52" s="127" t="str">
        <f>IF(ISBLANK(Monitoring_MP!AC18),"",Monitoring_MP!AC18)</f>
        <v>nu</v>
      </c>
      <c r="AD52" s="127">
        <f>IF(ISBLANK(Monitoring_MP!AD18),"",Monitoring_MP!AD18)</f>
        <v>2</v>
      </c>
      <c r="AE52" s="127">
        <f>IF(ISBLANK(Monitoring_MP!AE18),"",Monitoring_MP!AE18)</f>
        <v>0</v>
      </c>
      <c r="AF52" s="127">
        <f>IF(ISBLANK(Monitoring_MP!AF18),"",Monitoring_MP!AF18)</f>
        <v>1</v>
      </c>
      <c r="AG52" s="212">
        <f>IF(ISBLANK(Monitoring_MP!AG18),"",Monitoring_MP!AG18)</f>
        <v>0.4</v>
      </c>
      <c r="AH52" s="212">
        <f>IF(ISBLANK(Monitoring_MP!AH18),"",Monitoring_MP!AH18)</f>
        <v>0.8</v>
      </c>
      <c r="AI52" s="212">
        <f>IF(ISBLANK(Monitoring_MP!AI18),"",Monitoring_MP!AI18)</f>
        <v>1.2</v>
      </c>
      <c r="AJ52" s="212">
        <f>IF(ISBLANK(Monitoring_MP!AJ18),"",Monitoring_MP!AJ18)</f>
        <v>1.6</v>
      </c>
      <c r="AK52" s="212" t="str">
        <f>IF(ISBLANK(Monitoring_MP!AK18),"",Monitoring_MP!AK18)</f>
        <v>N/A</v>
      </c>
      <c r="AL52" s="202" t="str">
        <f>IF(ISBLANK(Monitoring_MP!AL18),"",Monitoring_MP!AL18)</f>
        <v>---</v>
      </c>
      <c r="AM52" s="295" t="str">
        <f>IF(ISBLANK(Monitoring_MP!AM18),"",Monitoring_MP!AM18)</f>
        <v>nu</v>
      </c>
      <c r="AN52" s="294" t="str">
        <f>IF(ISBLANK(Monitoring_MP!AN18),"",Monitoring_MP!AN18)</f>
        <v>Nu sînt informații pe web</v>
      </c>
      <c r="AO52" s="295" t="str">
        <f>IF(ISBLANK(Monitoring_MP!AO18),"",Monitoring_MP!AO18)</f>
        <v>nu</v>
      </c>
      <c r="AP52" s="321" t="str">
        <f>IF(ISBLANK(Monitoring_MP!AP18),"",Monitoring_MP!AP18)</f>
        <v>http://basarabeasca.md/ro/proiecte-de-decizii/</v>
      </c>
      <c r="AQ52" s="295" t="str">
        <f>IF(ISBLANK(Monitoring_MP!AQ18),"",Monitoring_MP!AQ18)</f>
        <v>nu</v>
      </c>
      <c r="AR52" s="293" t="str">
        <f>IF(ISBLANK(Monitoring_MP!AR18),"",Monitoring_MP!AR18)</f>
        <v>Nu sînt informații pe web</v>
      </c>
      <c r="AS52" s="295" t="str">
        <f>IF(ISBLANK(Monitoring_MP!AS18),"",Monitoring_MP!AS18)</f>
        <v>nu</v>
      </c>
      <c r="AT52" s="293" t="str">
        <f>IF(ISBLANK(Monitoring_MP!AT18),"",Monitoring_MP!AT18)</f>
        <v>Nu sînt informații pe web</v>
      </c>
      <c r="AU52" s="295" t="str">
        <f>IF(ISBLANK(Monitoring_MP!AU18),"",Monitoring_MP!AU18)</f>
        <v>nu</v>
      </c>
      <c r="AV52" s="293" t="str">
        <f>IF(ISBLANK(Monitoring_MP!AV18),"",Monitoring_MP!AV18)</f>
        <v>Nu sînt informații pe web</v>
      </c>
      <c r="AW52" s="295" t="str">
        <f>IF(ISBLANK(Monitoring_MP!AW18),"",Monitoring_MP!AW18)</f>
        <v>nu</v>
      </c>
      <c r="AX52" s="293" t="str">
        <f>IF(ISBLANK(Monitoring_MP!AX18),"",Monitoring_MP!AX18)</f>
        <v>Nu sînt informații pe web</v>
      </c>
      <c r="AY52" s="295" t="str">
        <f>IF(ISBLANK(Monitoring_MP!AY18),"",Monitoring_MP!AY18)</f>
        <v>nu</v>
      </c>
      <c r="AZ52" s="293" t="str">
        <f>IF(ISBLANK(Monitoring_MP!AZ18),"",Monitoring_MP!AZ18)</f>
        <v>Nu sînt informații pe web</v>
      </c>
      <c r="BA52" s="295" t="str">
        <f>IF(ISBLANK(Monitoring_MP!BA18),"",Monitoring_MP!BA18)</f>
        <v>nu</v>
      </c>
      <c r="BB52" s="293" t="str">
        <f>IF(ISBLANK(Monitoring_MP!BB18),"",Monitoring_MP!BB18)</f>
        <v>Nu sînt informații pe web</v>
      </c>
      <c r="BC52" s="295" t="str">
        <f>IF(ISBLANK(Monitoring_MP!BC18),"",Monitoring_MP!BC18)</f>
        <v>partial/panou informativ</v>
      </c>
      <c r="BD52" s="293" t="str">
        <f>IF(ISBLANK(Monitoring_MP!BD18),"",Monitoring_MP!BD18)</f>
        <v>http://criuleni.md/index.php?pag=news&amp;id=517&amp;l=ro</v>
      </c>
      <c r="BE52" s="295" t="str">
        <f>IF(ISBLANK(Monitoring_MP!BE18),"",Monitoring_MP!BE18)</f>
        <v>nu</v>
      </c>
      <c r="BF52" s="293" t="str">
        <f>IF(ISBLANK(Monitoring_MP!BF18),"",Monitoring_MP!BF18)</f>
        <v>Nu sînt informații pe web</v>
      </c>
      <c r="BG52" s="295" t="str">
        <f>IF(ISBLANK(Monitoring_MP!BG18),"",Monitoring_MP!BG18)</f>
        <v>nu</v>
      </c>
      <c r="BH52" s="293" t="str">
        <f>IF(ISBLANK(Monitoring_MP!BH18),"",Monitoring_MP!BH18)</f>
        <v>Nu sînt informații pe web</v>
      </c>
      <c r="BI52" s="295" t="str">
        <f>IF(ISBLANK(Monitoring_MP!BI18),"",Monitoring_MP!BI18)</f>
        <v>nu</v>
      </c>
      <c r="BJ52" s="293" t="str">
        <f>IF(ISBLANK(Monitoring_MP!BJ18),"",Monitoring_MP!BJ18)</f>
        <v>Nu sînt informații pe web</v>
      </c>
      <c r="BK52" s="295" t="str">
        <f>IF(ISBLANK(Monitoring_MP!BK18),"",Monitoring_MP!BK18)</f>
        <v>nu</v>
      </c>
      <c r="BL52" s="293" t="str">
        <f>IF(ISBLANK(Monitoring_MP!BL18),"",Monitoring_MP!BL18)</f>
        <v>Nu sînt informații pe web</v>
      </c>
      <c r="BM52" s="295" t="str">
        <f>IF(ISBLANK(Monitoring_MP!BM18),"",Monitoring_MP!BM18)</f>
        <v>nu</v>
      </c>
      <c r="BN52" s="293" t="str">
        <f>IF(ISBLANK(Monitoring_MP!BN18),"",Monitoring_MP!BN18)</f>
        <v>Nu sînt informații pe web</v>
      </c>
      <c r="BO52" s="295" t="str">
        <f>IF(ISBLANK(Monitoring_MP!BO18),"",Monitoring_MP!BO18)</f>
        <v>nu</v>
      </c>
      <c r="BP52" s="293" t="str">
        <f>IF(ISBLANK(Monitoring_MP!BP18),"",Monitoring_MP!BP18)</f>
        <v>Nu sînt informații pe web</v>
      </c>
      <c r="BQ52" s="295" t="str">
        <f>IF(ISBLANK(Monitoring_MP!BQ18),"",Monitoring_MP!BQ18)</f>
        <v>nu</v>
      </c>
      <c r="BR52" s="293" t="str">
        <f>IF(ISBLANK(Monitoring_MP!BR18),"",Monitoring_MP!BR18)</f>
        <v>Nu sînt informații pe web</v>
      </c>
      <c r="BS52" s="295" t="str">
        <f>IF(ISBLANK(Monitoring_MP!BS18),"",Monitoring_MP!BS18)</f>
        <v>nu</v>
      </c>
      <c r="BT52" s="293" t="str">
        <f>IF(ISBLANK(Monitoring_MP!BT18),"",Monitoring_MP!BT18)</f>
        <v>Nu sînt informații pe web</v>
      </c>
      <c r="BU52" s="295" t="str">
        <f>IF(ISBLANK(Monitoring_MP!BU18),"",Monitoring_MP!BU18)</f>
        <v>nu</v>
      </c>
      <c r="BV52" s="293" t="str">
        <f>IF(ISBLANK(Monitoring_MP!BV18),"",Monitoring_MP!BV18)</f>
        <v>Nu sînt informații pe web</v>
      </c>
      <c r="BW52" s="295" t="str">
        <f>IF(ISBLANK(Monitoring_MP!BW18),"",Monitoring_MP!BW18)</f>
        <v>nu</v>
      </c>
      <c r="BX52" s="293" t="str">
        <f>IF(ISBLANK(Monitoring_MP!BX18),"",Monitoring_MP!BX18)</f>
        <v>Nu sînt informații pe web</v>
      </c>
      <c r="BY52" s="295" t="str">
        <f>IF(ISBLANK(Monitoring_MP!BY18),"",Monitoring_MP!BY18)</f>
        <v>nu</v>
      </c>
      <c r="BZ52" s="293" t="str">
        <f>IF(ISBLANK(Monitoring_MP!BZ18),"",Monitoring_MP!BZ18)</f>
        <v>Nu sînt informații pe web</v>
      </c>
      <c r="CA52" s="295" t="str">
        <f>IF(ISBLANK(Monitoring_MP!CA18),"",Monitoring_MP!CA18)</f>
        <v>nu</v>
      </c>
      <c r="CB52" s="293" t="str">
        <f>IF(ISBLANK(Monitoring_MP!CB18),"",Monitoring_MP!CB18)</f>
        <v>Nu sînt informații pe web</v>
      </c>
      <c r="CC52" s="295" t="str">
        <f>IF(ISBLANK(Monitoring_MP!CC18),"",Monitoring_MP!CC18)</f>
        <v>nu</v>
      </c>
      <c r="CD52" s="293" t="str">
        <f>IF(ISBLANK(Monitoring_MP!CD18),"",Monitoring_MP!CD18)</f>
        <v>Nu sînt informații pe web</v>
      </c>
      <c r="CE52" s="295" t="str">
        <f>IF(ISBLANK(Monitoring_MP!CE18),"",Monitoring_MP!CE18)</f>
        <v>nu</v>
      </c>
      <c r="CF52" s="293" t="str">
        <f>IF(ISBLANK(Monitoring_MP!CF18),"",Monitoring_MP!CF18)</f>
        <v>Nu sînt informații pe web</v>
      </c>
      <c r="CG52" s="295" t="str">
        <f>IF(ISBLANK(Monitoring_MP!CG18),"",Monitoring_MP!CG18)</f>
        <v>nu</v>
      </c>
      <c r="CH52" s="293" t="str">
        <f>IF(ISBLANK(Monitoring_MP!CH18),"",Monitoring_MP!CH18)</f>
        <v>Sinteza nu este întocmită potrivit cerințelor legii și nu conține informațiile necesare
http://www.riscani.md/index.php?pag=procesul_decizional&amp;ids=alte_documente&amp;y=2019</v>
      </c>
      <c r="CI52" s="295" t="str">
        <f>IF(ISBLANK(Monitoring_MP!CI18),"",Monitoring_MP!CI18)</f>
        <v>nu</v>
      </c>
      <c r="CJ52" s="293" t="str">
        <f>IF(ISBLANK(Monitoring_MP!CJ18),"",Monitoring_MP!CJ18)</f>
        <v>Nu sînt informații pe web</v>
      </c>
      <c r="CK52" s="295" t="str">
        <f>IF(ISBLANK(Monitoring_MP!CK18),"",Monitoring_MP!CK18)</f>
        <v>nu</v>
      </c>
      <c r="CL52" s="293" t="str">
        <f>IF(ISBLANK(Monitoring_MP!CL18),"",Monitoring_MP!CL18)</f>
        <v>Nu sînt informații pe web</v>
      </c>
      <c r="CM52" s="295" t="str">
        <f>IF(ISBLANK(Monitoring_MP!CM18),"",Monitoring_MP!CM18)</f>
        <v>partial/panou informativ</v>
      </c>
      <c r="CN52" s="293" t="str">
        <f>IF(ISBLANK(Monitoring_MP!CN18),"",Monitoring_MP!CN18)</f>
        <v>Conform răspunsului din chestionar</v>
      </c>
      <c r="CO52" s="295" t="str">
        <f>IF(ISBLANK(Monitoring_MP!CO18),"",Monitoring_MP!CO18)</f>
        <v>nu</v>
      </c>
      <c r="CP52" s="293" t="str">
        <f>IF(ISBLANK(Monitoring_MP!CP18),"",Monitoring_MP!CP18)</f>
        <v>Nu sînt informații pe web</v>
      </c>
      <c r="CQ52" s="295" t="str">
        <f>IF(ISBLANK(Monitoring_MP!CQ18),"",Monitoring_MP!CQ18)</f>
        <v>10-30%</v>
      </c>
      <c r="CR52" s="293" t="str">
        <f>IF(ISBLANK(Monitoring_MP!CR18),"",Monitoring_MP!CR18)</f>
        <v>http://crstraseni.md/index.php?pag=news&amp;id=847&amp;l=ro</v>
      </c>
      <c r="CS52" s="295" t="str">
        <f>IF(ISBLANK(Monitoring_MP!CS18),"",Monitoring_MP!CS18)</f>
        <v>nu</v>
      </c>
      <c r="CT52" s="293" t="str">
        <f>IF(ISBLANK(Monitoring_MP!CT18),"",Monitoring_MP!CT18)</f>
        <v>Nu sînt informații pe web</v>
      </c>
      <c r="CU52" s="295" t="str">
        <f>IF(ISBLANK(Monitoring_MP!CU18),"",Monitoring_MP!CU18)</f>
        <v>nu</v>
      </c>
      <c r="CV52" s="293" t="str">
        <f>IF(ISBLANK(Monitoring_MP!CV18),"",Monitoring_MP!CV18)</f>
        <v>Nu sînt informații pe web</v>
      </c>
      <c r="CW52" s="295" t="str">
        <f>IF(ISBLANK(Monitoring_MP!CW18),"",Monitoring_MP!CW18)</f>
        <v>nu</v>
      </c>
      <c r="CX52" s="293" t="str">
        <f>IF(ISBLANK(Monitoring_MP!CX18),"",Monitoring_MP!CX18)</f>
        <v>Nu sînt informații pe web</v>
      </c>
      <c r="CY52" s="318" t="str">
        <f t="shared" si="26"/>
        <v>da</v>
      </c>
      <c r="CZ52" s="318">
        <f t="shared" si="34"/>
        <v>0</v>
      </c>
      <c r="DA52" s="318" t="str">
        <f t="shared" si="27"/>
        <v>nu</v>
      </c>
      <c r="DB52" s="318">
        <f t="shared" si="35"/>
        <v>29</v>
      </c>
      <c r="DC52" s="318" t="str">
        <f t="shared" si="28"/>
        <v>partial/panou informativ</v>
      </c>
      <c r="DD52" s="318">
        <f t="shared" si="36"/>
        <v>2</v>
      </c>
      <c r="DE52" s="318" t="str">
        <f t="shared" si="29"/>
        <v>0-10%</v>
      </c>
      <c r="DF52" s="318">
        <f t="shared" si="37"/>
        <v>0</v>
      </c>
      <c r="DG52" s="318" t="str">
        <f t="shared" si="30"/>
        <v>10-30%</v>
      </c>
      <c r="DH52" s="318">
        <f t="shared" si="38"/>
        <v>1</v>
      </c>
      <c r="DI52" s="318" t="str">
        <f t="shared" si="31"/>
        <v>30-60%</v>
      </c>
      <c r="DJ52" s="318">
        <f t="shared" si="39"/>
        <v>0</v>
      </c>
      <c r="DK52" s="318" t="str">
        <f t="shared" si="32"/>
        <v>60-90%</v>
      </c>
      <c r="DL52" s="318">
        <f t="shared" si="40"/>
        <v>0</v>
      </c>
      <c r="DM52" s="318" t="str">
        <f t="shared" si="33"/>
        <v>N/A</v>
      </c>
      <c r="DN52" s="318">
        <f t="shared" si="41"/>
        <v>0</v>
      </c>
      <c r="DO52" s="318">
        <f t="shared" si="42"/>
        <v>32</v>
      </c>
      <c r="DP52" s="318" t="str">
        <f t="shared" si="43"/>
        <v>da</v>
      </c>
      <c r="DQ52" s="318" t="str">
        <f t="shared" si="44"/>
        <v>nu</v>
      </c>
      <c r="DR52" s="318">
        <f t="shared" si="45"/>
        <v>0</v>
      </c>
      <c r="DS52" s="318">
        <f t="shared" si="46"/>
        <v>29</v>
      </c>
      <c r="DT52" s="318">
        <f t="shared" si="47"/>
        <v>32</v>
      </c>
      <c r="DU52" s="331" t="s">
        <v>88</v>
      </c>
      <c r="DV52" s="319">
        <f t="shared" si="48"/>
        <v>0</v>
      </c>
      <c r="DW52" s="319">
        <f t="shared" si="49"/>
        <v>0.90625</v>
      </c>
      <c r="DX52" s="318" t="str">
        <f>VLOOKUP($B52,Matching_final!$B:$G,5,FALSE)</f>
        <v>R18016</v>
      </c>
      <c r="DY52" s="318" t="str">
        <f>VLOOKUP($B52,Matching_final!$B:$H,6,FALSE)</f>
        <v>În cazul organizării consultărilor publice şi recepţionării recomandărilor din partea părţilor interesate, autoritatea publică locală a întocmit și publicat sinteze a recomandărilor?</v>
      </c>
      <c r="DZ52" s="318" t="str">
        <f>VLOOKUP($B52,Matching_final!$B:$H,7,FALSE)</f>
        <v>par</v>
      </c>
      <c r="EA52" s="319">
        <f>VLOOKUP($DX52,Monitoring_MP_2018!$B:$CZ,102,FALSE)</f>
        <v>0</v>
      </c>
      <c r="EB52" s="319">
        <f>VLOOKUP($DX52,Monitoring_MP_2018!$B:$CZ,103,FALSE)</f>
        <v>0.84375</v>
      </c>
      <c r="EC52" s="320">
        <f t="shared" si="50"/>
        <v>0</v>
      </c>
      <c r="ED52" s="320">
        <f t="shared" si="51"/>
        <v>6.25E-2</v>
      </c>
      <c r="EE52" s="318">
        <v>17</v>
      </c>
    </row>
    <row r="53" spans="1:135" ht="15" customHeight="1" x14ac:dyDescent="0.35">
      <c r="A53" s="333" t="str">
        <f>IF(ISBLANK(Monitoring_MP!A19),"",Monitoring_MP!A19)</f>
        <v>Q17</v>
      </c>
      <c r="B53" s="330" t="str">
        <f>IF(ISBLANK(Monitoring_MP!B19),"",Monitoring_MP!B19)</f>
        <v>R20017</v>
      </c>
      <c r="C53" s="331">
        <f>IF(ISBLANK(Monitoring_MP!C19),"",Monitoring_MP!C19)</f>
        <v>19</v>
      </c>
      <c r="D53" s="331" t="str">
        <f>IF(ISBLANK(Monitoring_MP!D19),"",Monitoring_MP!D19)</f>
        <v>Sinteza recomandărilor parvenite cuprinde motivația autorităților publice de acceptare sau respingere a recomandărilor ?</v>
      </c>
      <c r="E53" s="331" t="str">
        <f>IF(ISBLANK(Monitoring_MP!E19),"",Monitoring_MP!E19)</f>
        <v>Does the summary of recommendations includes public authorities' motivation of accepting or rejecting the recommendations?</v>
      </c>
      <c r="F53" s="127" t="str">
        <f>IF(ISBLANK(Monitoring_MP!F19),"",Monitoring_MP!F19)</f>
        <v>par</v>
      </c>
      <c r="G53" s="127" t="str">
        <f>IF(ISBLANK(Monitoring_MP!G19),"",Monitoring_MP!G19)</f>
        <v>par8</v>
      </c>
      <c r="H53" s="127" t="str">
        <f>IF(ISBLANK(Monitoring_MP!H19),"",Monitoring_MP!H19)</f>
        <v>par8k</v>
      </c>
      <c r="I53" s="332">
        <f>IF(ISBLANK(Monitoring_MP!I19),"",Monitoring_MP!I19)</f>
        <v>2</v>
      </c>
      <c r="J53" s="127" t="str">
        <f>IF(ISBLANK(Monitoring_MP!J19),"",Monitoring_MP!J19)</f>
        <v>da</v>
      </c>
      <c r="K53" s="127" t="str">
        <f>IF(ISBLANK(Monitoring_MP!K19),"",Monitoring_MP!K19)</f>
        <v>yes</v>
      </c>
      <c r="L53" s="127" t="str">
        <f>IF(ISBLANK(Monitoring_MP!L19),"",Monitoring_MP!L19)</f>
        <v>nu</v>
      </c>
      <c r="M53" s="127" t="str">
        <f>IF(ISBLANK(Monitoring_MP!M19),"",Monitoring_MP!M19)</f>
        <v>no</v>
      </c>
      <c r="N53" s="127" t="str">
        <f>IF(ISBLANK(Monitoring_MP!N19),"",Monitoring_MP!N19)</f>
        <v>partial</v>
      </c>
      <c r="O53" s="127" t="str">
        <f>IF(ISBLANK(Monitoring_MP!O19),"",Monitoring_MP!O19)</f>
        <v>partially</v>
      </c>
      <c r="P53" s="127" t="str">
        <f>IF(ISBLANK(Monitoring_MP!P19),"",Monitoring_MP!P19)</f>
        <v>0-10%</v>
      </c>
      <c r="Q53" s="127" t="str">
        <f>IF(ISBLANK(Monitoring_MP!Q19),"",Monitoring_MP!Q19)</f>
        <v>0-10%</v>
      </c>
      <c r="R53" s="127" t="str">
        <f>IF(ISBLANK(Monitoring_MP!R19),"",Monitoring_MP!R19)</f>
        <v>10-30%</v>
      </c>
      <c r="S53" s="127" t="str">
        <f>IF(ISBLANK(Monitoring_MP!S19),"",Monitoring_MP!S19)</f>
        <v>10-30%</v>
      </c>
      <c r="T53" s="127" t="str">
        <f>IF(ISBLANK(Monitoring_MP!T19),"",Monitoring_MP!T19)</f>
        <v>30-60%</v>
      </c>
      <c r="U53" s="127" t="str">
        <f>IF(ISBLANK(Monitoring_MP!U19),"",Monitoring_MP!U19)</f>
        <v>30-60%</v>
      </c>
      <c r="V53" s="127" t="str">
        <f>IF(ISBLANK(Monitoring_MP!V19),"",Monitoring_MP!V19)</f>
        <v>60-90%</v>
      </c>
      <c r="W53" s="127" t="str">
        <f>IF(ISBLANK(Monitoring_MP!W19),"",Monitoring_MP!W19)</f>
        <v>60-90%</v>
      </c>
      <c r="X53" s="127" t="str">
        <f>IF(ISBLANK(Monitoring_MP!X19),"",Monitoring_MP!X19)</f>
        <v>N/A</v>
      </c>
      <c r="Y53" s="127" t="str">
        <f>IF(ISBLANK(Monitoring_MP!Y19),"",Monitoring_MP!Y19)</f>
        <v>N/A</v>
      </c>
      <c r="Z53" s="333" t="str">
        <f>IF(ISBLANK(Monitoring_MP!Z19),"",Monitoring_MP!Z19)</f>
        <v>---</v>
      </c>
      <c r="AA53" s="333" t="str">
        <f>IF(ISBLANK(Monitoring_MP!AA19),"",Monitoring_MP!AA19)</f>
        <v>---</v>
      </c>
      <c r="AB53" s="127" t="str">
        <f>IF(ISBLANK(Monitoring_MP!AB19),"",Monitoring_MP!AB19)</f>
        <v>da</v>
      </c>
      <c r="AC53" s="127" t="str">
        <f>IF(ISBLANK(Monitoring_MP!AC19),"",Monitoring_MP!AC19)</f>
        <v>nu</v>
      </c>
      <c r="AD53" s="127">
        <f>IF(ISBLANK(Monitoring_MP!AD19),"",Monitoring_MP!AD19)</f>
        <v>2</v>
      </c>
      <c r="AE53" s="127">
        <f>IF(ISBLANK(Monitoring_MP!AE19),"",Monitoring_MP!AE19)</f>
        <v>0</v>
      </c>
      <c r="AF53" s="127">
        <f>IF(ISBLANK(Monitoring_MP!AF19),"",Monitoring_MP!AF19)</f>
        <v>1</v>
      </c>
      <c r="AG53" s="212">
        <f>IF(ISBLANK(Monitoring_MP!AG19),"",Monitoring_MP!AG19)</f>
        <v>0.4</v>
      </c>
      <c r="AH53" s="212">
        <f>IF(ISBLANK(Monitoring_MP!AH19),"",Monitoring_MP!AH19)</f>
        <v>0.8</v>
      </c>
      <c r="AI53" s="212">
        <f>IF(ISBLANK(Monitoring_MP!AI19),"",Monitoring_MP!AI19)</f>
        <v>1.2</v>
      </c>
      <c r="AJ53" s="212">
        <f>IF(ISBLANK(Monitoring_MP!AJ19),"",Monitoring_MP!AJ19)</f>
        <v>1.6</v>
      </c>
      <c r="AK53" s="212" t="str">
        <f>IF(ISBLANK(Monitoring_MP!AK19),"",Monitoring_MP!AK19)</f>
        <v>N/A</v>
      </c>
      <c r="AL53" s="202" t="str">
        <f>IF(ISBLANK(Monitoring_MP!AL19),"",Monitoring_MP!AL19)</f>
        <v>---</v>
      </c>
      <c r="AM53" s="295" t="str">
        <f>IF(ISBLANK(Monitoring_MP!AM19),"",Monitoring_MP!AM19)</f>
        <v>nu</v>
      </c>
      <c r="AN53" s="294" t="str">
        <f>IF(ISBLANK(Monitoring_MP!AN19),"",Monitoring_MP!AN19)</f>
        <v>Nu sînt informații pe web</v>
      </c>
      <c r="AO53" s="295" t="str">
        <f>IF(ISBLANK(Monitoring_MP!AO19),"",Monitoring_MP!AO19)</f>
        <v>nu</v>
      </c>
      <c r="AP53" s="321" t="str">
        <f>IF(ISBLANK(Monitoring_MP!AP19),"",Monitoring_MP!AP19)</f>
        <v>http://basarabeasca.md/ro/proiecte-de-decizii/</v>
      </c>
      <c r="AQ53" s="295" t="str">
        <f>IF(ISBLANK(Monitoring_MP!AQ19),"",Monitoring_MP!AQ19)</f>
        <v>nu</v>
      </c>
      <c r="AR53" s="293" t="str">
        <f>IF(ISBLANK(Monitoring_MP!AR19),"",Monitoring_MP!AR19)</f>
        <v>Nu sînt informații pe web</v>
      </c>
      <c r="AS53" s="295" t="str">
        <f>IF(ISBLANK(Monitoring_MP!AS19),"",Monitoring_MP!AS19)</f>
        <v>nu</v>
      </c>
      <c r="AT53" s="293" t="str">
        <f>IF(ISBLANK(Monitoring_MP!AT19),"",Monitoring_MP!AT19)</f>
        <v>Nu sînt informații pe web</v>
      </c>
      <c r="AU53" s="295" t="str">
        <f>IF(ISBLANK(Monitoring_MP!AU19),"",Monitoring_MP!AU19)</f>
        <v>nu</v>
      </c>
      <c r="AV53" s="293" t="str">
        <f>IF(ISBLANK(Monitoring_MP!AV19),"",Monitoring_MP!AV19)</f>
        <v>Nu sînt informații pe web</v>
      </c>
      <c r="AW53" s="295" t="str">
        <f>IF(ISBLANK(Monitoring_MP!AW19),"",Monitoring_MP!AW19)</f>
        <v>nu</v>
      </c>
      <c r="AX53" s="293" t="str">
        <f>IF(ISBLANK(Monitoring_MP!AX19),"",Monitoring_MP!AX19)</f>
        <v>Nu sînt informații pe web</v>
      </c>
      <c r="AY53" s="295" t="str">
        <f>IF(ISBLANK(Monitoring_MP!AY19),"",Monitoring_MP!AY19)</f>
        <v>nu</v>
      </c>
      <c r="AZ53" s="293" t="str">
        <f>IF(ISBLANK(Monitoring_MP!AZ19),"",Monitoring_MP!AZ19)</f>
        <v>Nu sînt informații pe web</v>
      </c>
      <c r="BA53" s="295" t="str">
        <f>IF(ISBLANK(Monitoring_MP!BA19),"",Monitoring_MP!BA19)</f>
        <v>nu</v>
      </c>
      <c r="BB53" s="293" t="str">
        <f>IF(ISBLANK(Monitoring_MP!BB19),"",Monitoring_MP!BB19)</f>
        <v>Nu sînt informații pe web</v>
      </c>
      <c r="BC53" s="295" t="str">
        <f>IF(ISBLANK(Monitoring_MP!BC19),"",Monitoring_MP!BC19)</f>
        <v>partial</v>
      </c>
      <c r="BD53" s="293" t="str">
        <f>IF(ISBLANK(Monitoring_MP!BD19),"",Monitoring_MP!BD19)</f>
        <v>http://criuleni.md/index.php?pag=news&amp;id=517&amp;l=ro</v>
      </c>
      <c r="BE53" s="295" t="str">
        <f>IF(ISBLANK(Monitoring_MP!BE19),"",Monitoring_MP!BE19)</f>
        <v>nu</v>
      </c>
      <c r="BF53" s="293" t="str">
        <f>IF(ISBLANK(Monitoring_MP!BF19),"",Monitoring_MP!BF19)</f>
        <v>Nu sînt informații pe web</v>
      </c>
      <c r="BG53" s="295" t="str">
        <f>IF(ISBLANK(Monitoring_MP!BG19),"",Monitoring_MP!BG19)</f>
        <v>nu</v>
      </c>
      <c r="BH53" s="293" t="str">
        <f>IF(ISBLANK(Monitoring_MP!BH19),"",Monitoring_MP!BH19)</f>
        <v>Nu sînt informații pe web</v>
      </c>
      <c r="BI53" s="295" t="str">
        <f>IF(ISBLANK(Monitoring_MP!BI19),"",Monitoring_MP!BI19)</f>
        <v>nu</v>
      </c>
      <c r="BJ53" s="293" t="str">
        <f>IF(ISBLANK(Monitoring_MP!BJ19),"",Monitoring_MP!BJ19)</f>
        <v>Nu sînt informații pe web</v>
      </c>
      <c r="BK53" s="295" t="str">
        <f>IF(ISBLANK(Monitoring_MP!BK19),"",Monitoring_MP!BK19)</f>
        <v>nu</v>
      </c>
      <c r="BL53" s="293" t="str">
        <f>IF(ISBLANK(Monitoring_MP!BL19),"",Monitoring_MP!BL19)</f>
        <v>Nu sînt informații pe web</v>
      </c>
      <c r="BM53" s="295" t="str">
        <f>IF(ISBLANK(Monitoring_MP!BM19),"",Monitoring_MP!BM19)</f>
        <v>nu</v>
      </c>
      <c r="BN53" s="293" t="str">
        <f>IF(ISBLANK(Monitoring_MP!BN19),"",Monitoring_MP!BN19)</f>
        <v>Nu sînt informații pe web</v>
      </c>
      <c r="BO53" s="295" t="str">
        <f>IF(ISBLANK(Monitoring_MP!BO19),"",Monitoring_MP!BO19)</f>
        <v>nu</v>
      </c>
      <c r="BP53" s="293" t="str">
        <f>IF(ISBLANK(Monitoring_MP!BP19),"",Monitoring_MP!BP19)</f>
        <v>Nu sînt informații pe web</v>
      </c>
      <c r="BQ53" s="295" t="str">
        <f>IF(ISBLANK(Monitoring_MP!BQ19),"",Monitoring_MP!BQ19)</f>
        <v>nu</v>
      </c>
      <c r="BR53" s="293" t="str">
        <f>IF(ISBLANK(Monitoring_MP!BR19),"",Monitoring_MP!BR19)</f>
        <v>Nu sînt informații pe web</v>
      </c>
      <c r="BS53" s="295" t="str">
        <f>IF(ISBLANK(Monitoring_MP!BS19),"",Monitoring_MP!BS19)</f>
        <v>nu</v>
      </c>
      <c r="BT53" s="293" t="str">
        <f>IF(ISBLANK(Monitoring_MP!BT19),"",Monitoring_MP!BT19)</f>
        <v>Nu sînt informații pe web</v>
      </c>
      <c r="BU53" s="295" t="str">
        <f>IF(ISBLANK(Monitoring_MP!BU19),"",Monitoring_MP!BU19)</f>
        <v>nu</v>
      </c>
      <c r="BV53" s="293" t="str">
        <f>IF(ISBLANK(Monitoring_MP!BV19),"",Monitoring_MP!BV19)</f>
        <v>Nu sînt informații pe web</v>
      </c>
      <c r="BW53" s="295" t="str">
        <f>IF(ISBLANK(Monitoring_MP!BW19),"",Monitoring_MP!BW19)</f>
        <v>nu</v>
      </c>
      <c r="BX53" s="293" t="str">
        <f>IF(ISBLANK(Monitoring_MP!BX19),"",Monitoring_MP!BX19)</f>
        <v>Nu sînt informații pe web</v>
      </c>
      <c r="BY53" s="295" t="str">
        <f>IF(ISBLANK(Monitoring_MP!BY19),"",Monitoring_MP!BY19)</f>
        <v>nu</v>
      </c>
      <c r="BZ53" s="293" t="str">
        <f>IF(ISBLANK(Monitoring_MP!BZ19),"",Monitoring_MP!BZ19)</f>
        <v>Nu sînt informații pe web</v>
      </c>
      <c r="CA53" s="295" t="str">
        <f>IF(ISBLANK(Monitoring_MP!CA19),"",Monitoring_MP!CA19)</f>
        <v>nu</v>
      </c>
      <c r="CB53" s="293" t="str">
        <f>IF(ISBLANK(Monitoring_MP!CB19),"",Monitoring_MP!CB19)</f>
        <v>Nu sînt informații pe web</v>
      </c>
      <c r="CC53" s="295" t="str">
        <f>IF(ISBLANK(Monitoring_MP!CC19),"",Monitoring_MP!CC19)</f>
        <v>nu</v>
      </c>
      <c r="CD53" s="293" t="str">
        <f>IF(ISBLANK(Monitoring_MP!CD19),"",Monitoring_MP!CD19)</f>
        <v>Nu sînt informații pe web</v>
      </c>
      <c r="CE53" s="295" t="str">
        <f>IF(ISBLANK(Monitoring_MP!CE19),"",Monitoring_MP!CE19)</f>
        <v>nu</v>
      </c>
      <c r="CF53" s="293" t="str">
        <f>IF(ISBLANK(Monitoring_MP!CF19),"",Monitoring_MP!CF19)</f>
        <v>Nu sînt informații pe web</v>
      </c>
      <c r="CG53" s="295" t="str">
        <f>IF(ISBLANK(Monitoring_MP!CG19),"",Monitoring_MP!CG19)</f>
        <v>nu</v>
      </c>
      <c r="CH53" s="293" t="str">
        <f>IF(ISBLANK(Monitoring_MP!CH19),"",Monitoring_MP!CH19)</f>
        <v>Sinteza nu este întocmită potrivit cerințelor legii și nu conține informațiile necesare
http://www.riscani.md/index.php?pag=procesul_decizional&amp;ids=alte_documente&amp;y=2020</v>
      </c>
      <c r="CI53" s="295" t="str">
        <f>IF(ISBLANK(Monitoring_MP!CI19),"",Monitoring_MP!CI19)</f>
        <v>nu</v>
      </c>
      <c r="CJ53" s="317" t="str">
        <f>IF(ISBLANK(Monitoring_MP!CJ19),"",Monitoring_MP!CJ19)</f>
        <v>Nu sînt informații pe web</v>
      </c>
      <c r="CK53" s="295" t="str">
        <f>IF(ISBLANK(Monitoring_MP!CK19),"",Monitoring_MP!CK19)</f>
        <v>nu</v>
      </c>
      <c r="CL53" s="293" t="str">
        <f>IF(ISBLANK(Monitoring_MP!CL19),"",Monitoring_MP!CL19)</f>
        <v>Nu sînt informații pe web</v>
      </c>
      <c r="CM53" s="295" t="str">
        <f>IF(ISBLANK(Monitoring_MP!CM19),"",Monitoring_MP!CM19)</f>
        <v>partial</v>
      </c>
      <c r="CN53" s="293" t="str">
        <f>IF(ISBLANK(Monitoring_MP!CN19),"",Monitoring_MP!CN19)</f>
        <v>Exemplu sinteza a recomandărilor anexată la chestionar</v>
      </c>
      <c r="CO53" s="295" t="str">
        <f>IF(ISBLANK(Monitoring_MP!CO19),"",Monitoring_MP!CO19)</f>
        <v>nu</v>
      </c>
      <c r="CP53" s="293" t="str">
        <f>IF(ISBLANK(Monitoring_MP!CP19),"",Monitoring_MP!CP19)</f>
        <v>Nu sînt informații pe web</v>
      </c>
      <c r="CQ53" s="295" t="str">
        <f>IF(ISBLANK(Monitoring_MP!CQ19),"",Monitoring_MP!CQ19)</f>
        <v>10-30%</v>
      </c>
      <c r="CR53" s="293" t="str">
        <f>IF(ISBLANK(Monitoring_MP!CR19),"",Monitoring_MP!CR19)</f>
        <v>http://crstraseni.md/index.php?pag=news&amp;id=847&amp;l=ro</v>
      </c>
      <c r="CS53" s="295" t="str">
        <f>IF(ISBLANK(Monitoring_MP!CS19),"",Monitoring_MP!CS19)</f>
        <v>nu</v>
      </c>
      <c r="CT53" s="293" t="str">
        <f>IF(ISBLANK(Monitoring_MP!CT19),"",Monitoring_MP!CT19)</f>
        <v>Nu sînt informații pe web</v>
      </c>
      <c r="CU53" s="295" t="str">
        <f>IF(ISBLANK(Monitoring_MP!CU19),"",Monitoring_MP!CU19)</f>
        <v>nu</v>
      </c>
      <c r="CV53" s="293" t="str">
        <f>IF(ISBLANK(Monitoring_MP!CV19),"",Monitoring_MP!CV19)</f>
        <v>Nu sînt informații pe web</v>
      </c>
      <c r="CW53" s="295" t="str">
        <f>IF(ISBLANK(Monitoring_MP!CW19),"",Monitoring_MP!CW19)</f>
        <v>nu</v>
      </c>
      <c r="CX53" s="293" t="str">
        <f>IF(ISBLANK(Monitoring_MP!CX19),"",Monitoring_MP!CX19)</f>
        <v>Nu sînt informații pe web</v>
      </c>
      <c r="CY53" s="318" t="str">
        <f t="shared" si="26"/>
        <v>da</v>
      </c>
      <c r="CZ53" s="318">
        <f t="shared" si="34"/>
        <v>0</v>
      </c>
      <c r="DA53" s="318" t="str">
        <f t="shared" si="27"/>
        <v>nu</v>
      </c>
      <c r="DB53" s="318">
        <f t="shared" si="35"/>
        <v>29</v>
      </c>
      <c r="DC53" s="318" t="str">
        <f t="shared" si="28"/>
        <v>partial</v>
      </c>
      <c r="DD53" s="318">
        <f t="shared" si="36"/>
        <v>2</v>
      </c>
      <c r="DE53" s="318" t="str">
        <f t="shared" si="29"/>
        <v>0-10%</v>
      </c>
      <c r="DF53" s="318">
        <f t="shared" si="37"/>
        <v>0</v>
      </c>
      <c r="DG53" s="318" t="str">
        <f t="shared" si="30"/>
        <v>10-30%</v>
      </c>
      <c r="DH53" s="318">
        <f t="shared" si="38"/>
        <v>1</v>
      </c>
      <c r="DI53" s="318" t="str">
        <f t="shared" si="31"/>
        <v>30-60%</v>
      </c>
      <c r="DJ53" s="318">
        <f t="shared" si="39"/>
        <v>0</v>
      </c>
      <c r="DK53" s="318" t="str">
        <f t="shared" si="32"/>
        <v>60-90%</v>
      </c>
      <c r="DL53" s="318">
        <f t="shared" si="40"/>
        <v>0</v>
      </c>
      <c r="DM53" s="318" t="str">
        <f t="shared" si="33"/>
        <v>N/A</v>
      </c>
      <c r="DN53" s="318">
        <f t="shared" si="41"/>
        <v>0</v>
      </c>
      <c r="DO53" s="318">
        <f t="shared" si="42"/>
        <v>32</v>
      </c>
      <c r="DP53" s="318" t="str">
        <f t="shared" si="43"/>
        <v>da</v>
      </c>
      <c r="DQ53" s="318" t="str">
        <f t="shared" si="44"/>
        <v>nu</v>
      </c>
      <c r="DR53" s="318">
        <f t="shared" si="45"/>
        <v>0</v>
      </c>
      <c r="DS53" s="318">
        <f t="shared" si="46"/>
        <v>29</v>
      </c>
      <c r="DT53" s="318">
        <f t="shared" si="47"/>
        <v>32</v>
      </c>
      <c r="DU53" s="331" t="s">
        <v>86</v>
      </c>
      <c r="DV53" s="319">
        <f t="shared" si="48"/>
        <v>0</v>
      </c>
      <c r="DW53" s="319">
        <f t="shared" si="49"/>
        <v>0.90625</v>
      </c>
      <c r="DX53" s="318" t="str">
        <f>VLOOKUP($B53,Matching_final!$B:$G,5,FALSE)</f>
        <v>R18017</v>
      </c>
      <c r="DY53" s="318" t="str">
        <f>VLOOKUP($B53,Matching_final!$B:$H,6,FALSE)</f>
        <v>Sinteza recomandărilor parvenite cuprinde motivația autorităților publice de acceptare sau respingere a recomandărilor?</v>
      </c>
      <c r="DZ53" s="318" t="str">
        <f>VLOOKUP($B53,Matching_final!$B:$H,7,FALSE)</f>
        <v>par</v>
      </c>
      <c r="EA53" s="319">
        <f>VLOOKUP($DX53,Monitoring_MP_2018!$B:$CZ,102,FALSE)</f>
        <v>0</v>
      </c>
      <c r="EB53" s="319">
        <f>VLOOKUP($DX53,Monitoring_MP_2018!$B:$CZ,103,FALSE)</f>
        <v>0.96875</v>
      </c>
      <c r="EC53" s="320">
        <f t="shared" si="50"/>
        <v>0</v>
      </c>
      <c r="ED53" s="320">
        <f t="shared" si="51"/>
        <v>-6.25E-2</v>
      </c>
      <c r="EE53" s="318">
        <v>18</v>
      </c>
    </row>
    <row r="54" spans="1:135" ht="15" customHeight="1" x14ac:dyDescent="0.35">
      <c r="A54" s="335" t="str">
        <f>IF(ISBLANK(Monitoring_MP!A28),"",Monitoring_MP!A28)</f>
        <v>Q26</v>
      </c>
      <c r="B54" s="336" t="str">
        <f>IF(ISBLANK(Monitoring_MP!B28),"",Monitoring_MP!B28)</f>
        <v>R20026</v>
      </c>
      <c r="C54" s="337">
        <f>IF(ISBLANK(Monitoring_MP!C28),"",Monitoring_MP!C28)</f>
        <v>28</v>
      </c>
      <c r="D54" s="337" t="str">
        <f>IF(ISBLANK(Monitoring_MP!D28),"",Monitoring_MP!D28)</f>
        <v>Sînt aduse la cunoștință publică anunţurile de participare la achiziţii publice?</v>
      </c>
      <c r="E54" s="337" t="str">
        <f>IF(ISBLANK(Monitoring_MP!E28),"",Monitoring_MP!E28)</f>
        <v>Are public procurement announcements made public?</v>
      </c>
      <c r="F54" s="128" t="str">
        <f>IF(ISBLANK(Monitoring_MP!F28),"",Monitoring_MP!F28)</f>
        <v>proc</v>
      </c>
      <c r="G54" s="128" t="str">
        <f>IF(ISBLANK(Monitoring_MP!G28),"",Monitoring_MP!G28)</f>
        <v>proc2</v>
      </c>
      <c r="H54" s="128" t="str">
        <f>IF(ISBLANK(Monitoring_MP!H28),"",Monitoring_MP!H28)</f>
        <v>proc2k</v>
      </c>
      <c r="I54" s="338">
        <f>IF(ISBLANK(Monitoring_MP!I28),"",Monitoring_MP!I28)</f>
        <v>2</v>
      </c>
      <c r="J54" s="128" t="str">
        <f>IF(ISBLANK(Monitoring_MP!J28),"",Monitoring_MP!J28)</f>
        <v>da</v>
      </c>
      <c r="K54" s="128" t="str">
        <f>IF(ISBLANK(Monitoring_MP!K28),"",Monitoring_MP!K28)</f>
        <v>yes</v>
      </c>
      <c r="L54" s="128" t="str">
        <f>IF(ISBLANK(Monitoring_MP!L28),"",Monitoring_MP!L28)</f>
        <v>nu</v>
      </c>
      <c r="M54" s="128" t="str">
        <f>IF(ISBLANK(Monitoring_MP!M28),"",Monitoring_MP!M28)</f>
        <v>no</v>
      </c>
      <c r="N54" s="128" t="str">
        <f>IF(ISBLANK(Monitoring_MP!N28),"",Monitoring_MP!N28)</f>
        <v>partial/alte modalități</v>
      </c>
      <c r="O54" s="128" t="str">
        <f>IF(ISBLANK(Monitoring_MP!O28),"",Monitoring_MP!O28)</f>
        <v>partially/other ways</v>
      </c>
      <c r="P54" s="128" t="str">
        <f>IF(ISBLANK(Monitoring_MP!P28),"",Monitoring_MP!P28)</f>
        <v>0-10%</v>
      </c>
      <c r="Q54" s="128" t="str">
        <f>IF(ISBLANK(Monitoring_MP!Q28),"",Monitoring_MP!Q28)</f>
        <v>0-10%</v>
      </c>
      <c r="R54" s="128" t="str">
        <f>IF(ISBLANK(Monitoring_MP!R28),"",Monitoring_MP!R28)</f>
        <v>10-30%</v>
      </c>
      <c r="S54" s="128" t="str">
        <f>IF(ISBLANK(Monitoring_MP!S28),"",Monitoring_MP!S28)</f>
        <v>10-30%</v>
      </c>
      <c r="T54" s="128" t="str">
        <f>IF(ISBLANK(Monitoring_MP!T28),"",Monitoring_MP!T28)</f>
        <v>30-60%</v>
      </c>
      <c r="U54" s="128" t="str">
        <f>IF(ISBLANK(Monitoring_MP!U28),"",Monitoring_MP!U28)</f>
        <v>30-60%</v>
      </c>
      <c r="V54" s="128" t="str">
        <f>IF(ISBLANK(Monitoring_MP!V28),"",Monitoring_MP!V28)</f>
        <v>60-90%</v>
      </c>
      <c r="W54" s="128" t="str">
        <f>IF(ISBLANK(Monitoring_MP!W28),"",Monitoring_MP!W28)</f>
        <v>60-90%</v>
      </c>
      <c r="X54" s="128" t="str">
        <f>IF(ISBLANK(Monitoring_MP!X28),"",Monitoring_MP!X28)</f>
        <v>N/A</v>
      </c>
      <c r="Y54" s="128" t="str">
        <f>IF(ISBLANK(Monitoring_MP!Y28),"",Monitoring_MP!Y28)</f>
        <v>N/A</v>
      </c>
      <c r="Z54" s="335" t="str">
        <f>IF(ISBLANK(Monitoring_MP!Z28),"",Monitoring_MP!Z28)</f>
        <v>---</v>
      </c>
      <c r="AA54" s="335" t="str">
        <f>IF(ISBLANK(Monitoring_MP!AA28),"",Monitoring_MP!AA28)</f>
        <v>---</v>
      </c>
      <c r="AB54" s="128" t="str">
        <f>IF(ISBLANK(Monitoring_MP!AB28),"",Monitoring_MP!AB28)</f>
        <v>da</v>
      </c>
      <c r="AC54" s="128" t="str">
        <f>IF(ISBLANK(Monitoring_MP!AC28),"",Monitoring_MP!AC28)</f>
        <v>nu</v>
      </c>
      <c r="AD54" s="128">
        <f>IF(ISBLANK(Monitoring_MP!AD28),"",Monitoring_MP!AD28)</f>
        <v>2</v>
      </c>
      <c r="AE54" s="128">
        <f>IF(ISBLANK(Monitoring_MP!AE28),"",Monitoring_MP!AE28)</f>
        <v>0</v>
      </c>
      <c r="AF54" s="128">
        <f>IF(ISBLANK(Monitoring_MP!AF28),"",Monitoring_MP!AF28)</f>
        <v>1</v>
      </c>
      <c r="AG54" s="215">
        <f>IF(ISBLANK(Monitoring_MP!AG28),"",Monitoring_MP!AG28)</f>
        <v>0.4</v>
      </c>
      <c r="AH54" s="215">
        <f>IF(ISBLANK(Monitoring_MP!AH28),"",Monitoring_MP!AH28)</f>
        <v>0.8</v>
      </c>
      <c r="AI54" s="215">
        <f>IF(ISBLANK(Monitoring_MP!AI28),"",Monitoring_MP!AI28)</f>
        <v>1.2</v>
      </c>
      <c r="AJ54" s="215">
        <f>IF(ISBLANK(Monitoring_MP!AJ28),"",Monitoring_MP!AJ28)</f>
        <v>1.6</v>
      </c>
      <c r="AK54" s="215" t="str">
        <f>IF(ISBLANK(Monitoring_MP!AK28),"",Monitoring_MP!AK28)</f>
        <v>N/A</v>
      </c>
      <c r="AL54" s="203" t="str">
        <f>IF(ISBLANK(Monitoring_MP!AL28),"",Monitoring_MP!AL28)</f>
        <v>---</v>
      </c>
      <c r="AM54" s="295" t="str">
        <f>IF(ISBLANK(Monitoring_MP!AM28),"",Monitoring_MP!AM28)</f>
        <v>nu</v>
      </c>
      <c r="AN54" s="294" t="str">
        <f>IF(ISBLANK(Monitoring_MP!AN28),"",Monitoring_MP!AN28)</f>
        <v>Nu sînt informații pe web</v>
      </c>
      <c r="AO54" s="295" t="str">
        <f>IF(ISBLANK(Monitoring_MP!AO28),"",Monitoring_MP!AO28)</f>
        <v>10-30%</v>
      </c>
      <c r="AP54" s="325" t="str">
        <f>IF(ISBLANK(Monitoring_MP!AP28),"",Monitoring_MP!AP28)</f>
        <v>http://basarabeasca.md/ro/%d1%80%d1%83%d1%81%d1%81%d0%ba%d0%b8%d0%b9-%d0%be%d0%b1%d1%8a%d1%8f%d0%b2%d0%bb%d0%b5%d0%bd%d0%b8%d1%8f-2/</v>
      </c>
      <c r="AQ54" s="295" t="str">
        <f>IF(ISBLANK(Monitoring_MP!AQ28),"",Monitoring_MP!AQ28)</f>
        <v>nu</v>
      </c>
      <c r="AR54" s="293" t="str">
        <f>IF(ISBLANK(Monitoring_MP!AR28),"",Monitoring_MP!AR28)</f>
        <v>Nu sînt informații pe web</v>
      </c>
      <c r="AS54" s="295" t="str">
        <f>IF(ISBLANK(Monitoring_MP!AS28),"",Monitoring_MP!AS28)</f>
        <v>10-30%</v>
      </c>
      <c r="AT54" s="293" t="str">
        <f>IF(ISBLANK(Monitoring_MP!AT28),"",Monitoring_MP!AT28)</f>
        <v>Pe web nu sînt publicate toate anunțurile de participare, în special pentru achizițiile publice de valoare mică
https://cahul.md/category/achizitii-publice/</v>
      </c>
      <c r="AU54" s="295" t="str">
        <f>IF(ISBLANK(Monitoring_MP!AU28),"",Monitoring_MP!AU28)</f>
        <v>nu</v>
      </c>
      <c r="AV54" s="292" t="str">
        <f>IF(ISBLANK(Monitoring_MP!AV28),"",Monitoring_MP!AV28)</f>
        <v>Nu sînt informații pe web</v>
      </c>
      <c r="AW54" s="295" t="str">
        <f>IF(ISBLANK(Monitoring_MP!AW28),"",Monitoring_MP!AW28)</f>
        <v>nu</v>
      </c>
      <c r="AX54" s="293" t="str">
        <f>IF(ISBLANK(Monitoring_MP!AX28),"",Monitoring_MP!AX28)</f>
        <v>Nu sînt informații pe web</v>
      </c>
      <c r="AY54" s="295" t="str">
        <f>IF(ISBLANK(Monitoring_MP!AY28),"",Monitoring_MP!AY28)</f>
        <v>10-30%</v>
      </c>
      <c r="AZ54" s="292" t="str">
        <f>IF(ISBLANK(Monitoring_MP!AZ28),"",Monitoring_MP!AZ28)</f>
        <v>http://www.causeni.md/news/item/index/1957</v>
      </c>
      <c r="BA54" s="295" t="str">
        <f>IF(ISBLANK(Monitoring_MP!BA28),"",Monitoring_MP!BA28)</f>
        <v>nu</v>
      </c>
      <c r="BB54" s="293" t="str">
        <f>IF(ISBLANK(Monitoring_MP!BB28),"",Monitoring_MP!BB28)</f>
        <v>Nu sînt informații pe web</v>
      </c>
      <c r="BC54" s="295" t="str">
        <f>IF(ISBLANK(Monitoring_MP!BC28),"",Monitoring_MP!BC28)</f>
        <v>0-10%</v>
      </c>
      <c r="BD54" s="293" t="str">
        <f>IF(ISBLANK(Monitoring_MP!BD28),"",Monitoring_MP!BD28)</f>
        <v>http://criuleni.md/index.php?pag=news&amp;id=456&amp;l=ro</v>
      </c>
      <c r="BE54" s="295" t="str">
        <f>IF(ISBLANK(Monitoring_MP!BE28),"",Monitoring_MP!BE28)</f>
        <v>partial/alte modalități</v>
      </c>
      <c r="BF54" s="292" t="str">
        <f>IF(ISBLANK(Monitoring_MP!BF28),"",Monitoring_MP!BF28)</f>
        <v>Nu sînt informații pentru achizițiile de valoare mică
http://donduseni.md/achizitii-publice/</v>
      </c>
      <c r="BG54" s="295" t="str">
        <f>IF(ISBLANK(Monitoring_MP!BG28),"",Monitoring_MP!BG28)</f>
        <v>partial/alte modalități</v>
      </c>
      <c r="BH54" s="293" t="str">
        <f>IF(ISBLANK(Monitoring_MP!BH28),"",Monitoring_MP!BH28)</f>
        <v>https://drochia.md/tendere-achizitii/</v>
      </c>
      <c r="BI54" s="295" t="str">
        <f>IF(ISBLANK(Monitoring_MP!BI28),"",Monitoring_MP!BI28)</f>
        <v>nu</v>
      </c>
      <c r="BJ54" s="317" t="str">
        <f>IF(ISBLANK(Monitoring_MP!BJ28),"",Monitoring_MP!BJ28)</f>
        <v>Nu sînt informații pe web</v>
      </c>
      <c r="BK54" s="295" t="str">
        <f>IF(ISBLANK(Monitoring_MP!BK28),"",Monitoring_MP!BK28)</f>
        <v>partial/alte modalități</v>
      </c>
      <c r="BL54" s="321" t="str">
        <f>IF(ISBLANK(Monitoring_MP!BL28),"",Monitoring_MP!BL28)</f>
        <v>http://edinet.md/invitatii-de-participare/</v>
      </c>
      <c r="BM54" s="295" t="str">
        <f>IF(ISBLANK(Monitoring_MP!BM28),"",Monitoring_MP!BM28)</f>
        <v>partial/alte modalități</v>
      </c>
      <c r="BN54" s="293" t="str">
        <f>IF(ISBLANK(Monitoring_MP!BN28),"",Monitoring_MP!BN28)</f>
        <v>Lipsesc anunțurile privind achizițiile de valoare mică
http://www.cr-falesti.md/index.php/achizitii-publice-crf/36-an-achiziti?start=10
http://dge-falesti.org/index.php/transparen-a-decizional/achizi-ii-publice/anun-uri</v>
      </c>
      <c r="BO54" s="295" t="str">
        <f>IF(ISBLANK(Monitoring_MP!BO28),"",Monitoring_MP!BO28)</f>
        <v>nu</v>
      </c>
      <c r="BP54" s="293" t="str">
        <f>IF(ISBLANK(Monitoring_MP!BP28),"",Monitoring_MP!BP28)</f>
        <v>Nu sînt informații pe web</v>
      </c>
      <c r="BQ54" s="295" t="str">
        <f>IF(ISBLANK(Monitoring_MP!BQ28),"",Monitoring_MP!BQ28)</f>
        <v>0-10%</v>
      </c>
      <c r="BR54" s="293" t="str">
        <f>IF(ISBLANK(Monitoring_MP!BR28),"",Monitoring_MP!BR28)</f>
        <v>http://www.glodeni.md/ro/Achizitii%20publice</v>
      </c>
      <c r="BS54" s="295" t="str">
        <f>IF(ISBLANK(Monitoring_MP!BS28),"",Monitoring_MP!BS28)</f>
        <v>nu</v>
      </c>
      <c r="BT54" s="293" t="str">
        <f>IF(ISBLANK(Monitoring_MP!BT28),"",Monitoring_MP!BT28)</f>
        <v>Nu sînt informații pe web</v>
      </c>
      <c r="BU54" s="295" t="str">
        <f>IF(ISBLANK(Monitoring_MP!BU28),"",Monitoring_MP!BU28)</f>
        <v>nu</v>
      </c>
      <c r="BV54" s="293" t="str">
        <f>IF(ISBLANK(Monitoring_MP!BV28),"",Monitoring_MP!BV28)</f>
        <v>Nu sînt informații pe web</v>
      </c>
      <c r="BW54" s="295" t="str">
        <f>IF(ISBLANK(Monitoring_MP!BW28),"",Monitoring_MP!BW28)</f>
        <v>partial/alte modalități</v>
      </c>
      <c r="BX54" s="293" t="str">
        <f>IF(ISBLANK(Monitoring_MP!BX28),"",Monitoring_MP!BX28)</f>
        <v>http://www.leova.md/index.php?pag=news&amp;id=908&amp;l=ro</v>
      </c>
      <c r="BY54" s="295" t="str">
        <f>IF(ISBLANK(Monitoring_MP!BY28),"",Monitoring_MP!BY28)</f>
        <v>nu</v>
      </c>
      <c r="BZ54" s="293" t="str">
        <f>IF(ISBLANK(Monitoring_MP!BZ28),"",Monitoring_MP!BZ28)</f>
        <v>Nu sînt informații pe web</v>
      </c>
      <c r="CA54" s="295" t="str">
        <f>IF(ISBLANK(Monitoring_MP!CA28),"",Monitoring_MP!CA28)</f>
        <v>nu</v>
      </c>
      <c r="CB54" s="293" t="str">
        <f>IF(ISBLANK(Monitoring_MP!CB28),"",Monitoring_MP!CB28)</f>
        <v>Nu sînt informații pe web</v>
      </c>
      <c r="CC54" s="295" t="str">
        <f>IF(ISBLANK(Monitoring_MP!CC28),"",Monitoring_MP!CC28)</f>
        <v>partial/alte modalități</v>
      </c>
      <c r="CD54" s="292" t="str">
        <f>IF(ISBLANK(Monitoring_MP!CD28),"",Monitoring_MP!CD28)</f>
        <v>http://or.md/index.php/proceduri-de-achizitii/</v>
      </c>
      <c r="CE54" s="295" t="str">
        <f>IF(ISBLANK(Monitoring_MP!CE28),"",Monitoring_MP!CE28)</f>
        <v>nu</v>
      </c>
      <c r="CF54" s="292" t="str">
        <f>IF(ISBLANK(Monitoring_MP!CF28),"",Monitoring_MP!CF28)</f>
        <v>Nu sînt informații pe web</v>
      </c>
      <c r="CG54" s="295" t="str">
        <f>IF(ISBLANK(Monitoring_MP!CG28),"",Monitoring_MP!CG28)</f>
        <v>nu</v>
      </c>
      <c r="CH54" s="293" t="str">
        <f>IF(ISBLANK(Monitoring_MP!CH28),"",Monitoring_MP!CH28)</f>
        <v>Nu sînt informații pe web</v>
      </c>
      <c r="CI54" s="295" t="str">
        <f>IF(ISBLANK(Monitoring_MP!CI28),"",Monitoring_MP!CI28)</f>
        <v>partial/alte modalități</v>
      </c>
      <c r="CJ54" s="293" t="str">
        <f>IF(ISBLANK(Monitoring_MP!CJ28),"",Monitoring_MP!CJ28)</f>
        <v>http://www.singerei.md/achizitii-publice.html?start=20</v>
      </c>
      <c r="CK54" s="295" t="str">
        <f>IF(ISBLANK(Monitoring_MP!CK28),"",Monitoring_MP!CK28)</f>
        <v>partial/alte modalități</v>
      </c>
      <c r="CL54" s="293" t="str">
        <f>IF(ISBLANK(Monitoring_MP!CL28),"",Monitoring_MP!CL28)</f>
        <v>https://soldanesti.md/achizitii-publice/</v>
      </c>
      <c r="CM54" s="295" t="str">
        <f>IF(ISBLANK(Monitoring_MP!CM28),"",Monitoring_MP!CM28)</f>
        <v>partial/alte modalități</v>
      </c>
      <c r="CN54" s="292" t="str">
        <f>IF(ISBLANK(Monitoring_MP!CN28),"",Monitoring_MP!CN28)</f>
        <v>http://www.soroca.org.md/index.php/achizitii-publice/curente</v>
      </c>
      <c r="CO54" s="295" t="str">
        <f>IF(ISBLANK(Monitoring_MP!CO28),"",Monitoring_MP!CO28)</f>
        <v>0-10%</v>
      </c>
      <c r="CP54" s="293" t="str">
        <f>IF(ISBLANK(Monitoring_MP!CP28),"",Monitoring_MP!CP28)</f>
        <v>https://stefan-voda.md/category/achizitii-publice/page/2/</v>
      </c>
      <c r="CQ54" s="295" t="str">
        <f>IF(ISBLANK(Monitoring_MP!CQ28),"",Monitoring_MP!CQ28)</f>
        <v>partial/alte modalități</v>
      </c>
      <c r="CR54" s="293" t="str">
        <f>IF(ISBLANK(Monitoring_MP!CR28),"",Monitoring_MP!CR28)</f>
        <v>http://crstraseni.md/index.php?pag=news&amp;id=703&amp;l=ro</v>
      </c>
      <c r="CS54" s="295" t="str">
        <f>IF(ISBLANK(Monitoring_MP!CS28),"",Monitoring_MP!CS28)</f>
        <v>nu</v>
      </c>
      <c r="CT54" s="293" t="str">
        <f>IF(ISBLANK(Monitoring_MP!CT28),"",Monitoring_MP!CT28)</f>
        <v>Nu sînt informații pe web</v>
      </c>
      <c r="CU54" s="295" t="str">
        <f>IF(ISBLANK(Monitoring_MP!CU28),"",Monitoring_MP!CU28)</f>
        <v>partial/alte modalități</v>
      </c>
      <c r="CV54" s="293" t="str">
        <f>IF(ISBLANK(Monitoring_MP!CV28),"",Monitoring_MP!CV28)</f>
        <v>https://telenesti.md/proceduri-de-achizitii/</v>
      </c>
      <c r="CW54" s="295" t="str">
        <f>IF(ISBLANK(Monitoring_MP!CW28),"",Monitoring_MP!CW28)</f>
        <v>nu</v>
      </c>
      <c r="CX54" s="293" t="str">
        <f>IF(ISBLANK(Monitoring_MP!CX28),"",Monitoring_MP!CX28)</f>
        <v>Nu sînt informații pe web</v>
      </c>
      <c r="CY54" s="318" t="str">
        <f t="shared" si="26"/>
        <v>da</v>
      </c>
      <c r="CZ54" s="318">
        <f t="shared" si="34"/>
        <v>0</v>
      </c>
      <c r="DA54" s="318" t="str">
        <f t="shared" si="27"/>
        <v>nu</v>
      </c>
      <c r="DB54" s="318">
        <f t="shared" si="35"/>
        <v>15</v>
      </c>
      <c r="DC54" s="318" t="str">
        <f t="shared" si="28"/>
        <v>partial/alte modalități</v>
      </c>
      <c r="DD54" s="318">
        <f t="shared" si="36"/>
        <v>11</v>
      </c>
      <c r="DE54" s="318" t="str">
        <f t="shared" si="29"/>
        <v>0-10%</v>
      </c>
      <c r="DF54" s="318">
        <f t="shared" si="37"/>
        <v>3</v>
      </c>
      <c r="DG54" s="318" t="str">
        <f t="shared" si="30"/>
        <v>10-30%</v>
      </c>
      <c r="DH54" s="318">
        <f t="shared" si="38"/>
        <v>3</v>
      </c>
      <c r="DI54" s="318" t="str">
        <f t="shared" si="31"/>
        <v>30-60%</v>
      </c>
      <c r="DJ54" s="318">
        <f t="shared" si="39"/>
        <v>0</v>
      </c>
      <c r="DK54" s="318" t="str">
        <f t="shared" si="32"/>
        <v>60-90%</v>
      </c>
      <c r="DL54" s="318">
        <f t="shared" si="40"/>
        <v>0</v>
      </c>
      <c r="DM54" s="318" t="str">
        <f t="shared" si="33"/>
        <v>N/A</v>
      </c>
      <c r="DN54" s="318">
        <f t="shared" si="41"/>
        <v>0</v>
      </c>
      <c r="DO54" s="318">
        <f t="shared" si="42"/>
        <v>32</v>
      </c>
      <c r="DP54" s="318" t="str">
        <f t="shared" si="43"/>
        <v>da</v>
      </c>
      <c r="DQ54" s="318" t="str">
        <f t="shared" si="44"/>
        <v>nu</v>
      </c>
      <c r="DR54" s="318">
        <f t="shared" si="45"/>
        <v>0</v>
      </c>
      <c r="DS54" s="318">
        <f t="shared" si="46"/>
        <v>15</v>
      </c>
      <c r="DT54" s="318">
        <f t="shared" si="47"/>
        <v>32</v>
      </c>
      <c r="DU54" s="337" t="s">
        <v>243</v>
      </c>
      <c r="DV54" s="319">
        <f t="shared" si="48"/>
        <v>0</v>
      </c>
      <c r="DW54" s="319">
        <f t="shared" si="49"/>
        <v>0.46875</v>
      </c>
      <c r="DX54" s="318" t="str">
        <f>VLOOKUP($B54,Matching_final!$B:$G,5,FALSE)</f>
        <v>R18026</v>
      </c>
      <c r="DY54" s="318" t="str">
        <f>VLOOKUP($B54,Matching_final!$B:$H,6,FALSE)</f>
        <v>Sînt aduse la cunoștință publică anunţurile de participare la achiziţii publice?</v>
      </c>
      <c r="DZ54" s="318" t="str">
        <f>VLOOKUP($B54,Matching_final!$B:$H,7,FALSE)</f>
        <v>proc</v>
      </c>
      <c r="EA54" s="319">
        <f>VLOOKUP($DX54,Monitoring_MP_2018!$B:$CZ,102,FALSE)</f>
        <v>0.125</v>
      </c>
      <c r="EB54" s="319">
        <f>VLOOKUP($DX54,Monitoring_MP_2018!$B:$CZ,103,FALSE)</f>
        <v>0.34375</v>
      </c>
      <c r="EC54" s="320">
        <f t="shared" si="50"/>
        <v>-0.125</v>
      </c>
      <c r="ED54" s="320">
        <f t="shared" si="51"/>
        <v>0.125</v>
      </c>
      <c r="EE54" s="318">
        <v>27</v>
      </c>
    </row>
    <row r="55" spans="1:135" ht="15" customHeight="1" x14ac:dyDescent="0.35">
      <c r="A55" s="335" t="str">
        <f>IF(ISBLANK(Monitoring_MP!A30),"",Monitoring_MP!A30)</f>
        <v>Q28</v>
      </c>
      <c r="B55" s="336" t="str">
        <f>IF(ISBLANK(Monitoring_MP!B30),"",Monitoring_MP!B30)</f>
        <v>R20028</v>
      </c>
      <c r="C55" s="337">
        <f>IF(ISBLANK(Monitoring_MP!C30),"",Monitoring_MP!C30)</f>
        <v>30</v>
      </c>
      <c r="D55" s="337" t="str">
        <f>IF(ISBLANK(Monitoring_MP!D30),"",Monitoring_MP!D30)</f>
        <v>Sînt publicate pe web contractele de achiziții publice ?</v>
      </c>
      <c r="E55" s="337" t="str">
        <f>IF(ISBLANK(Monitoring_MP!E30),"",Monitoring_MP!E30)</f>
        <v>Are public procurement contracts published on the web?</v>
      </c>
      <c r="F55" s="128" t="str">
        <f>IF(ISBLANK(Monitoring_MP!F30),"",Monitoring_MP!F30)</f>
        <v>proc</v>
      </c>
      <c r="G55" s="128" t="str">
        <f>IF(ISBLANK(Monitoring_MP!G30),"",Monitoring_MP!G30)</f>
        <v>proc4</v>
      </c>
      <c r="H55" s="128" t="str">
        <f>IF(ISBLANK(Monitoring_MP!H30),"",Monitoring_MP!H30)</f>
        <v>proc4k</v>
      </c>
      <c r="I55" s="338">
        <f>IF(ISBLANK(Monitoring_MP!I30),"",Monitoring_MP!I30)</f>
        <v>3</v>
      </c>
      <c r="J55" s="128" t="str">
        <f>IF(ISBLANK(Monitoring_MP!J30),"",Monitoring_MP!J30)</f>
        <v>da</v>
      </c>
      <c r="K55" s="128" t="str">
        <f>IF(ISBLANK(Monitoring_MP!K30),"",Monitoring_MP!K30)</f>
        <v>yes</v>
      </c>
      <c r="L55" s="128" t="str">
        <f>IF(ISBLANK(Monitoring_MP!L30),"",Monitoring_MP!L30)</f>
        <v>nu</v>
      </c>
      <c r="M55" s="128" t="str">
        <f>IF(ISBLANK(Monitoring_MP!M30),"",Monitoring_MP!M30)</f>
        <v>no</v>
      </c>
      <c r="N55" s="128" t="str">
        <f>IF(ISBLANK(Monitoring_MP!N30),"",Monitoring_MP!N30)</f>
        <v>partial/alte modalități</v>
      </c>
      <c r="O55" s="128" t="str">
        <f>IF(ISBLANK(Monitoring_MP!O30),"",Monitoring_MP!O30)</f>
        <v>partially/other ways</v>
      </c>
      <c r="P55" s="128" t="str">
        <f>IF(ISBLANK(Monitoring_MP!P30),"",Monitoring_MP!P30)</f>
        <v>0-10%</v>
      </c>
      <c r="Q55" s="128" t="str">
        <f>IF(ISBLANK(Monitoring_MP!Q30),"",Monitoring_MP!Q30)</f>
        <v>0-10%</v>
      </c>
      <c r="R55" s="128" t="str">
        <f>IF(ISBLANK(Monitoring_MP!R30),"",Monitoring_MP!R30)</f>
        <v>10-30%</v>
      </c>
      <c r="S55" s="128" t="str">
        <f>IF(ISBLANK(Monitoring_MP!S30),"",Monitoring_MP!S30)</f>
        <v>10-30%</v>
      </c>
      <c r="T55" s="128" t="str">
        <f>IF(ISBLANK(Monitoring_MP!T30),"",Monitoring_MP!T30)</f>
        <v>30-60%</v>
      </c>
      <c r="U55" s="128" t="str">
        <f>IF(ISBLANK(Monitoring_MP!U30),"",Monitoring_MP!U30)</f>
        <v>30-60%</v>
      </c>
      <c r="V55" s="128" t="str">
        <f>IF(ISBLANK(Monitoring_MP!V30),"",Monitoring_MP!V30)</f>
        <v>60-90%</v>
      </c>
      <c r="W55" s="128" t="str">
        <f>IF(ISBLANK(Monitoring_MP!W30),"",Monitoring_MP!W30)</f>
        <v>60-90%</v>
      </c>
      <c r="X55" s="128" t="str">
        <f>IF(ISBLANK(Monitoring_MP!X30),"",Monitoring_MP!X30)</f>
        <v>N/A</v>
      </c>
      <c r="Y55" s="128" t="str">
        <f>IF(ISBLANK(Monitoring_MP!Y30),"",Monitoring_MP!Y30)</f>
        <v>N/A</v>
      </c>
      <c r="Z55" s="335" t="str">
        <f>IF(ISBLANK(Monitoring_MP!Z30),"",Monitoring_MP!Z30)</f>
        <v>---</v>
      </c>
      <c r="AA55" s="335" t="str">
        <f>IF(ISBLANK(Monitoring_MP!AA30),"",Monitoring_MP!AA30)</f>
        <v>---</v>
      </c>
      <c r="AB55" s="128" t="str">
        <f>IF(ISBLANK(Monitoring_MP!AB30),"",Monitoring_MP!AB30)</f>
        <v>da</v>
      </c>
      <c r="AC55" s="128" t="str">
        <f>IF(ISBLANK(Monitoring_MP!AC30),"",Monitoring_MP!AC30)</f>
        <v>nu</v>
      </c>
      <c r="AD55" s="128">
        <f>IF(ISBLANK(Monitoring_MP!AD30),"",Monitoring_MP!AD30)</f>
        <v>3</v>
      </c>
      <c r="AE55" s="128">
        <f>IF(ISBLANK(Monitoring_MP!AE30),"",Monitoring_MP!AE30)</f>
        <v>0</v>
      </c>
      <c r="AF55" s="128">
        <f>IF(ISBLANK(Monitoring_MP!AF30),"",Monitoring_MP!AF30)</f>
        <v>1.5</v>
      </c>
      <c r="AG55" s="215">
        <f>IF(ISBLANK(Monitoring_MP!AG30),"",Monitoring_MP!AG30)</f>
        <v>0.60000000000000009</v>
      </c>
      <c r="AH55" s="215">
        <f>IF(ISBLANK(Monitoring_MP!AH30),"",Monitoring_MP!AH30)</f>
        <v>1.2000000000000002</v>
      </c>
      <c r="AI55" s="215">
        <f>IF(ISBLANK(Monitoring_MP!AI30),"",Monitoring_MP!AI30)</f>
        <v>1.7999999999999998</v>
      </c>
      <c r="AJ55" s="215">
        <f>IF(ISBLANK(Monitoring_MP!AJ30),"",Monitoring_MP!AJ30)</f>
        <v>2.4000000000000004</v>
      </c>
      <c r="AK55" s="215" t="str">
        <f>IF(ISBLANK(Monitoring_MP!AK30),"",Monitoring_MP!AK30)</f>
        <v>N/A</v>
      </c>
      <c r="AL55" s="203" t="str">
        <f>IF(ISBLANK(Monitoring_MP!AL30),"",Monitoring_MP!AL30)</f>
        <v>---</v>
      </c>
      <c r="AM55" s="295" t="str">
        <f>IF(ISBLANK(Monitoring_MP!AM30),"",Monitoring_MP!AM30)</f>
        <v>nu</v>
      </c>
      <c r="AN55" s="294" t="str">
        <f>IF(ISBLANK(Monitoring_MP!AN30),"",Monitoring_MP!AN30)</f>
        <v>Nu sînt informații pe web</v>
      </c>
      <c r="AO55" s="295" t="str">
        <f>IF(ISBLANK(Monitoring_MP!AO30),"",Monitoring_MP!AO30)</f>
        <v>nu</v>
      </c>
      <c r="AP55" s="294" t="str">
        <f>IF(ISBLANK(Monitoring_MP!AP30),"",Monitoring_MP!AP30)</f>
        <v>http://basarabeasca.md/ro/%d1%80%d1%83%d1%81%d1%81%d0%ba%d0%b8%d0%b9-%d0%ba%d0%be%d0%bd%d1%82%d1%80%d0%b0%d0%ba%d1%82%d1%8b/</v>
      </c>
      <c r="AQ55" s="295" t="str">
        <f>IF(ISBLANK(Monitoring_MP!AQ30),"",Monitoring_MP!AQ30)</f>
        <v>nu</v>
      </c>
      <c r="AR55" s="293" t="str">
        <f>IF(ISBLANK(Monitoring_MP!AR30),"",Monitoring_MP!AR30)</f>
        <v>Nu sînt informații pe web</v>
      </c>
      <c r="AS55" s="295" t="str">
        <f>IF(ISBLANK(Monitoring_MP!AS30),"",Monitoring_MP!AS30)</f>
        <v>nu</v>
      </c>
      <c r="AT55" s="293" t="str">
        <f>IF(ISBLANK(Monitoring_MP!AT30),"",Monitoring_MP!AT30)</f>
        <v>Nu sînt informații pe web</v>
      </c>
      <c r="AU55" s="295" t="str">
        <f>IF(ISBLANK(Monitoring_MP!AU30),"",Monitoring_MP!AU30)</f>
        <v>nu</v>
      </c>
      <c r="AV55" s="292" t="str">
        <f>IF(ISBLANK(Monitoring_MP!AV30),"",Monitoring_MP!AV30)</f>
        <v>Nu sînt informații pe web</v>
      </c>
      <c r="AW55" s="295" t="str">
        <f>IF(ISBLANK(Monitoring_MP!AW30),"",Monitoring_MP!AW30)</f>
        <v>nu</v>
      </c>
      <c r="AX55" s="293" t="str">
        <f>IF(ISBLANK(Monitoring_MP!AX30),"",Monitoring_MP!AX30)</f>
        <v>Nu sînt informații pe web</v>
      </c>
      <c r="AY55" s="295" t="str">
        <f>IF(ISBLANK(Monitoring_MP!AY30),"",Monitoring_MP!AY30)</f>
        <v>nu</v>
      </c>
      <c r="AZ55" s="293" t="str">
        <f>IF(ISBLANK(Monitoring_MP!AZ30),"",Monitoring_MP!AZ30)</f>
        <v>Nu sînt informații pe web</v>
      </c>
      <c r="BA55" s="295" t="str">
        <f>IF(ISBLANK(Monitoring_MP!BA30),"",Monitoring_MP!BA30)</f>
        <v>nu</v>
      </c>
      <c r="BB55" s="293" t="str">
        <f>IF(ISBLANK(Monitoring_MP!BB30),"",Monitoring_MP!BB30)</f>
        <v>Nu sînt informații pe web</v>
      </c>
      <c r="BC55" s="295" t="str">
        <f>IF(ISBLANK(Monitoring_MP!BC30),"",Monitoring_MP!BC30)</f>
        <v>nu</v>
      </c>
      <c r="BD55" s="292" t="str">
        <f>IF(ISBLANK(Monitoring_MP!BD30),"",Monitoring_MP!BD30)</f>
        <v>Nu sînt informații pe web</v>
      </c>
      <c r="BE55" s="295" t="str">
        <f>IF(ISBLANK(Monitoring_MP!BE30),"",Monitoring_MP!BE30)</f>
        <v>nu</v>
      </c>
      <c r="BF55" s="292" t="str">
        <f>IF(ISBLANK(Monitoring_MP!BF30),"",Monitoring_MP!BF30)</f>
        <v>Nu sînt informații pe web</v>
      </c>
      <c r="BG55" s="295" t="str">
        <f>IF(ISBLANK(Monitoring_MP!BG30),"",Monitoring_MP!BG30)</f>
        <v>nu</v>
      </c>
      <c r="BH55" s="293" t="str">
        <f>IF(ISBLANK(Monitoring_MP!BH30),"",Monitoring_MP!BH30)</f>
        <v>Nu sînt informații pe web</v>
      </c>
      <c r="BI55" s="295" t="str">
        <f>IF(ISBLANK(Monitoring_MP!BI30),"",Monitoring_MP!BI30)</f>
        <v>nu</v>
      </c>
      <c r="BJ55" s="293" t="str">
        <f>IF(ISBLANK(Monitoring_MP!BJ30),"",Monitoring_MP!BJ30)</f>
        <v>Nu sînt informații pe web</v>
      </c>
      <c r="BK55" s="295" t="str">
        <f>IF(ISBLANK(Monitoring_MP!BK30),"",Monitoring_MP!BK30)</f>
        <v>nu</v>
      </c>
      <c r="BL55" s="293" t="str">
        <f>IF(ISBLANK(Monitoring_MP!BL30),"",Monitoring_MP!BL30)</f>
        <v>Nu sînt informații pe web</v>
      </c>
      <c r="BM55" s="295" t="str">
        <f>IF(ISBLANK(Monitoring_MP!BM30),"",Monitoring_MP!BM30)</f>
        <v>nu</v>
      </c>
      <c r="BN55" s="293" t="str">
        <f>IF(ISBLANK(Monitoring_MP!BN30),"",Monitoring_MP!BN30)</f>
        <v>Nu sînt informații pe web</v>
      </c>
      <c r="BO55" s="295" t="str">
        <f>IF(ISBLANK(Monitoring_MP!BO30),"",Monitoring_MP!BO30)</f>
        <v>nu</v>
      </c>
      <c r="BP55" s="293" t="str">
        <f>IF(ISBLANK(Monitoring_MP!BP30),"",Monitoring_MP!BP30)</f>
        <v>Nu sînt informații pe web</v>
      </c>
      <c r="BQ55" s="295" t="str">
        <f>IF(ISBLANK(Monitoring_MP!BQ30),"",Monitoring_MP!BQ30)</f>
        <v>nu</v>
      </c>
      <c r="BR55" s="293" t="str">
        <f>IF(ISBLANK(Monitoring_MP!BR30),"",Monitoring_MP!BR30)</f>
        <v>Nu sînt informații pe web</v>
      </c>
      <c r="BS55" s="295" t="str">
        <f>IF(ISBLANK(Monitoring_MP!BS30),"",Monitoring_MP!BS30)</f>
        <v>nu</v>
      </c>
      <c r="BT55" s="293" t="str">
        <f>IF(ISBLANK(Monitoring_MP!BT30),"",Monitoring_MP!BT30)</f>
        <v>Nu sînt informații pe web</v>
      </c>
      <c r="BU55" s="295" t="str">
        <f>IF(ISBLANK(Monitoring_MP!BU30),"",Monitoring_MP!BU30)</f>
        <v>nu</v>
      </c>
      <c r="BV55" s="292" t="str">
        <f>IF(ISBLANK(Monitoring_MP!BV30),"",Monitoring_MP!BV30)</f>
        <v>Nu sînt informații pe web</v>
      </c>
      <c r="BW55" s="295" t="str">
        <f>IF(ISBLANK(Monitoring_MP!BW30),"",Monitoring_MP!BW30)</f>
        <v>nu</v>
      </c>
      <c r="BX55" s="293" t="str">
        <f>IF(ISBLANK(Monitoring_MP!BX30),"",Monitoring_MP!BX30)</f>
        <v>Nu sînt informații pe web</v>
      </c>
      <c r="BY55" s="295" t="str">
        <f>IF(ISBLANK(Monitoring_MP!BY30),"",Monitoring_MP!BY30)</f>
        <v>nu</v>
      </c>
      <c r="BZ55" s="293" t="str">
        <f>IF(ISBLANK(Monitoring_MP!BZ30),"",Monitoring_MP!BZ30)</f>
        <v>Nu sînt informații pe web</v>
      </c>
      <c r="CA55" s="295" t="str">
        <f>IF(ISBLANK(Monitoring_MP!CA30),"",Monitoring_MP!CA30)</f>
        <v>nu</v>
      </c>
      <c r="CB55" s="293" t="str">
        <f>IF(ISBLANK(Monitoring_MP!CB30),"",Monitoring_MP!CB30)</f>
        <v>Nu sînt informații pe web</v>
      </c>
      <c r="CC55" s="295" t="str">
        <f>IF(ISBLANK(Monitoring_MP!CC30),"",Monitoring_MP!CC30)</f>
        <v>nu</v>
      </c>
      <c r="CD55" s="292" t="str">
        <f>IF(ISBLANK(Monitoring_MP!CD30),"",Monitoring_MP!CD30)</f>
        <v>Nu sînt informații pe web</v>
      </c>
      <c r="CE55" s="295" t="str">
        <f>IF(ISBLANK(Monitoring_MP!CE30),"",Monitoring_MP!CE30)</f>
        <v>nu</v>
      </c>
      <c r="CF55" s="293" t="str">
        <f>IF(ISBLANK(Monitoring_MP!CF30),"",Monitoring_MP!CF30)</f>
        <v>Nu sînt informații pe web</v>
      </c>
      <c r="CG55" s="295" t="str">
        <f>IF(ISBLANK(Monitoring_MP!CG30),"",Monitoring_MP!CG30)</f>
        <v>nu</v>
      </c>
      <c r="CH55" s="293" t="str">
        <f>IF(ISBLANK(Monitoring_MP!CH30),"",Monitoring_MP!CH30)</f>
        <v>Nu sînt informații pe web</v>
      </c>
      <c r="CI55" s="295" t="str">
        <f>IF(ISBLANK(Monitoring_MP!CI30),"",Monitoring_MP!CI30)</f>
        <v>nu</v>
      </c>
      <c r="CJ55" s="293" t="str">
        <f>IF(ISBLANK(Monitoring_MP!CJ30),"",Monitoring_MP!CJ30)</f>
        <v>Nu sînt informații pe web</v>
      </c>
      <c r="CK55" s="295" t="str">
        <f>IF(ISBLANK(Monitoring_MP!CK30),"",Monitoring_MP!CK30)</f>
        <v>nu</v>
      </c>
      <c r="CL55" s="293" t="str">
        <f>IF(ISBLANK(Monitoring_MP!CL30),"",Monitoring_MP!CL30)</f>
        <v>Nu sînt informații pe web</v>
      </c>
      <c r="CM55" s="295" t="str">
        <f>IF(ISBLANK(Monitoring_MP!CM30),"",Monitoring_MP!CM30)</f>
        <v>nu</v>
      </c>
      <c r="CN55" s="293" t="str">
        <f>IF(ISBLANK(Monitoring_MP!CN30),"",Monitoring_MP!CN30)</f>
        <v>Nu sînt informații pe web</v>
      </c>
      <c r="CO55" s="295" t="str">
        <f>IF(ISBLANK(Monitoring_MP!CO30),"",Monitoring_MP!CO30)</f>
        <v>nu</v>
      </c>
      <c r="CP55" s="292" t="str">
        <f>IF(ISBLANK(Monitoring_MP!CP30),"",Monitoring_MP!CP30)</f>
        <v>Nu sînt informații pe web</v>
      </c>
      <c r="CQ55" s="295" t="str">
        <f>IF(ISBLANK(Monitoring_MP!CQ30),"",Monitoring_MP!CQ30)</f>
        <v>30-60%</v>
      </c>
      <c r="CR55" s="293" t="str">
        <f>IF(ISBLANK(Monitoring_MP!CR30),"",Monitoring_MP!CR30)</f>
        <v>http://crstraseni.md/index.php?pag=news&amp;id=854&amp;l=ro
http://crstraseni.md/index.php?pag=news&amp;id=880&amp;rid=3602&amp;l=ro</v>
      </c>
      <c r="CS55" s="295" t="str">
        <f>IF(ISBLANK(Monitoring_MP!CS30),"",Monitoring_MP!CS30)</f>
        <v>nu</v>
      </c>
      <c r="CT55" s="293" t="str">
        <f>IF(ISBLANK(Monitoring_MP!CT30),"",Monitoring_MP!CT30)</f>
        <v>Nu sînt informații pe web</v>
      </c>
      <c r="CU55" s="295" t="str">
        <f>IF(ISBLANK(Monitoring_MP!CU30),"",Monitoring_MP!CU30)</f>
        <v>nu</v>
      </c>
      <c r="CV55" s="293" t="str">
        <f>IF(ISBLANK(Monitoring_MP!CV30),"",Monitoring_MP!CV30)</f>
        <v>Nu sînt informații pe web</v>
      </c>
      <c r="CW55" s="295" t="str">
        <f>IF(ISBLANK(Monitoring_MP!CW30),"",Monitoring_MP!CW30)</f>
        <v>nu</v>
      </c>
      <c r="CX55" s="292" t="str">
        <f>IF(ISBLANK(Monitoring_MP!CX30),"",Monitoring_MP!CX30)</f>
        <v>Nu sînt informații pe web</v>
      </c>
      <c r="CY55" s="318" t="str">
        <f t="shared" si="26"/>
        <v>da</v>
      </c>
      <c r="CZ55" s="318">
        <f t="shared" si="34"/>
        <v>0</v>
      </c>
      <c r="DA55" s="318" t="str">
        <f t="shared" si="27"/>
        <v>nu</v>
      </c>
      <c r="DB55" s="318">
        <f t="shared" si="35"/>
        <v>31</v>
      </c>
      <c r="DC55" s="318" t="str">
        <f t="shared" si="28"/>
        <v>partial/alte modalități</v>
      </c>
      <c r="DD55" s="318">
        <f t="shared" si="36"/>
        <v>0</v>
      </c>
      <c r="DE55" s="318" t="str">
        <f t="shared" si="29"/>
        <v>0-10%</v>
      </c>
      <c r="DF55" s="318">
        <f t="shared" si="37"/>
        <v>0</v>
      </c>
      <c r="DG55" s="318" t="str">
        <f t="shared" si="30"/>
        <v>10-30%</v>
      </c>
      <c r="DH55" s="318">
        <f t="shared" si="38"/>
        <v>0</v>
      </c>
      <c r="DI55" s="318" t="str">
        <f t="shared" si="31"/>
        <v>30-60%</v>
      </c>
      <c r="DJ55" s="318">
        <f t="shared" si="39"/>
        <v>1</v>
      </c>
      <c r="DK55" s="318" t="str">
        <f t="shared" si="32"/>
        <v>60-90%</v>
      </c>
      <c r="DL55" s="318">
        <f t="shared" si="40"/>
        <v>0</v>
      </c>
      <c r="DM55" s="318" t="str">
        <f t="shared" si="33"/>
        <v>N/A</v>
      </c>
      <c r="DN55" s="318">
        <f t="shared" si="41"/>
        <v>0</v>
      </c>
      <c r="DO55" s="318">
        <f t="shared" si="42"/>
        <v>32</v>
      </c>
      <c r="DP55" s="318" t="str">
        <f t="shared" si="43"/>
        <v>da</v>
      </c>
      <c r="DQ55" s="318" t="str">
        <f t="shared" si="44"/>
        <v>nu</v>
      </c>
      <c r="DR55" s="318">
        <f t="shared" si="45"/>
        <v>0</v>
      </c>
      <c r="DS55" s="318">
        <f t="shared" si="46"/>
        <v>31</v>
      </c>
      <c r="DT55" s="318">
        <f t="shared" si="47"/>
        <v>32</v>
      </c>
      <c r="DU55" s="337" t="s">
        <v>347</v>
      </c>
      <c r="DV55" s="319">
        <f t="shared" si="48"/>
        <v>0</v>
      </c>
      <c r="DW55" s="319">
        <f t="shared" si="49"/>
        <v>0.96875</v>
      </c>
      <c r="DX55" s="318" t="str">
        <f>VLOOKUP($B55,Matching_final!$B:$G,5,FALSE)</f>
        <v>N/A</v>
      </c>
      <c r="DY55" s="318" t="str">
        <f>VLOOKUP($B55,Matching_final!$B:$H,6,FALSE)</f>
        <v>N/A</v>
      </c>
      <c r="DZ55" s="318" t="str">
        <f>VLOOKUP($B55,Matching_final!$B:$H,7,FALSE)</f>
        <v>N/A</v>
      </c>
      <c r="EA55" s="319" t="e">
        <f>VLOOKUP($DX55,Monitoring_MP_2018!$B:$CZ,102,FALSE)</f>
        <v>#N/A</v>
      </c>
      <c r="EB55" s="319" t="e">
        <f>VLOOKUP($DX55,Monitoring_MP_2018!$B:$CZ,103,FALSE)</f>
        <v>#N/A</v>
      </c>
      <c r="EC55" s="320" t="e">
        <f t="shared" si="50"/>
        <v>#N/A</v>
      </c>
      <c r="ED55" s="320" t="e">
        <f t="shared" si="51"/>
        <v>#N/A</v>
      </c>
      <c r="EE55" s="318">
        <v>29</v>
      </c>
    </row>
    <row r="56" spans="1:135" ht="15" customHeight="1" x14ac:dyDescent="0.35">
      <c r="A56" s="344" t="str">
        <f>IF(ISBLANK(Monitoring_MP!A37),"",Monitoring_MP!A37)</f>
        <v>Q35</v>
      </c>
      <c r="B56" s="345" t="str">
        <f>IF(ISBLANK(Monitoring_MP!B37),"",Monitoring_MP!B37)</f>
        <v>R20035</v>
      </c>
      <c r="C56" s="346">
        <f>IF(ISBLANK(Monitoring_MP!C37),"",Monitoring_MP!C37)</f>
        <v>37</v>
      </c>
      <c r="D56" s="346" t="str">
        <f>IF(ISBLANK(Monitoring_MP!D37),"",Monitoring_MP!D37)</f>
        <v>Sînt disponibile pe pagina web proiectele depuse de cetățeni în cadrul bugetării participative și proiectele cîștigătoare selectate ?</v>
      </c>
      <c r="E56" s="346" t="str">
        <f>IF(ISBLANK(Monitoring_MP!E37),"",Monitoring_MP!E37)</f>
        <v>Are the projects submitted by the citizens within the participatory budgeting and the selected winning projects available on the website?</v>
      </c>
      <c r="F56" s="130" t="str">
        <f>IF(ISBLANK(Monitoring_MP!F37),"",Monitoring_MP!F37)</f>
        <v>bug</v>
      </c>
      <c r="G56" s="130" t="str">
        <f>IF(ISBLANK(Monitoring_MP!G37),"",Monitoring_MP!G37)</f>
        <v>bug3</v>
      </c>
      <c r="H56" s="130" t="str">
        <f>IF(ISBLANK(Monitoring_MP!H37),"",Monitoring_MP!H37)</f>
        <v>bug3k</v>
      </c>
      <c r="I56" s="347">
        <f>IF(ISBLANK(Monitoring_MP!I37),"",Monitoring_MP!I37)</f>
        <v>2</v>
      </c>
      <c r="J56" s="130" t="str">
        <f>IF(ISBLANK(Monitoring_MP!J37),"",Monitoring_MP!J37)</f>
        <v>da</v>
      </c>
      <c r="K56" s="130" t="str">
        <f>IF(ISBLANK(Monitoring_MP!K37),"",Monitoring_MP!K37)</f>
        <v>yes</v>
      </c>
      <c r="L56" s="130" t="str">
        <f>IF(ISBLANK(Monitoring_MP!L37),"",Monitoring_MP!L37)</f>
        <v>nu</v>
      </c>
      <c r="M56" s="130" t="str">
        <f>IF(ISBLANK(Monitoring_MP!M37),"",Monitoring_MP!M37)</f>
        <v>no</v>
      </c>
      <c r="N56" s="130" t="str">
        <f>IF(ISBLANK(Monitoring_MP!N37),"",Monitoring_MP!N37)</f>
        <v>partial</v>
      </c>
      <c r="O56" s="130" t="str">
        <f>IF(ISBLANK(Monitoring_MP!O37),"",Monitoring_MP!O37)</f>
        <v>partially</v>
      </c>
      <c r="P56" s="205" t="str">
        <f>IF(ISBLANK(Monitoring_MP!P37),"",Monitoring_MP!P37)</f>
        <v>---</v>
      </c>
      <c r="Q56" s="205" t="str">
        <f>IF(ISBLANK(Monitoring_MP!Q37),"",Monitoring_MP!Q37)</f>
        <v>---</v>
      </c>
      <c r="R56" s="205" t="str">
        <f>IF(ISBLANK(Monitoring_MP!R37),"",Monitoring_MP!R37)</f>
        <v>---</v>
      </c>
      <c r="S56" s="205" t="str">
        <f>IF(ISBLANK(Monitoring_MP!S37),"",Monitoring_MP!S37)</f>
        <v>---</v>
      </c>
      <c r="T56" s="205" t="str">
        <f>IF(ISBLANK(Monitoring_MP!T37),"",Monitoring_MP!T37)</f>
        <v>---</v>
      </c>
      <c r="U56" s="205" t="str">
        <f>IF(ISBLANK(Monitoring_MP!U37),"",Monitoring_MP!U37)</f>
        <v>---</v>
      </c>
      <c r="V56" s="205" t="str">
        <f>IF(ISBLANK(Monitoring_MP!V37),"",Monitoring_MP!V37)</f>
        <v>---</v>
      </c>
      <c r="W56" s="205" t="str">
        <f>IF(ISBLANK(Monitoring_MP!W37),"",Monitoring_MP!W37)</f>
        <v>---</v>
      </c>
      <c r="X56" s="130" t="str">
        <f>IF(ISBLANK(Monitoring_MP!X37),"",Monitoring_MP!X37)</f>
        <v>N/A</v>
      </c>
      <c r="Y56" s="130" t="str">
        <f>IF(ISBLANK(Monitoring_MP!Y37),"",Monitoring_MP!Y37)</f>
        <v>N/A</v>
      </c>
      <c r="Z56" s="344" t="str">
        <f>IF(ISBLANK(Monitoring_MP!Z37),"",Monitoring_MP!Z37)</f>
        <v>---</v>
      </c>
      <c r="AA56" s="344" t="str">
        <f>IF(ISBLANK(Monitoring_MP!AA37),"",Monitoring_MP!AA37)</f>
        <v>---</v>
      </c>
      <c r="AB56" s="130" t="str">
        <f>IF(ISBLANK(Monitoring_MP!AB37),"",Monitoring_MP!AB37)</f>
        <v>da</v>
      </c>
      <c r="AC56" s="130" t="str">
        <f>IF(ISBLANK(Monitoring_MP!AC37),"",Monitoring_MP!AC37)</f>
        <v>nu</v>
      </c>
      <c r="AD56" s="130">
        <f>IF(ISBLANK(Monitoring_MP!AD37),"",Monitoring_MP!AD37)</f>
        <v>2</v>
      </c>
      <c r="AE56" s="130">
        <f>IF(ISBLANK(Monitoring_MP!AE37),"",Monitoring_MP!AE37)</f>
        <v>0</v>
      </c>
      <c r="AF56" s="130">
        <f>IF(ISBLANK(Monitoring_MP!AF37),"",Monitoring_MP!AF37)</f>
        <v>1</v>
      </c>
      <c r="AG56" s="205" t="str">
        <f>IF(ISBLANK(Monitoring_MP!AG37),"",Monitoring_MP!AG37)</f>
        <v>---</v>
      </c>
      <c r="AH56" s="205" t="str">
        <f>IF(ISBLANK(Monitoring_MP!AH37),"",Monitoring_MP!AH37)</f>
        <v>---</v>
      </c>
      <c r="AI56" s="205" t="str">
        <f>IF(ISBLANK(Monitoring_MP!AI37),"",Monitoring_MP!AI37)</f>
        <v>---</v>
      </c>
      <c r="AJ56" s="205" t="str">
        <f>IF(ISBLANK(Monitoring_MP!AJ37),"",Monitoring_MP!AJ37)</f>
        <v>---</v>
      </c>
      <c r="AK56" s="217" t="str">
        <f>IF(ISBLANK(Monitoring_MP!AK37),"",Monitoring_MP!AK37)</f>
        <v>N/A</v>
      </c>
      <c r="AL56" s="205" t="str">
        <f>IF(ISBLANK(Monitoring_MP!AL37),"",Monitoring_MP!AL37)</f>
        <v>---</v>
      </c>
      <c r="AM56" s="295" t="str">
        <f>IF(ISBLANK(Monitoring_MP!AM37),"",Monitoring_MP!AM37)</f>
        <v>nu</v>
      </c>
      <c r="AN56" s="325" t="str">
        <f>IF(ISBLANK(Monitoring_MP!AN37),"",Monitoring_MP!AN37)</f>
        <v>Nu sînt informații pe web</v>
      </c>
      <c r="AO56" s="295" t="str">
        <f>IF(ISBLANK(Monitoring_MP!AO37),"",Monitoring_MP!AO37)</f>
        <v>nu</v>
      </c>
      <c r="AP56" s="294" t="str">
        <f>IF(ISBLANK(Monitoring_MP!AP37),"",Monitoring_MP!AP37)</f>
        <v>Nu sînt informații pe web</v>
      </c>
      <c r="AQ56" s="295" t="str">
        <f>IF(ISBLANK(Monitoring_MP!AQ37),"",Monitoring_MP!AQ37)</f>
        <v>nu</v>
      </c>
      <c r="AR56" s="293" t="str">
        <f>IF(ISBLANK(Monitoring_MP!AR37),"",Monitoring_MP!AR37)</f>
        <v>Nu sînt informații pe web</v>
      </c>
      <c r="AS56" s="295" t="str">
        <f>IF(ISBLANK(Monitoring_MP!AS37),"",Monitoring_MP!AS37)</f>
        <v>nu</v>
      </c>
      <c r="AT56" s="293" t="str">
        <f>IF(ISBLANK(Monitoring_MP!AT37),"",Monitoring_MP!AT37)</f>
        <v>Nu sînt informații pe web</v>
      </c>
      <c r="AU56" s="295" t="str">
        <f>IF(ISBLANK(Monitoring_MP!AU37),"",Monitoring_MP!AU37)</f>
        <v>nu</v>
      </c>
      <c r="AV56" s="292" t="str">
        <f>IF(ISBLANK(Monitoring_MP!AV37),"",Monitoring_MP!AV37)</f>
        <v>Nu sînt informații pe web</v>
      </c>
      <c r="AW56" s="295" t="str">
        <f>IF(ISBLANK(Monitoring_MP!AW37),"",Monitoring_MP!AW37)</f>
        <v>nu</v>
      </c>
      <c r="AX56" s="293" t="str">
        <f>IF(ISBLANK(Monitoring_MP!AX37),"",Monitoring_MP!AX37)</f>
        <v>Nu sînt informații pe web</v>
      </c>
      <c r="AY56" s="295" t="str">
        <f>IF(ISBLANK(Monitoring_MP!AY37),"",Monitoring_MP!AY37)</f>
        <v>nu</v>
      </c>
      <c r="AZ56" s="292" t="str">
        <f>IF(ISBLANK(Monitoring_MP!AZ37),"",Monitoring_MP!AZ37)</f>
        <v>Nu sînt informații pe web</v>
      </c>
      <c r="BA56" s="295" t="str">
        <f>IF(ISBLANK(Monitoring_MP!BA37),"",Monitoring_MP!BA37)</f>
        <v>nu</v>
      </c>
      <c r="BB56" s="292" t="str">
        <f>IF(ISBLANK(Monitoring_MP!BB37),"",Monitoring_MP!BB37)</f>
        <v>Nu sînt informații pe web</v>
      </c>
      <c r="BC56" s="295" t="str">
        <f>IF(ISBLANK(Monitoring_MP!BC37),"",Monitoring_MP!BC37)</f>
        <v>nu</v>
      </c>
      <c r="BD56" s="292" t="str">
        <f>IF(ISBLANK(Monitoring_MP!BD37),"",Monitoring_MP!BD37)</f>
        <v>Nu sînt informații pe web</v>
      </c>
      <c r="BE56" s="295" t="str">
        <f>IF(ISBLANK(Monitoring_MP!BE37),"",Monitoring_MP!BE37)</f>
        <v>nu</v>
      </c>
      <c r="BF56" s="292" t="str">
        <f>IF(ISBLANK(Monitoring_MP!BF37),"",Monitoring_MP!BF37)</f>
        <v>Nu sînt informații pe web</v>
      </c>
      <c r="BG56" s="295" t="str">
        <f>IF(ISBLANK(Monitoring_MP!BG37),"",Monitoring_MP!BG37)</f>
        <v>nu</v>
      </c>
      <c r="BH56" s="293" t="str">
        <f>IF(ISBLANK(Monitoring_MP!BH37),"",Monitoring_MP!BH37)</f>
        <v>Nu sînt informații pe web</v>
      </c>
      <c r="BI56" s="295" t="str">
        <f>IF(ISBLANK(Monitoring_MP!BI37),"",Monitoring_MP!BI37)</f>
        <v>nu</v>
      </c>
      <c r="BJ56" s="293" t="str">
        <f>IF(ISBLANK(Monitoring_MP!BJ37),"",Monitoring_MP!BJ37)</f>
        <v>Nu sînt informații pe web</v>
      </c>
      <c r="BK56" s="295" t="str">
        <f>IF(ISBLANK(Monitoring_MP!BK37),"",Monitoring_MP!BK37)</f>
        <v>nu</v>
      </c>
      <c r="BL56" s="293" t="str">
        <f>IF(ISBLANK(Monitoring_MP!BL37),"",Monitoring_MP!BL37)</f>
        <v>Nu sînt informații pe web</v>
      </c>
      <c r="BM56" s="295" t="str">
        <f>IF(ISBLANK(Monitoring_MP!BM37),"",Monitoring_MP!BM37)</f>
        <v>nu</v>
      </c>
      <c r="BN56" s="293" t="str">
        <f>IF(ISBLANK(Monitoring_MP!BN37),"",Monitoring_MP!BN37)</f>
        <v>Nu sînt informații pe web</v>
      </c>
      <c r="BO56" s="295" t="str">
        <f>IF(ISBLANK(Monitoring_MP!BO37),"",Monitoring_MP!BO37)</f>
        <v>nu</v>
      </c>
      <c r="BP56" s="293" t="str">
        <f>IF(ISBLANK(Monitoring_MP!BP37),"",Monitoring_MP!BP37)</f>
        <v>Nu sînt informații pe web</v>
      </c>
      <c r="BQ56" s="295" t="str">
        <f>IF(ISBLANK(Monitoring_MP!BQ37),"",Monitoring_MP!BQ37)</f>
        <v>nu</v>
      </c>
      <c r="BR56" s="293" t="str">
        <f>IF(ISBLANK(Monitoring_MP!BR37),"",Monitoring_MP!BR37)</f>
        <v>Nu sînt informații pe web</v>
      </c>
      <c r="BS56" s="295" t="str">
        <f>IF(ISBLANK(Monitoring_MP!BS37),"",Monitoring_MP!BS37)</f>
        <v>nu</v>
      </c>
      <c r="BT56" s="293" t="str">
        <f>IF(ISBLANK(Monitoring_MP!BT37),"",Monitoring_MP!BT37)</f>
        <v>Nu sînt informații pe web</v>
      </c>
      <c r="BU56" s="295" t="str">
        <f>IF(ISBLANK(Monitoring_MP!BU37),"",Monitoring_MP!BU37)</f>
        <v>nu</v>
      </c>
      <c r="BV56" s="293" t="str">
        <f>IF(ISBLANK(Monitoring_MP!BV37),"",Monitoring_MP!BV37)</f>
        <v>Nu sînt informații pe web</v>
      </c>
      <c r="BW56" s="295" t="str">
        <f>IF(ISBLANK(Monitoring_MP!BW37),"",Monitoring_MP!BW37)</f>
        <v>nu</v>
      </c>
      <c r="BX56" s="292" t="str">
        <f>IF(ISBLANK(Monitoring_MP!BX37),"",Monitoring_MP!BX37)</f>
        <v>Nu sînt informații pe web</v>
      </c>
      <c r="BY56" s="295" t="str">
        <f>IF(ISBLANK(Monitoring_MP!BY37),"",Monitoring_MP!BY37)</f>
        <v>nu</v>
      </c>
      <c r="BZ56" s="293" t="str">
        <f>IF(ISBLANK(Monitoring_MP!BZ37),"",Monitoring_MP!BZ37)</f>
        <v>Nu sînt informații pe web</v>
      </c>
      <c r="CA56" s="295" t="str">
        <f>IF(ISBLANK(Monitoring_MP!CA37),"",Monitoring_MP!CA37)</f>
        <v>nu</v>
      </c>
      <c r="CB56" s="292" t="str">
        <f>IF(ISBLANK(Monitoring_MP!CB37),"",Monitoring_MP!CB37)</f>
        <v>Nu sînt informații pe web</v>
      </c>
      <c r="CC56" s="295" t="str">
        <f>IF(ISBLANK(Monitoring_MP!CC37),"",Monitoring_MP!CC37)</f>
        <v>nu</v>
      </c>
      <c r="CD56" s="292" t="str">
        <f>IF(ISBLANK(Monitoring_MP!CD37),"",Monitoring_MP!CD37)</f>
        <v>Nu sînt informații pe web</v>
      </c>
      <c r="CE56" s="295" t="str">
        <f>IF(ISBLANK(Monitoring_MP!CE37),"",Monitoring_MP!CE37)</f>
        <v>nu</v>
      </c>
      <c r="CF56" s="292" t="str">
        <f>IF(ISBLANK(Monitoring_MP!CF37),"",Monitoring_MP!CF37)</f>
        <v>Nu sînt informații pe web</v>
      </c>
      <c r="CG56" s="295" t="str">
        <f>IF(ISBLANK(Monitoring_MP!CG37),"",Monitoring_MP!CG37)</f>
        <v>nu</v>
      </c>
      <c r="CH56" s="293" t="str">
        <f>IF(ISBLANK(Monitoring_MP!CH37),"",Monitoring_MP!CH37)</f>
        <v>Nu sînt informații pe web</v>
      </c>
      <c r="CI56" s="295" t="str">
        <f>IF(ISBLANK(Monitoring_MP!CI37),"",Monitoring_MP!CI37)</f>
        <v>nu</v>
      </c>
      <c r="CJ56" s="292" t="str">
        <f>IF(ISBLANK(Monitoring_MP!CJ37),"",Monitoring_MP!CJ37)</f>
        <v>Nu sînt informații pe web</v>
      </c>
      <c r="CK56" s="295" t="str">
        <f>IF(ISBLANK(Monitoring_MP!CK37),"",Monitoring_MP!CK37)</f>
        <v>nu</v>
      </c>
      <c r="CL56" s="293" t="str">
        <f>IF(ISBLANK(Monitoring_MP!CL37),"",Monitoring_MP!CL37)</f>
        <v>Nu sînt informații pe web</v>
      </c>
      <c r="CM56" s="295" t="str">
        <f>IF(ISBLANK(Monitoring_MP!CM37),"",Monitoring_MP!CM37)</f>
        <v>nu</v>
      </c>
      <c r="CN56" s="292" t="str">
        <f>IF(ISBLANK(Monitoring_MP!CN37),"",Monitoring_MP!CN37)</f>
        <v>Nu sînt informații pe web</v>
      </c>
      <c r="CO56" s="295" t="str">
        <f>IF(ISBLANK(Monitoring_MP!CO37),"",Monitoring_MP!CO37)</f>
        <v>nu</v>
      </c>
      <c r="CP56" s="293" t="str">
        <f>IF(ISBLANK(Monitoring_MP!CP37),"",Monitoring_MP!CP37)</f>
        <v>Nu sînt informații pe web</v>
      </c>
      <c r="CQ56" s="295" t="str">
        <f>IF(ISBLANK(Monitoring_MP!CQ37),"",Monitoring_MP!CQ37)</f>
        <v>nu</v>
      </c>
      <c r="CR56" s="292" t="str">
        <f>IF(ISBLANK(Monitoring_MP!CR37),"",Monitoring_MP!CR37)</f>
        <v>Nu sînt informații pe web</v>
      </c>
      <c r="CS56" s="295" t="str">
        <f>IF(ISBLANK(Monitoring_MP!CS37),"",Monitoring_MP!CS37)</f>
        <v>nu</v>
      </c>
      <c r="CT56" s="292" t="str">
        <f>IF(ISBLANK(Monitoring_MP!CT37),"",Monitoring_MP!CT37)</f>
        <v>Nu sînt informații pe web</v>
      </c>
      <c r="CU56" s="295" t="str">
        <f>IF(ISBLANK(Monitoring_MP!CU37),"",Monitoring_MP!CU37)</f>
        <v>nu</v>
      </c>
      <c r="CV56" s="293" t="str">
        <f>IF(ISBLANK(Monitoring_MP!CV37),"",Monitoring_MP!CV37)</f>
        <v>Nu sînt informații pe web</v>
      </c>
      <c r="CW56" s="295" t="str">
        <f>IF(ISBLANK(Monitoring_MP!CW37),"",Monitoring_MP!CW37)</f>
        <v>nu</v>
      </c>
      <c r="CX56" s="293" t="str">
        <f>IF(ISBLANK(Monitoring_MP!CX37),"",Monitoring_MP!CX37)</f>
        <v>Nu sînt informații pe web</v>
      </c>
      <c r="CY56" s="318" t="str">
        <f t="shared" si="26"/>
        <v>da</v>
      </c>
      <c r="CZ56" s="318">
        <f t="shared" si="34"/>
        <v>0</v>
      </c>
      <c r="DA56" s="318" t="str">
        <f t="shared" si="27"/>
        <v>nu</v>
      </c>
      <c r="DB56" s="318">
        <f t="shared" si="35"/>
        <v>32</v>
      </c>
      <c r="DC56" s="318" t="str">
        <f t="shared" si="28"/>
        <v>partial</v>
      </c>
      <c r="DD56" s="318">
        <f t="shared" si="36"/>
        <v>0</v>
      </c>
      <c r="DE56" s="318" t="str">
        <f t="shared" si="29"/>
        <v>---</v>
      </c>
      <c r="DF56" s="318">
        <f t="shared" si="37"/>
        <v>0</v>
      </c>
      <c r="DG56" s="318" t="str">
        <f t="shared" si="30"/>
        <v>---</v>
      </c>
      <c r="DH56" s="318">
        <f t="shared" si="38"/>
        <v>0</v>
      </c>
      <c r="DI56" s="318" t="str">
        <f t="shared" si="31"/>
        <v>---</v>
      </c>
      <c r="DJ56" s="318">
        <f t="shared" si="39"/>
        <v>0</v>
      </c>
      <c r="DK56" s="318" t="str">
        <f t="shared" si="32"/>
        <v>---</v>
      </c>
      <c r="DL56" s="318">
        <f t="shared" si="40"/>
        <v>0</v>
      </c>
      <c r="DM56" s="318" t="str">
        <f t="shared" si="33"/>
        <v>N/A</v>
      </c>
      <c r="DN56" s="318">
        <f t="shared" si="41"/>
        <v>0</v>
      </c>
      <c r="DO56" s="318">
        <f t="shared" si="42"/>
        <v>32</v>
      </c>
      <c r="DP56" s="318" t="str">
        <f t="shared" si="43"/>
        <v>da</v>
      </c>
      <c r="DQ56" s="318" t="str">
        <f t="shared" si="44"/>
        <v>nu</v>
      </c>
      <c r="DR56" s="318">
        <f t="shared" si="45"/>
        <v>0</v>
      </c>
      <c r="DS56" s="318">
        <f t="shared" si="46"/>
        <v>32</v>
      </c>
      <c r="DT56" s="318">
        <f t="shared" si="47"/>
        <v>32</v>
      </c>
      <c r="DU56" s="346" t="s">
        <v>349</v>
      </c>
      <c r="DV56" s="319">
        <f t="shared" si="48"/>
        <v>0</v>
      </c>
      <c r="DW56" s="319">
        <f t="shared" si="49"/>
        <v>1</v>
      </c>
      <c r="DX56" s="318" t="str">
        <f>VLOOKUP($B56,Matching_final!$B:$G,5,FALSE)</f>
        <v>N/A</v>
      </c>
      <c r="DY56" s="318" t="str">
        <f>VLOOKUP($B56,Matching_final!$B:$H,6,FALSE)</f>
        <v>N/A</v>
      </c>
      <c r="DZ56" s="318" t="str">
        <f>VLOOKUP($B56,Matching_final!$B:$H,7,FALSE)</f>
        <v>N/A</v>
      </c>
      <c r="EA56" s="319" t="e">
        <f>VLOOKUP($DX56,Monitoring_MP_2018!$B:$CZ,102,FALSE)</f>
        <v>#N/A</v>
      </c>
      <c r="EB56" s="319" t="e">
        <f>VLOOKUP($DX56,Monitoring_MP_2018!$B:$CZ,103,FALSE)</f>
        <v>#N/A</v>
      </c>
      <c r="EC56" s="320" t="e">
        <f t="shared" si="50"/>
        <v>#N/A</v>
      </c>
      <c r="ED56" s="320" t="e">
        <f t="shared" si="51"/>
        <v>#N/A</v>
      </c>
      <c r="EE56" s="318">
        <v>36</v>
      </c>
    </row>
    <row r="57" spans="1:135" ht="15" customHeight="1" x14ac:dyDescent="0.35">
      <c r="A57" s="352" t="str">
        <f>IF(ISBLANK(Monitoring_MP!A46),"",Monitoring_MP!A46)</f>
        <v>Q44</v>
      </c>
      <c r="B57" s="353" t="str">
        <f>IF(ISBLANK(Monitoring_MP!B46),"",Monitoring_MP!B46)</f>
        <v>R20044</v>
      </c>
      <c r="C57" s="354">
        <f>IF(ISBLANK(Monitoring_MP!C46),"",Monitoring_MP!C46)</f>
        <v>46</v>
      </c>
      <c r="D57" s="354" t="str">
        <f>IF(ISBLANK(Monitoring_MP!D46),"",Monitoring_MP!D46)</f>
        <v>Sunt publicate declaraţiile de avere și interese personale ale președintelui, vicepreședinților şi funcţionarilor publici (fie linkul către declarațiile respective pe portalul www.declaratii.ani.md)?</v>
      </c>
      <c r="E57" s="354" t="str">
        <f>IF(ISBLANK(Monitoring_MP!E46),"",Monitoring_MP!E46)</f>
        <v>Are there published statements on income and property of the president, vice-presidents and public officials?</v>
      </c>
      <c r="F57" s="132" t="str">
        <f>IF(ISBLANK(Monitoring_MP!F46),"",Monitoring_MP!F46)</f>
        <v>et</v>
      </c>
      <c r="G57" s="132" t="str">
        <f>IF(ISBLANK(Monitoring_MP!G46),"",Monitoring_MP!G46)</f>
        <v>et2</v>
      </c>
      <c r="H57" s="132" t="str">
        <f>IF(ISBLANK(Monitoring_MP!H46),"",Monitoring_MP!H46)</f>
        <v>et2k</v>
      </c>
      <c r="I57" s="355">
        <f>IF(ISBLANK(Monitoring_MP!I46),"",Monitoring_MP!I46)</f>
        <v>1</v>
      </c>
      <c r="J57" s="132" t="str">
        <f>IF(ISBLANK(Monitoring_MP!J46),"",Monitoring_MP!J46)</f>
        <v>da, toate</v>
      </c>
      <c r="K57" s="132" t="str">
        <f>IF(ISBLANK(Monitoring_MP!K46),"",Monitoring_MP!K46)</f>
        <v>yes, all</v>
      </c>
      <c r="L57" s="132" t="str">
        <f>IF(ISBLANK(Monitoring_MP!L46),"",Monitoring_MP!L46)</f>
        <v>nici unul</v>
      </c>
      <c r="M57" s="132" t="str">
        <f>IF(ISBLANK(Monitoring_MP!M46),"",Monitoring_MP!M46)</f>
        <v>none</v>
      </c>
      <c r="N57" s="132" t="str">
        <f>IF(ISBLANK(Monitoring_MP!N46),"",Monitoring_MP!N46)</f>
        <v>unele</v>
      </c>
      <c r="O57" s="132" t="str">
        <f>IF(ISBLANK(Monitoring_MP!O46),"",Monitoring_MP!O46)</f>
        <v>some</v>
      </c>
      <c r="P57" s="207" t="str">
        <f>IF(ISBLANK(Monitoring_MP!P46),"",Monitoring_MP!P46)</f>
        <v>---</v>
      </c>
      <c r="Q57" s="207" t="str">
        <f>IF(ISBLANK(Monitoring_MP!Q46),"",Monitoring_MP!Q46)</f>
        <v>---</v>
      </c>
      <c r="R57" s="207" t="str">
        <f>IF(ISBLANK(Monitoring_MP!R46),"",Monitoring_MP!R46)</f>
        <v>---</v>
      </c>
      <c r="S57" s="207" t="str">
        <f>IF(ISBLANK(Monitoring_MP!S46),"",Monitoring_MP!S46)</f>
        <v>---</v>
      </c>
      <c r="T57" s="207" t="str">
        <f>IF(ISBLANK(Monitoring_MP!T46),"",Monitoring_MP!T46)</f>
        <v>---</v>
      </c>
      <c r="U57" s="207" t="str">
        <f>IF(ISBLANK(Monitoring_MP!U46),"",Monitoring_MP!U46)</f>
        <v>---</v>
      </c>
      <c r="V57" s="207" t="str">
        <f>IF(ISBLANK(Monitoring_MP!V46),"",Monitoring_MP!V46)</f>
        <v>---</v>
      </c>
      <c r="W57" s="207" t="str">
        <f>IF(ISBLANK(Monitoring_MP!W46),"",Monitoring_MP!W46)</f>
        <v>---</v>
      </c>
      <c r="X57" s="132" t="str">
        <f>IF(ISBLANK(Monitoring_MP!X46),"",Monitoring_MP!X46)</f>
        <v>N/A</v>
      </c>
      <c r="Y57" s="132" t="str">
        <f>IF(ISBLANK(Monitoring_MP!Y46),"",Monitoring_MP!Y46)</f>
        <v>N/A</v>
      </c>
      <c r="Z57" s="352" t="str">
        <f>IF(ISBLANK(Monitoring_MP!Z46),"",Monitoring_MP!Z46)</f>
        <v>---</v>
      </c>
      <c r="AA57" s="352" t="str">
        <f>IF(ISBLANK(Monitoring_MP!AA46),"",Monitoring_MP!AA46)</f>
        <v>---</v>
      </c>
      <c r="AB57" s="132" t="str">
        <f>IF(ISBLANK(Monitoring_MP!AB46),"",Monitoring_MP!AB46)</f>
        <v>da, toate</v>
      </c>
      <c r="AC57" s="132" t="str">
        <f>IF(ISBLANK(Monitoring_MP!AC46),"",Monitoring_MP!AC46)</f>
        <v>nici unul</v>
      </c>
      <c r="AD57" s="132">
        <f>IF(ISBLANK(Monitoring_MP!AD46),"",Monitoring_MP!AD46)</f>
        <v>1</v>
      </c>
      <c r="AE57" s="132">
        <f>IF(ISBLANK(Monitoring_MP!AE46),"",Monitoring_MP!AE46)</f>
        <v>0</v>
      </c>
      <c r="AF57" s="132">
        <f>IF(ISBLANK(Monitoring_MP!AF46),"",Monitoring_MP!AF46)</f>
        <v>0.5</v>
      </c>
      <c r="AG57" s="207" t="str">
        <f>IF(ISBLANK(Monitoring_MP!AG46),"",Monitoring_MP!AG46)</f>
        <v>---</v>
      </c>
      <c r="AH57" s="207" t="str">
        <f>IF(ISBLANK(Monitoring_MP!AH46),"",Monitoring_MP!AH46)</f>
        <v>---</v>
      </c>
      <c r="AI57" s="207" t="str">
        <f>IF(ISBLANK(Monitoring_MP!AI46),"",Monitoring_MP!AI46)</f>
        <v>---</v>
      </c>
      <c r="AJ57" s="207" t="str">
        <f>IF(ISBLANK(Monitoring_MP!AJ46),"",Monitoring_MP!AJ46)</f>
        <v>---</v>
      </c>
      <c r="AK57" s="219" t="str">
        <f>IF(ISBLANK(Monitoring_MP!AK46),"",Monitoring_MP!AK46)</f>
        <v>N/A</v>
      </c>
      <c r="AL57" s="207" t="str">
        <f>IF(ISBLANK(Monitoring_MP!AL46),"",Monitoring_MP!AL46)</f>
        <v>---</v>
      </c>
      <c r="AM57" s="295" t="str">
        <f>IF(ISBLANK(Monitoring_MP!AM46),"",Monitoring_MP!AM46)</f>
        <v>nici unul</v>
      </c>
      <c r="AN57" s="294" t="str">
        <f>IF(ISBLANK(Monitoring_MP!AN46),"",Monitoring_MP!AN46)</f>
        <v>Nu sînt informații pe web</v>
      </c>
      <c r="AO57" s="295" t="str">
        <f>IF(ISBLANK(Monitoring_MP!AO46),"",Monitoring_MP!AO46)</f>
        <v>nici unul</v>
      </c>
      <c r="AP57" s="325" t="str">
        <f>IF(ISBLANK(Monitoring_MP!AP46),"",Monitoring_MP!AP46)</f>
        <v>Nu sînt informații pe web</v>
      </c>
      <c r="AQ57" s="295" t="str">
        <f>IF(ISBLANK(Monitoring_MP!AQ46),"",Monitoring_MP!AQ46)</f>
        <v>nici unul</v>
      </c>
      <c r="AR57" s="293" t="str">
        <f>IF(ISBLANK(Monitoring_MP!AR46),"",Monitoring_MP!AR46)</f>
        <v>Nu sînt informații pe web</v>
      </c>
      <c r="AS57" s="295" t="str">
        <f>IF(ISBLANK(Monitoring_MP!AS46),"",Monitoring_MP!AS46)</f>
        <v>nici unul</v>
      </c>
      <c r="AT57" s="293" t="str">
        <f>IF(ISBLANK(Monitoring_MP!AT46),"",Monitoring_MP!AT46)</f>
        <v>Nu sînt informații pe web</v>
      </c>
      <c r="AU57" s="295" t="str">
        <f>IF(ISBLANK(Monitoring_MP!AU46),"",Monitoring_MP!AU46)</f>
        <v>nici unul</v>
      </c>
      <c r="AV57" s="292" t="str">
        <f>IF(ISBLANK(Monitoring_MP!AV46),"",Monitoring_MP!AV46)</f>
        <v>Nu sînt informații pe web</v>
      </c>
      <c r="AW57" s="295" t="str">
        <f>IF(ISBLANK(Monitoring_MP!AW46),"",Monitoring_MP!AW46)</f>
        <v>nici unul</v>
      </c>
      <c r="AX57" s="293" t="str">
        <f>IF(ISBLANK(Monitoring_MP!AX46),"",Monitoring_MP!AX46)</f>
        <v>Nu sînt informații pe web</v>
      </c>
      <c r="AY57" s="295" t="str">
        <f>IF(ISBLANK(Monitoring_MP!AY46),"",Monitoring_MP!AY46)</f>
        <v>nici unul</v>
      </c>
      <c r="AZ57" s="293" t="str">
        <f>IF(ISBLANK(Monitoring_MP!AZ46),"",Monitoring_MP!AZ46)</f>
        <v>Nu sînt informații pe web</v>
      </c>
      <c r="BA57" s="295" t="str">
        <f>IF(ISBLANK(Monitoring_MP!BA46),"",Monitoring_MP!BA46)</f>
        <v>nici unul</v>
      </c>
      <c r="BB57" s="293" t="str">
        <f>IF(ISBLANK(Monitoring_MP!BB46),"",Monitoring_MP!BB46)</f>
        <v>Nu sînt informații pe web</v>
      </c>
      <c r="BC57" s="295" t="str">
        <f>IF(ISBLANK(Monitoring_MP!BC46),"",Monitoring_MP!BC46)</f>
        <v>nici unul</v>
      </c>
      <c r="BD57" s="293" t="str">
        <f>IF(ISBLANK(Monitoring_MP!BD46),"",Monitoring_MP!BD46)</f>
        <v>Nu sînt informații pe web</v>
      </c>
      <c r="BE57" s="295" t="str">
        <f>IF(ISBLANK(Monitoring_MP!BE46),"",Monitoring_MP!BE46)</f>
        <v>nici unul</v>
      </c>
      <c r="BF57" s="293" t="str">
        <f>IF(ISBLANK(Monitoring_MP!BF46),"",Monitoring_MP!BF46)</f>
        <v>Nu sînt informații pe web</v>
      </c>
      <c r="BG57" s="295" t="str">
        <f>IF(ISBLANK(Monitoring_MP!BG46),"",Monitoring_MP!BG46)</f>
        <v>nici unul</v>
      </c>
      <c r="BH57" s="293" t="str">
        <f>IF(ISBLANK(Monitoring_MP!BH46),"",Monitoring_MP!BH46)</f>
        <v>Nu sînt informații pe web</v>
      </c>
      <c r="BI57" s="295" t="str">
        <f>IF(ISBLANK(Monitoring_MP!BI46),"",Monitoring_MP!BI46)</f>
        <v>nici unul</v>
      </c>
      <c r="BJ57" s="293" t="str">
        <f>IF(ISBLANK(Monitoring_MP!BJ46),"",Monitoring_MP!BJ46)</f>
        <v>Nu sînt informații pe web</v>
      </c>
      <c r="BK57" s="295" t="str">
        <f>IF(ISBLANK(Monitoring_MP!BK46),"",Monitoring_MP!BK46)</f>
        <v>nici unul</v>
      </c>
      <c r="BL57" s="293" t="str">
        <f>IF(ISBLANK(Monitoring_MP!BL46),"",Monitoring_MP!BL46)</f>
        <v>Nu sînt informații pe web</v>
      </c>
      <c r="BM57" s="295" t="str">
        <f>IF(ISBLANK(Monitoring_MP!BM46),"",Monitoring_MP!BM46)</f>
        <v>nici unul</v>
      </c>
      <c r="BN57" s="293" t="str">
        <f>IF(ISBLANK(Monitoring_MP!BN46),"",Monitoring_MP!BN46)</f>
        <v>Nu sînt informații pe web</v>
      </c>
      <c r="BO57" s="295" t="str">
        <f>IF(ISBLANK(Monitoring_MP!BO46),"",Monitoring_MP!BO46)</f>
        <v>nici unul</v>
      </c>
      <c r="BP57" s="293" t="str">
        <f>IF(ISBLANK(Monitoring_MP!BP46),"",Monitoring_MP!BP46)</f>
        <v>Nu sînt informații pe web</v>
      </c>
      <c r="BQ57" s="295" t="str">
        <f>IF(ISBLANK(Monitoring_MP!BQ46),"",Monitoring_MP!BQ46)</f>
        <v>nici unul</v>
      </c>
      <c r="BR57" s="293" t="str">
        <f>IF(ISBLANK(Monitoring_MP!BR46),"",Monitoring_MP!BR46)</f>
        <v>Nu sînt informații pe web</v>
      </c>
      <c r="BS57" s="295" t="str">
        <f>IF(ISBLANK(Monitoring_MP!BS46),"",Monitoring_MP!BS46)</f>
        <v>nici unul</v>
      </c>
      <c r="BT57" s="293" t="str">
        <f>IF(ISBLANK(Monitoring_MP!BT46),"",Monitoring_MP!BT46)</f>
        <v>Nu sînt informații pe web</v>
      </c>
      <c r="BU57" s="295" t="str">
        <f>IF(ISBLANK(Monitoring_MP!BU46),"",Monitoring_MP!BU46)</f>
        <v>nici unul</v>
      </c>
      <c r="BV57" s="293" t="str">
        <f>IF(ISBLANK(Monitoring_MP!BV46),"",Monitoring_MP!BV46)</f>
        <v>Nu sînt informații pe web</v>
      </c>
      <c r="BW57" s="295" t="str">
        <f>IF(ISBLANK(Monitoring_MP!BW46),"",Monitoring_MP!BW46)</f>
        <v>nici unul</v>
      </c>
      <c r="BX57" s="293" t="str">
        <f>IF(ISBLANK(Monitoring_MP!BX46),"",Monitoring_MP!BX46)</f>
        <v>Nu sînt informații pe web</v>
      </c>
      <c r="BY57" s="295" t="str">
        <f>IF(ISBLANK(Monitoring_MP!BY46),"",Monitoring_MP!BY46)</f>
        <v>nici unul</v>
      </c>
      <c r="BZ57" s="293" t="str">
        <f>IF(ISBLANK(Monitoring_MP!BZ46),"",Monitoring_MP!BZ46)</f>
        <v>Nu sînt informații pe web</v>
      </c>
      <c r="CA57" s="295" t="str">
        <f>IF(ISBLANK(Monitoring_MP!CA46),"",Monitoring_MP!CA46)</f>
        <v>nici unul</v>
      </c>
      <c r="CB57" s="293" t="str">
        <f>IF(ISBLANK(Monitoring_MP!CB46),"",Monitoring_MP!CB46)</f>
        <v>Nu sînt informații pe web</v>
      </c>
      <c r="CC57" s="295" t="str">
        <f>IF(ISBLANK(Monitoring_MP!CC46),"",Monitoring_MP!CC46)</f>
        <v>nici unul</v>
      </c>
      <c r="CD57" s="293" t="str">
        <f>IF(ISBLANK(Monitoring_MP!CD46),"",Monitoring_MP!CD46)</f>
        <v>Nu sînt informații pe web</v>
      </c>
      <c r="CE57" s="295" t="str">
        <f>IF(ISBLANK(Monitoring_MP!CE46),"",Monitoring_MP!CE46)</f>
        <v>nici unul</v>
      </c>
      <c r="CF57" s="293" t="str">
        <f>IF(ISBLANK(Monitoring_MP!CF46),"",Monitoring_MP!CF46)</f>
        <v>Nu sînt informații pe web</v>
      </c>
      <c r="CG57" s="295" t="str">
        <f>IF(ISBLANK(Monitoring_MP!CG46),"",Monitoring_MP!CG46)</f>
        <v>nici unul</v>
      </c>
      <c r="CH57" s="293" t="str">
        <f>IF(ISBLANK(Monitoring_MP!CH46),"",Monitoring_MP!CH46)</f>
        <v>Nu sînt informații pe web</v>
      </c>
      <c r="CI57" s="295" t="str">
        <f>IF(ISBLANK(Monitoring_MP!CI46),"",Monitoring_MP!CI46)</f>
        <v>nici unul</v>
      </c>
      <c r="CJ57" s="293" t="str">
        <f>IF(ISBLANK(Monitoring_MP!CJ46),"",Monitoring_MP!CJ46)</f>
        <v>Nu sînt informații pe web</v>
      </c>
      <c r="CK57" s="295" t="str">
        <f>IF(ISBLANK(Monitoring_MP!CK46),"",Monitoring_MP!CK46)</f>
        <v>nici unul</v>
      </c>
      <c r="CL57" s="293" t="str">
        <f>IF(ISBLANK(Monitoring_MP!CL46),"",Monitoring_MP!CL46)</f>
        <v>Nu sînt informații pe web</v>
      </c>
      <c r="CM57" s="295" t="str">
        <f>IF(ISBLANK(Monitoring_MP!CM46),"",Monitoring_MP!CM46)</f>
        <v>nici unul</v>
      </c>
      <c r="CN57" s="293" t="str">
        <f>IF(ISBLANK(Monitoring_MP!CN46),"",Monitoring_MP!CN46)</f>
        <v>Nu sînt informații pe web</v>
      </c>
      <c r="CO57" s="295" t="str">
        <f>IF(ISBLANK(Monitoring_MP!CO46),"",Monitoring_MP!CO46)</f>
        <v>nici unul</v>
      </c>
      <c r="CP57" s="293" t="str">
        <f>IF(ISBLANK(Monitoring_MP!CP46),"",Monitoring_MP!CP46)</f>
        <v>Nu sînt informații pe web</v>
      </c>
      <c r="CQ57" s="295" t="str">
        <f>IF(ISBLANK(Monitoring_MP!CQ46),"",Monitoring_MP!CQ46)</f>
        <v>nici unul</v>
      </c>
      <c r="CR57" s="293" t="str">
        <f>IF(ISBLANK(Monitoring_MP!CR46),"",Monitoring_MP!CR46)</f>
        <v>Nu sînt informații pe web</v>
      </c>
      <c r="CS57" s="295" t="str">
        <f>IF(ISBLANK(Monitoring_MP!CS46),"",Monitoring_MP!CS46)</f>
        <v>nici unul</v>
      </c>
      <c r="CT57" s="293" t="str">
        <f>IF(ISBLANK(Monitoring_MP!CT46),"",Monitoring_MP!CT46)</f>
        <v>Nu sînt informații pe web</v>
      </c>
      <c r="CU57" s="295" t="str">
        <f>IF(ISBLANK(Monitoring_MP!CU46),"",Monitoring_MP!CU46)</f>
        <v>nici unul</v>
      </c>
      <c r="CV57" s="293" t="str">
        <f>IF(ISBLANK(Monitoring_MP!CV46),"",Monitoring_MP!CV46)</f>
        <v>Nu sînt informații pe web</v>
      </c>
      <c r="CW57" s="295" t="str">
        <f>IF(ISBLANK(Monitoring_MP!CW46),"",Monitoring_MP!CW46)</f>
        <v>unele</v>
      </c>
      <c r="CX57" s="293" t="str">
        <f>IF(ISBLANK(Monitoring_MP!CX46),"",Monitoring_MP!CX46)</f>
        <v>http://www.crungheni.md/wp-content/uploads/2019/12/declaration_20191223_145422.pdf
http://www.crungheni.md/wp-content/uploads/2019/12/declaration_20191220_144609.pdf
http://www.crungheni.md/wp-content/uploads/2019/12/declaration_20191204_114825.pdf
http://www.crungheni.md/wp-content/uploads/2019/12/Declaratie.pdf</v>
      </c>
      <c r="CY57" s="318" t="str">
        <f t="shared" si="26"/>
        <v>da, toate</v>
      </c>
      <c r="CZ57" s="318">
        <f t="shared" si="34"/>
        <v>0</v>
      </c>
      <c r="DA57" s="318" t="str">
        <f t="shared" si="27"/>
        <v>nici unul</v>
      </c>
      <c r="DB57" s="318">
        <f t="shared" si="35"/>
        <v>31</v>
      </c>
      <c r="DC57" s="318" t="str">
        <f t="shared" si="28"/>
        <v>unele</v>
      </c>
      <c r="DD57" s="318">
        <f t="shared" si="36"/>
        <v>1</v>
      </c>
      <c r="DE57" s="318" t="str">
        <f t="shared" si="29"/>
        <v>---</v>
      </c>
      <c r="DF57" s="318">
        <f t="shared" si="37"/>
        <v>0</v>
      </c>
      <c r="DG57" s="318" t="str">
        <f t="shared" si="30"/>
        <v>---</v>
      </c>
      <c r="DH57" s="318">
        <f t="shared" si="38"/>
        <v>0</v>
      </c>
      <c r="DI57" s="318" t="str">
        <f t="shared" si="31"/>
        <v>---</v>
      </c>
      <c r="DJ57" s="318">
        <f t="shared" si="39"/>
        <v>0</v>
      </c>
      <c r="DK57" s="318" t="str">
        <f t="shared" si="32"/>
        <v>---</v>
      </c>
      <c r="DL57" s="318">
        <f t="shared" si="40"/>
        <v>0</v>
      </c>
      <c r="DM57" s="318" t="str">
        <f t="shared" si="33"/>
        <v>N/A</v>
      </c>
      <c r="DN57" s="318">
        <f t="shared" si="41"/>
        <v>0</v>
      </c>
      <c r="DO57" s="318">
        <f t="shared" si="42"/>
        <v>32</v>
      </c>
      <c r="DP57" s="318" t="str">
        <f t="shared" si="43"/>
        <v>da, toate</v>
      </c>
      <c r="DQ57" s="318" t="str">
        <f t="shared" si="44"/>
        <v>nici unul</v>
      </c>
      <c r="DR57" s="318">
        <f t="shared" si="45"/>
        <v>0</v>
      </c>
      <c r="DS57" s="318">
        <f t="shared" si="46"/>
        <v>31</v>
      </c>
      <c r="DT57" s="318">
        <f t="shared" si="47"/>
        <v>32</v>
      </c>
      <c r="DU57" s="354" t="s">
        <v>358</v>
      </c>
      <c r="DV57" s="319">
        <f t="shared" si="48"/>
        <v>0</v>
      </c>
      <c r="DW57" s="319">
        <f t="shared" si="49"/>
        <v>0.96875</v>
      </c>
      <c r="DX57" s="318" t="str">
        <f>VLOOKUP($B57,Matching_final!$B:$G,5,FALSE)</f>
        <v>R18044</v>
      </c>
      <c r="DY57" s="318" t="str">
        <f>VLOOKUP($B57,Matching_final!$B:$H,6,FALSE)</f>
        <v>Sunt publicate declaraţiile cu privire la venituri şi proprietate ale președintelui, vicepreședinților şi funcţionarilor publici?</v>
      </c>
      <c r="DZ57" s="318" t="str">
        <f>VLOOKUP($B57,Matching_final!$B:$H,7,FALSE)</f>
        <v>et</v>
      </c>
      <c r="EA57" s="319">
        <f>VLOOKUP($DX57,Monitoring_MP_2018!$B:$CZ,102,FALSE)</f>
        <v>0</v>
      </c>
      <c r="EB57" s="319">
        <f>VLOOKUP($DX57,Monitoring_MP_2018!$B:$CZ,103,FALSE)</f>
        <v>0.90625</v>
      </c>
      <c r="EC57" s="320">
        <f t="shared" si="50"/>
        <v>0</v>
      </c>
      <c r="ED57" s="320">
        <f t="shared" si="51"/>
        <v>6.25E-2</v>
      </c>
      <c r="EE57" s="318">
        <v>45</v>
      </c>
    </row>
  </sheetData>
  <autoFilter ref="A1:EE1">
    <sortState ref="A2:EF57">
      <sortCondition descending="1" ref="DV1"/>
    </sortState>
  </autoFilter>
  <conditionalFormatting sqref="E1:F1 F2:F9 F12:F57">
    <cfRule type="cellIs" dxfId="38" priority="20" operator="equal">
      <formula>"???"</formula>
    </cfRule>
  </conditionalFormatting>
  <conditionalFormatting sqref="E1:F1 F2:F9 F12:F55">
    <cfRule type="cellIs" dxfId="37" priority="19" operator="equal">
      <formula>"ERR"</formula>
    </cfRule>
  </conditionalFormatting>
  <conditionalFormatting sqref="AM1:AT1 AV1:CX1">
    <cfRule type="cellIs" dxfId="36" priority="18" operator="equal">
      <formula>"???"</formula>
    </cfRule>
  </conditionalFormatting>
  <conditionalFormatting sqref="AM1:AT1 AV1:CX1">
    <cfRule type="cellIs" dxfId="35" priority="17" operator="equal">
      <formula>"ERR"</formula>
    </cfRule>
  </conditionalFormatting>
  <conditionalFormatting sqref="AM1:AT1 AV1:CX1">
    <cfRule type="cellIs" dxfId="34" priority="16" operator="equal">
      <formula>"ERROR"</formula>
    </cfRule>
  </conditionalFormatting>
  <conditionalFormatting sqref="AG6:AJ6">
    <cfRule type="cellIs" dxfId="33" priority="15" operator="equal">
      <formula>"???"</formula>
    </cfRule>
  </conditionalFormatting>
  <conditionalFormatting sqref="AG6:AJ6">
    <cfRule type="cellIs" dxfId="32" priority="14" operator="equal">
      <formula>"ERR"</formula>
    </cfRule>
  </conditionalFormatting>
  <conditionalFormatting sqref="AM1:CX1 AM4:CR4 AM2 AO2:CX2 AM5 AO5:CX5 AN16:AP17 AO15:AP15 AM3:AO3 AQ3:CO3 AN18:AO19 AM21:AP21 AN14:AP14 AQ14:AT15 AM13:AT13 AM12:AS12 AQ17:AV17 AQ16:AU16 AQ18:AT21 AU18:AV20 AW16:AX20 AU21:AX23 AU13:AX15 AM8:BA8 BC8:BX8 AU12:CX12 AM6:BK7 BM6:CX6 AN28:BK28 BM28:BN28 AN29:BN30 BO28:BR29 AY13:BT14 AN31:BP34 BO30:BP30 BQ34:BX34 AY15:BR23 AU24:BR24 BQ30:BR33 BS15:BT21 BM7:BX7 AM9:BX9 BS28:BZ32 BS33:BX33 BY33:BZ34 AM25:CX27 CQ3:CR3 CS3:CX4 CA28:CX28 CA31:CT34 AM35:CT37 BY7:CX9 BS22:CX24 BU13:CX21 CU31:CV31 CA29:CV30 CW29:CX31 CU32:CX37 AM22:AT24 AN20:AP20 AM14:AM20 AM28:AM34 AM38:CX57 AM11:AX11 AZ11:BF11 BH11:BP11 BR11:BT11 BV11:BZ11 CB11:CR11 CA10:CA11 CT11 CV11:CX11">
    <cfRule type="cellIs" dxfId="31" priority="13" operator="equal">
      <formula>"???"</formula>
    </cfRule>
  </conditionalFormatting>
  <conditionalFormatting sqref="F10:F11">
    <cfRule type="cellIs" dxfId="30" priority="12" operator="equal">
      <formula>"???"</formula>
    </cfRule>
  </conditionalFormatting>
  <conditionalFormatting sqref="F10:F11">
    <cfRule type="cellIs" dxfId="29" priority="11" operator="equal">
      <formula>"ERR"</formula>
    </cfRule>
  </conditionalFormatting>
  <conditionalFormatting sqref="AM10:BZ10 AY11 BG11 BQ11 BU11 CB10:CX10 CS11 CU11">
    <cfRule type="cellIs" dxfId="28" priority="10" operator="equal">
      <formula>"???"</formula>
    </cfRule>
  </conditionalFormatting>
  <conditionalFormatting sqref="AG8:AJ8">
    <cfRule type="cellIs" dxfId="27" priority="9" operator="equal">
      <formula>"???"</formula>
    </cfRule>
  </conditionalFormatting>
  <conditionalFormatting sqref="AG8:AJ8">
    <cfRule type="cellIs" dxfId="26" priority="8" operator="equal">
      <formula>"ERR"</formula>
    </cfRule>
  </conditionalFormatting>
  <conditionalFormatting sqref="ED2:ED57">
    <cfRule type="colorScale" priority="7">
      <colorScale>
        <cfvo type="min"/>
        <cfvo type="percentile" val="50"/>
        <cfvo type="max"/>
        <color rgb="FF63BE7B"/>
        <color rgb="FFFFEB84"/>
        <color rgb="FFF8696B"/>
      </colorScale>
    </cfRule>
  </conditionalFormatting>
  <conditionalFormatting sqref="EC2:EC57">
    <cfRule type="colorScale" priority="6">
      <colorScale>
        <cfvo type="min"/>
        <cfvo type="percentile" val="50"/>
        <cfvo type="max"/>
        <color rgb="FFF8696B"/>
        <color rgb="FFFFEB84"/>
        <color rgb="FF63BE7B"/>
      </colorScale>
    </cfRule>
  </conditionalFormatting>
  <conditionalFormatting sqref="DW2:DW57">
    <cfRule type="colorScale" priority="5">
      <colorScale>
        <cfvo type="min"/>
        <cfvo type="percentile" val="50"/>
        <cfvo type="max"/>
        <color rgb="FF63BE7B"/>
        <color rgb="FFFFEB84"/>
        <color rgb="FFF8696B"/>
      </colorScale>
    </cfRule>
  </conditionalFormatting>
  <conditionalFormatting sqref="DV2:DV57">
    <cfRule type="colorScale" priority="4">
      <colorScale>
        <cfvo type="min"/>
        <cfvo type="percentile" val="50"/>
        <cfvo type="max"/>
        <color rgb="FFF8696B"/>
        <color rgb="FFFFEB84"/>
        <color rgb="FF63BE7B"/>
      </colorScale>
    </cfRule>
  </conditionalFormatting>
  <conditionalFormatting sqref="EA2:EA56">
    <cfRule type="colorScale" priority="3">
      <colorScale>
        <cfvo type="min"/>
        <cfvo type="percentile" val="50"/>
        <cfvo type="max"/>
        <color rgb="FFF8696B"/>
        <color rgb="FFFFEB84"/>
        <color rgb="FF63BE7B"/>
      </colorScale>
    </cfRule>
  </conditionalFormatting>
  <conditionalFormatting sqref="EB2:EB57">
    <cfRule type="colorScale" priority="2">
      <colorScale>
        <cfvo type="min"/>
        <cfvo type="percentile" val="50"/>
        <cfvo type="max"/>
        <color rgb="FF63BE7B"/>
        <color rgb="FFFFEB84"/>
        <color rgb="FFF8696B"/>
      </colorScale>
    </cfRule>
  </conditionalFormatting>
  <conditionalFormatting sqref="EA2:EA57">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Z84"/>
  <sheetViews>
    <sheetView topLeftCell="CL34" workbookViewId="0">
      <selection activeCell="CV2" sqref="CV2:CZ56"/>
    </sheetView>
  </sheetViews>
  <sheetFormatPr defaultRowHeight="14.5" x14ac:dyDescent="0.35"/>
  <cols>
    <col min="1" max="2" width="12" customWidth="1"/>
    <col min="3" max="3" width="87.1796875" style="9" customWidth="1"/>
    <col min="4" max="4" width="21.81640625" style="21" customWidth="1"/>
    <col min="5" max="5" width="5" style="21" bestFit="1" customWidth="1"/>
    <col min="6" max="6" width="13.54296875" customWidth="1"/>
    <col min="7" max="7" width="14" customWidth="1"/>
    <col min="8" max="8" width="11.81640625" customWidth="1"/>
    <col min="9" max="9" width="10.54296875" customWidth="1"/>
    <col min="10" max="10" width="10.81640625" customWidth="1"/>
    <col min="11" max="25" width="9.1796875" customWidth="1"/>
    <col min="26" max="26" width="8.54296875" customWidth="1"/>
    <col min="27" max="32" width="9.1796875" customWidth="1"/>
    <col min="33" max="35" width="9.1796875" style="8" customWidth="1"/>
    <col min="36" max="36" width="12.453125" customWidth="1"/>
    <col min="37" max="37" width="20" customWidth="1"/>
    <col min="38" max="38" width="9.1796875" style="18" customWidth="1"/>
    <col min="39" max="39" width="25.453125" customWidth="1"/>
    <col min="40" max="40" width="9.54296875" style="39" customWidth="1"/>
    <col min="41" max="41" width="20.54296875" style="39" customWidth="1"/>
    <col min="42" max="42" width="9.1796875" customWidth="1"/>
    <col min="43" max="43" width="23" customWidth="1"/>
    <col min="44" max="44" width="9.1796875" customWidth="1"/>
    <col min="45" max="45" width="22" customWidth="1"/>
    <col min="46" max="46" width="9.1796875" customWidth="1"/>
    <col min="47" max="47" width="17.453125" customWidth="1"/>
    <col min="48" max="48" width="12.1796875" customWidth="1"/>
    <col min="49" max="49" width="23.81640625" customWidth="1"/>
    <col min="50" max="50" width="9.1796875" customWidth="1"/>
    <col min="51" max="51" width="23.453125" customWidth="1"/>
    <col min="52" max="52" width="10.1796875" customWidth="1"/>
    <col min="53" max="53" width="19.1796875" customWidth="1"/>
    <col min="54" max="54" width="9.1796875" customWidth="1"/>
    <col min="55" max="55" width="27.81640625" customWidth="1"/>
    <col min="56" max="56" width="9.1796875" customWidth="1"/>
    <col min="57" max="57" width="22.1796875" customWidth="1"/>
    <col min="58" max="58" width="9.1796875" customWidth="1"/>
    <col min="59" max="59" width="18.1796875" customWidth="1"/>
    <col min="60" max="60" width="9.1796875" customWidth="1"/>
    <col min="61" max="61" width="19.54296875" customWidth="1"/>
    <col min="62" max="62" width="10.1796875" customWidth="1"/>
    <col min="63" max="63" width="21.81640625" customWidth="1"/>
    <col min="64" max="64" width="9.1796875" customWidth="1"/>
    <col min="65" max="65" width="19.1796875" customWidth="1"/>
    <col min="66" max="66" width="9.1796875" customWidth="1"/>
    <col min="67" max="67" width="19.54296875" customWidth="1"/>
    <col min="68" max="68" width="9.1796875" customWidth="1"/>
    <col min="69" max="69" width="19.1796875" customWidth="1"/>
    <col min="70" max="70" width="9.1796875" customWidth="1"/>
    <col min="71" max="71" width="21" customWidth="1"/>
    <col min="72" max="72" width="9.1796875" customWidth="1"/>
    <col min="73" max="73" width="18.1796875" customWidth="1"/>
    <col min="74" max="74" width="9.1796875" customWidth="1"/>
    <col min="75" max="75" width="31.81640625" customWidth="1"/>
    <col min="76" max="76" width="9.1796875" customWidth="1"/>
    <col min="77" max="77" width="21.1796875" customWidth="1"/>
    <col min="78" max="78" width="9.1796875" customWidth="1"/>
    <col min="79" max="79" width="19.453125" customWidth="1"/>
    <col min="80" max="80" width="9.1796875" customWidth="1"/>
    <col min="81" max="81" width="22.453125" customWidth="1"/>
    <col min="82" max="82" width="9.1796875" customWidth="1"/>
    <col min="83" max="83" width="18.1796875" customWidth="1"/>
    <col min="84" max="84" width="12.81640625" customWidth="1"/>
    <col min="85" max="85" width="24" customWidth="1"/>
    <col min="86" max="86" width="9.1796875" customWidth="1"/>
    <col min="87" max="87" width="18.81640625" customWidth="1"/>
    <col min="88" max="88" width="9.1796875" customWidth="1"/>
    <col min="89" max="89" width="24.81640625" customWidth="1"/>
    <col min="90" max="90" width="9.1796875" customWidth="1"/>
    <col min="91" max="91" width="19.453125" customWidth="1"/>
    <col min="92" max="92" width="9.1796875" customWidth="1"/>
    <col min="93" max="93" width="19.54296875" customWidth="1"/>
    <col min="94" max="94" width="9.1796875" customWidth="1"/>
    <col min="95" max="95" width="17.54296875" customWidth="1"/>
    <col min="96" max="96" width="9.1796875" customWidth="1"/>
    <col min="97" max="97" width="22.1796875" customWidth="1"/>
    <col min="98" max="98" width="9.1796875" customWidth="1"/>
    <col min="99" max="99" width="21" customWidth="1"/>
  </cols>
  <sheetData>
    <row r="1" spans="1:104" s="24" customFormat="1" ht="15" customHeight="1" x14ac:dyDescent="0.35">
      <c r="A1" s="43" t="s">
        <v>0</v>
      </c>
      <c r="B1" s="171"/>
      <c r="C1" s="44" t="s">
        <v>1</v>
      </c>
      <c r="D1" s="44" t="s">
        <v>238</v>
      </c>
      <c r="E1" s="44"/>
      <c r="F1" s="45" t="s">
        <v>21</v>
      </c>
      <c r="G1" s="46" t="s">
        <v>22</v>
      </c>
      <c r="H1" s="47" t="s">
        <v>2</v>
      </c>
      <c r="I1" s="48" t="s">
        <v>3</v>
      </c>
      <c r="J1" s="48" t="s">
        <v>4</v>
      </c>
      <c r="K1" s="48" t="s">
        <v>5</v>
      </c>
      <c r="L1" s="48" t="s">
        <v>6</v>
      </c>
      <c r="M1" s="48" t="s">
        <v>7</v>
      </c>
      <c r="N1" s="48" t="s">
        <v>8</v>
      </c>
      <c r="O1" s="48" t="s">
        <v>9</v>
      </c>
      <c r="P1" s="48" t="s">
        <v>10</v>
      </c>
      <c r="Q1" s="48" t="s">
        <v>11</v>
      </c>
      <c r="R1" s="48" t="s">
        <v>12</v>
      </c>
      <c r="S1" s="48" t="s">
        <v>13</v>
      </c>
      <c r="T1" s="48" t="s">
        <v>14</v>
      </c>
      <c r="U1" s="48" t="s">
        <v>215</v>
      </c>
      <c r="V1" s="48" t="s">
        <v>216</v>
      </c>
      <c r="W1" s="48" t="s">
        <v>217</v>
      </c>
      <c r="X1" s="48" t="s">
        <v>218</v>
      </c>
      <c r="Y1" s="48" t="s">
        <v>219</v>
      </c>
      <c r="Z1" s="49" t="s">
        <v>220</v>
      </c>
      <c r="AA1" s="50" t="s">
        <v>15</v>
      </c>
      <c r="AB1" s="51" t="s">
        <v>16</v>
      </c>
      <c r="AC1" s="51" t="s">
        <v>17</v>
      </c>
      <c r="AD1" s="51" t="s">
        <v>18</v>
      </c>
      <c r="AE1" s="51" t="s">
        <v>19</v>
      </c>
      <c r="AF1" s="51" t="s">
        <v>20</v>
      </c>
      <c r="AG1" s="52" t="s">
        <v>221</v>
      </c>
      <c r="AH1" s="52" t="s">
        <v>222</v>
      </c>
      <c r="AI1" s="52" t="s">
        <v>223</v>
      </c>
      <c r="AJ1" s="53" t="s">
        <v>80</v>
      </c>
      <c r="AK1" s="53" t="s">
        <v>81</v>
      </c>
      <c r="AL1" s="53" t="s">
        <v>73</v>
      </c>
      <c r="AM1" s="54" t="s">
        <v>270</v>
      </c>
      <c r="AN1" s="142" t="s">
        <v>78</v>
      </c>
      <c r="AO1" s="143" t="s">
        <v>79</v>
      </c>
      <c r="AP1" s="144" t="s">
        <v>56</v>
      </c>
      <c r="AQ1" s="144" t="s">
        <v>57</v>
      </c>
      <c r="AR1" s="145" t="s">
        <v>344</v>
      </c>
      <c r="AS1" s="144" t="s">
        <v>271</v>
      </c>
      <c r="AT1" s="144" t="s">
        <v>272</v>
      </c>
      <c r="AU1" s="144" t="s">
        <v>273</v>
      </c>
      <c r="AV1" s="144" t="s">
        <v>274</v>
      </c>
      <c r="AW1" s="144" t="s">
        <v>275</v>
      </c>
      <c r="AX1" s="144" t="s">
        <v>276</v>
      </c>
      <c r="AY1" s="144" t="s">
        <v>277</v>
      </c>
      <c r="AZ1" s="144" t="s">
        <v>82</v>
      </c>
      <c r="BA1" s="146" t="s">
        <v>83</v>
      </c>
      <c r="BB1" s="144" t="s">
        <v>278</v>
      </c>
      <c r="BC1" s="144" t="s">
        <v>279</v>
      </c>
      <c r="BD1" s="147" t="s">
        <v>239</v>
      </c>
      <c r="BE1" s="144" t="s">
        <v>64</v>
      </c>
      <c r="BF1" s="144" t="s">
        <v>280</v>
      </c>
      <c r="BG1" s="144" t="s">
        <v>281</v>
      </c>
      <c r="BH1" s="144" t="s">
        <v>282</v>
      </c>
      <c r="BI1" s="144" t="s">
        <v>283</v>
      </c>
      <c r="BJ1" s="144" t="s">
        <v>284</v>
      </c>
      <c r="BK1" s="144" t="s">
        <v>285</v>
      </c>
      <c r="BL1" s="148" t="s">
        <v>286</v>
      </c>
      <c r="BM1" s="144" t="s">
        <v>287</v>
      </c>
      <c r="BN1" s="144" t="s">
        <v>74</v>
      </c>
      <c r="BO1" s="144" t="s">
        <v>75</v>
      </c>
      <c r="BP1" s="144" t="s">
        <v>288</v>
      </c>
      <c r="BQ1" s="144" t="s">
        <v>289</v>
      </c>
      <c r="BR1" s="144" t="s">
        <v>65</v>
      </c>
      <c r="BS1" s="144" t="s">
        <v>66</v>
      </c>
      <c r="BT1" s="144" t="s">
        <v>76</v>
      </c>
      <c r="BU1" s="144" t="s">
        <v>77</v>
      </c>
      <c r="BV1" s="144" t="s">
        <v>69</v>
      </c>
      <c r="BW1" s="144" t="s">
        <v>70</v>
      </c>
      <c r="BX1" s="144" t="s">
        <v>290</v>
      </c>
      <c r="BY1" s="144" t="s">
        <v>291</v>
      </c>
      <c r="BZ1" s="144" t="s">
        <v>62</v>
      </c>
      <c r="CA1" s="144" t="s">
        <v>63</v>
      </c>
      <c r="CB1" s="144" t="s">
        <v>71</v>
      </c>
      <c r="CC1" s="144" t="s">
        <v>72</v>
      </c>
      <c r="CD1" s="144" t="s">
        <v>292</v>
      </c>
      <c r="CE1" s="144" t="s">
        <v>293</v>
      </c>
      <c r="CF1" s="144" t="s">
        <v>294</v>
      </c>
      <c r="CG1" s="144" t="s">
        <v>295</v>
      </c>
      <c r="CH1" s="144" t="s">
        <v>296</v>
      </c>
      <c r="CI1" s="144" t="s">
        <v>297</v>
      </c>
      <c r="CJ1" s="144" t="s">
        <v>60</v>
      </c>
      <c r="CK1" s="144" t="s">
        <v>61</v>
      </c>
      <c r="CL1" s="144" t="s">
        <v>298</v>
      </c>
      <c r="CM1" s="144" t="s">
        <v>299</v>
      </c>
      <c r="CN1" s="144" t="s">
        <v>300</v>
      </c>
      <c r="CO1" s="144" t="s">
        <v>301</v>
      </c>
      <c r="CP1" s="144" t="s">
        <v>67</v>
      </c>
      <c r="CQ1" s="144" t="s">
        <v>68</v>
      </c>
      <c r="CR1" s="144" t="s">
        <v>250</v>
      </c>
      <c r="CS1" s="144" t="s">
        <v>251</v>
      </c>
      <c r="CT1" s="144" t="s">
        <v>58</v>
      </c>
      <c r="CU1" s="144" t="s">
        <v>59</v>
      </c>
      <c r="CV1" s="24" t="s">
        <v>1687</v>
      </c>
      <c r="CW1" s="24" t="s">
        <v>1688</v>
      </c>
      <c r="CX1" s="24" t="s">
        <v>1689</v>
      </c>
      <c r="CY1" s="24" t="s">
        <v>1691</v>
      </c>
      <c r="CZ1" s="24" t="s">
        <v>1692</v>
      </c>
    </row>
    <row r="2" spans="1:104" ht="15" customHeight="1" x14ac:dyDescent="0.35">
      <c r="A2" s="55" t="s">
        <v>23</v>
      </c>
      <c r="B2" s="55" t="str">
        <f>VLOOKUP(A2,Matching_final!E:F,2,FALSE)</f>
        <v>R18001</v>
      </c>
      <c r="C2" s="258" t="s">
        <v>302</v>
      </c>
      <c r="D2" s="258"/>
      <c r="E2" s="56" t="s">
        <v>256</v>
      </c>
      <c r="F2" s="56" t="s">
        <v>113</v>
      </c>
      <c r="G2" s="56" t="s">
        <v>114</v>
      </c>
      <c r="H2" s="57">
        <v>1</v>
      </c>
      <c r="I2" s="56" t="s">
        <v>207</v>
      </c>
      <c r="J2" s="56" t="s">
        <v>208</v>
      </c>
      <c r="K2" s="56" t="s">
        <v>209</v>
      </c>
      <c r="L2" s="56" t="s">
        <v>210</v>
      </c>
      <c r="M2" s="56" t="s">
        <v>224</v>
      </c>
      <c r="N2" s="56" t="s">
        <v>225</v>
      </c>
      <c r="O2" s="56"/>
      <c r="P2" s="56"/>
      <c r="Q2" s="56"/>
      <c r="R2" s="56"/>
      <c r="S2" s="56"/>
      <c r="T2" s="56"/>
      <c r="U2" s="56"/>
      <c r="V2" s="56"/>
      <c r="W2" s="126" t="s">
        <v>267</v>
      </c>
      <c r="X2" s="126" t="s">
        <v>267</v>
      </c>
      <c r="Y2" s="56"/>
      <c r="Z2" s="56"/>
      <c r="AA2" s="57">
        <v>1</v>
      </c>
      <c r="AB2" s="56">
        <v>0</v>
      </c>
      <c r="AC2" s="56">
        <f>AA2/2</f>
        <v>0.5</v>
      </c>
      <c r="AD2" s="56"/>
      <c r="AE2" s="56"/>
      <c r="AF2" s="56"/>
      <c r="AG2" s="259"/>
      <c r="AH2" s="126" t="s">
        <v>267</v>
      </c>
      <c r="AI2" s="260"/>
      <c r="AJ2" s="135" t="s">
        <v>224</v>
      </c>
      <c r="AK2" s="161" t="s">
        <v>1307</v>
      </c>
      <c r="AL2" s="135" t="s">
        <v>207</v>
      </c>
      <c r="AM2" s="25" t="s">
        <v>1308</v>
      </c>
      <c r="AN2" s="135" t="s">
        <v>224</v>
      </c>
      <c r="AO2" s="20" t="s">
        <v>1309</v>
      </c>
      <c r="AP2" s="135" t="s">
        <v>207</v>
      </c>
      <c r="AQ2" s="20" t="s">
        <v>419</v>
      </c>
      <c r="AR2" s="135" t="s">
        <v>224</v>
      </c>
      <c r="AS2" s="19" t="s">
        <v>1310</v>
      </c>
      <c r="AT2" s="135" t="s">
        <v>224</v>
      </c>
      <c r="AU2" s="19" t="s">
        <v>1311</v>
      </c>
      <c r="AV2" s="135" t="s">
        <v>207</v>
      </c>
      <c r="AW2" s="20" t="s">
        <v>1312</v>
      </c>
      <c r="AX2" s="135" t="s">
        <v>207</v>
      </c>
      <c r="AY2" s="20" t="s">
        <v>461</v>
      </c>
      <c r="AZ2" s="135" t="s">
        <v>224</v>
      </c>
      <c r="BA2" s="20" t="s">
        <v>492</v>
      </c>
      <c r="BB2" s="135" t="s">
        <v>207</v>
      </c>
      <c r="BC2" s="20" t="s">
        <v>508</v>
      </c>
      <c r="BD2" s="135" t="s">
        <v>224</v>
      </c>
      <c r="BE2" s="20" t="s">
        <v>1313</v>
      </c>
      <c r="BF2" s="135" t="s">
        <v>207</v>
      </c>
      <c r="BG2" s="20" t="s">
        <v>541</v>
      </c>
      <c r="BH2" s="135" t="s">
        <v>207</v>
      </c>
      <c r="BI2" s="20" t="s">
        <v>554</v>
      </c>
      <c r="BJ2" s="135" t="s">
        <v>207</v>
      </c>
      <c r="BK2" s="20" t="s">
        <v>1314</v>
      </c>
      <c r="BL2" s="135" t="s">
        <v>207</v>
      </c>
      <c r="BM2" s="20" t="s">
        <v>599</v>
      </c>
      <c r="BN2" s="135" t="s">
        <v>224</v>
      </c>
      <c r="BO2" s="19" t="s">
        <v>1315</v>
      </c>
      <c r="BP2" s="135" t="s">
        <v>207</v>
      </c>
      <c r="BQ2" s="20" t="s">
        <v>1316</v>
      </c>
      <c r="BR2" s="135" t="s">
        <v>209</v>
      </c>
      <c r="BS2" s="19" t="s">
        <v>1317</v>
      </c>
      <c r="BT2" s="135" t="s">
        <v>224</v>
      </c>
      <c r="BU2" s="20" t="s">
        <v>658</v>
      </c>
      <c r="BV2" s="135" t="s">
        <v>209</v>
      </c>
      <c r="BW2" s="19" t="s">
        <v>1317</v>
      </c>
      <c r="BX2" s="135" t="s">
        <v>224</v>
      </c>
      <c r="BY2" s="19" t="s">
        <v>699</v>
      </c>
      <c r="BZ2" s="135" t="s">
        <v>207</v>
      </c>
      <c r="CA2" s="20" t="s">
        <v>701</v>
      </c>
      <c r="CB2" s="135" t="s">
        <v>224</v>
      </c>
      <c r="CC2" s="20" t="s">
        <v>1318</v>
      </c>
      <c r="CD2" s="135" t="s">
        <v>207</v>
      </c>
      <c r="CE2" s="19" t="s">
        <v>1319</v>
      </c>
      <c r="CF2" s="135" t="s">
        <v>207</v>
      </c>
      <c r="CG2" s="20" t="s">
        <v>1320</v>
      </c>
      <c r="CH2" s="135" t="s">
        <v>209</v>
      </c>
      <c r="CI2" s="20" t="s">
        <v>1317</v>
      </c>
      <c r="CJ2" s="135" t="s">
        <v>207</v>
      </c>
      <c r="CK2" s="20" t="s">
        <v>827</v>
      </c>
      <c r="CL2" s="135" t="s">
        <v>207</v>
      </c>
      <c r="CM2" s="20" t="s">
        <v>1321</v>
      </c>
      <c r="CN2" s="135" t="s">
        <v>207</v>
      </c>
      <c r="CO2" s="20" t="s">
        <v>1322</v>
      </c>
      <c r="CP2" s="135" t="s">
        <v>224</v>
      </c>
      <c r="CQ2" s="20" t="s">
        <v>1323</v>
      </c>
      <c r="CR2" s="135" t="s">
        <v>224</v>
      </c>
      <c r="CS2" s="20" t="s">
        <v>906</v>
      </c>
      <c r="CT2" s="135" t="s">
        <v>224</v>
      </c>
      <c r="CU2" s="20" t="s">
        <v>932</v>
      </c>
      <c r="CV2">
        <f>COUNTIF($AJ2:$CU2,I2)</f>
        <v>16</v>
      </c>
      <c r="CW2">
        <f>COUNTIF($AJ2:$CU2,K2)</f>
        <v>3</v>
      </c>
      <c r="CX2">
        <f>32-(COUNTIF(AJ2:CU2,"N/A"))</f>
        <v>32</v>
      </c>
      <c r="CY2" s="42">
        <f>CV2/CX2</f>
        <v>0.5</v>
      </c>
      <c r="CZ2" s="42">
        <f>CW2/CX2</f>
        <v>9.375E-2</v>
      </c>
    </row>
    <row r="3" spans="1:104" ht="15" customHeight="1" x14ac:dyDescent="0.35">
      <c r="A3" s="55" t="s">
        <v>24</v>
      </c>
      <c r="B3" s="55" t="str">
        <f>VLOOKUP(A3,Matching_final!E:F,2,FALSE)</f>
        <v>R18002</v>
      </c>
      <c r="C3" s="258" t="s">
        <v>1052</v>
      </c>
      <c r="D3" s="258"/>
      <c r="E3" s="56" t="s">
        <v>256</v>
      </c>
      <c r="F3" s="56" t="s">
        <v>115</v>
      </c>
      <c r="G3" s="56" t="s">
        <v>116</v>
      </c>
      <c r="H3" s="57">
        <v>1</v>
      </c>
      <c r="I3" s="56" t="s">
        <v>207</v>
      </c>
      <c r="J3" s="56" t="s">
        <v>208</v>
      </c>
      <c r="K3" s="56" t="s">
        <v>209</v>
      </c>
      <c r="L3" s="56" t="s">
        <v>210</v>
      </c>
      <c r="M3" s="56" t="s">
        <v>224</v>
      </c>
      <c r="N3" s="56" t="s">
        <v>225</v>
      </c>
      <c r="O3" s="56"/>
      <c r="P3" s="56"/>
      <c r="Q3" s="56"/>
      <c r="R3" s="56"/>
      <c r="S3" s="56"/>
      <c r="T3" s="56"/>
      <c r="U3" s="56"/>
      <c r="V3" s="56"/>
      <c r="W3" s="126" t="s">
        <v>267</v>
      </c>
      <c r="X3" s="126" t="s">
        <v>267</v>
      </c>
      <c r="Y3" s="56"/>
      <c r="Z3" s="56"/>
      <c r="AA3" s="57">
        <v>1</v>
      </c>
      <c r="AB3" s="56">
        <v>0</v>
      </c>
      <c r="AC3" s="56">
        <f t="shared" ref="AC3:AC56" si="0">AA3/2</f>
        <v>0.5</v>
      </c>
      <c r="AD3" s="56"/>
      <c r="AE3" s="56"/>
      <c r="AF3" s="56"/>
      <c r="AG3" s="259"/>
      <c r="AH3" s="126" t="s">
        <v>267</v>
      </c>
      <c r="AI3" s="260"/>
      <c r="AJ3" s="135" t="s">
        <v>224</v>
      </c>
      <c r="AK3" s="162" t="s">
        <v>1324</v>
      </c>
      <c r="AL3" s="135" t="s">
        <v>224</v>
      </c>
      <c r="AM3" s="59" t="s">
        <v>1325</v>
      </c>
      <c r="AN3" s="135" t="s">
        <v>224</v>
      </c>
      <c r="AO3" s="19" t="s">
        <v>1326</v>
      </c>
      <c r="AP3" s="135" t="s">
        <v>224</v>
      </c>
      <c r="AQ3" s="19" t="s">
        <v>1327</v>
      </c>
      <c r="AR3" s="135" t="s">
        <v>224</v>
      </c>
      <c r="AS3" s="20" t="s">
        <v>423</v>
      </c>
      <c r="AT3" s="135" t="s">
        <v>224</v>
      </c>
      <c r="AU3" s="20" t="s">
        <v>1328</v>
      </c>
      <c r="AV3" s="135" t="s">
        <v>209</v>
      </c>
      <c r="AW3" s="19" t="s">
        <v>1317</v>
      </c>
      <c r="AX3" s="135" t="s">
        <v>224</v>
      </c>
      <c r="AY3" s="19" t="s">
        <v>1329</v>
      </c>
      <c r="AZ3" s="135" t="s">
        <v>224</v>
      </c>
      <c r="BA3" s="20" t="s">
        <v>1330</v>
      </c>
      <c r="BB3" s="135" t="s">
        <v>224</v>
      </c>
      <c r="BC3" s="20" t="s">
        <v>517</v>
      </c>
      <c r="BD3" s="135" t="s">
        <v>224</v>
      </c>
      <c r="BE3" s="19" t="s">
        <v>1331</v>
      </c>
      <c r="BF3" s="135" t="s">
        <v>224</v>
      </c>
      <c r="BG3" s="19" t="s">
        <v>1332</v>
      </c>
      <c r="BH3" s="135" t="s">
        <v>207</v>
      </c>
      <c r="BI3" s="19" t="s">
        <v>1333</v>
      </c>
      <c r="BJ3" s="135" t="s">
        <v>224</v>
      </c>
      <c r="BK3" s="20" t="s">
        <v>572</v>
      </c>
      <c r="BL3" s="135" t="s">
        <v>224</v>
      </c>
      <c r="BM3" s="20" t="s">
        <v>1334</v>
      </c>
      <c r="BN3" s="135" t="s">
        <v>224</v>
      </c>
      <c r="BO3" s="19" t="s">
        <v>1335</v>
      </c>
      <c r="BP3" s="135" t="s">
        <v>224</v>
      </c>
      <c r="BQ3" s="19" t="s">
        <v>1336</v>
      </c>
      <c r="BR3" s="135" t="s">
        <v>224</v>
      </c>
      <c r="BS3" s="19" t="s">
        <v>1337</v>
      </c>
      <c r="BT3" s="135" t="s">
        <v>207</v>
      </c>
      <c r="BU3" s="20" t="s">
        <v>659</v>
      </c>
      <c r="BV3" s="135" t="s">
        <v>207</v>
      </c>
      <c r="BW3" s="19" t="s">
        <v>1338</v>
      </c>
      <c r="BX3" s="135" t="s">
        <v>224</v>
      </c>
      <c r="BY3" s="19" t="s">
        <v>1339</v>
      </c>
      <c r="BZ3" s="135" t="s">
        <v>207</v>
      </c>
      <c r="CA3" s="19" t="s">
        <v>1340</v>
      </c>
      <c r="CB3" s="135" t="s">
        <v>224</v>
      </c>
      <c r="CC3" s="19" t="s">
        <v>1341</v>
      </c>
      <c r="CD3" s="135" t="s">
        <v>224</v>
      </c>
      <c r="CE3" s="19" t="s">
        <v>736</v>
      </c>
      <c r="CF3" s="135" t="s">
        <v>207</v>
      </c>
      <c r="CG3" s="19" t="s">
        <v>1342</v>
      </c>
      <c r="CH3" s="135" t="s">
        <v>224</v>
      </c>
      <c r="CI3" s="20" t="s">
        <v>1343</v>
      </c>
      <c r="CJ3" s="135" t="s">
        <v>224</v>
      </c>
      <c r="CK3" s="19" t="s">
        <v>1344</v>
      </c>
      <c r="CL3" s="135" t="s">
        <v>207</v>
      </c>
      <c r="CM3" s="19" t="s">
        <v>1345</v>
      </c>
      <c r="CN3" s="135" t="s">
        <v>207</v>
      </c>
      <c r="CO3" s="19" t="s">
        <v>1346</v>
      </c>
      <c r="CP3" s="135" t="s">
        <v>209</v>
      </c>
      <c r="CQ3" s="19" t="s">
        <v>1317</v>
      </c>
      <c r="CR3" s="135" t="s">
        <v>224</v>
      </c>
      <c r="CS3" s="20" t="s">
        <v>898</v>
      </c>
      <c r="CT3" s="135" t="s">
        <v>207</v>
      </c>
      <c r="CU3" s="19" t="s">
        <v>1347</v>
      </c>
      <c r="CV3">
        <f t="shared" ref="CV3:CV56" si="1">COUNTIF($AJ3:$CU3,I3)</f>
        <v>8</v>
      </c>
      <c r="CW3">
        <f t="shared" ref="CW3:CW56" si="2">COUNTIF($AJ3:$CU3,K3)</f>
        <v>2</v>
      </c>
      <c r="CX3">
        <f t="shared" ref="CX3:CX56" si="3">32-(COUNTIF(AJ3:CU3,"N/A"))</f>
        <v>32</v>
      </c>
      <c r="CY3" s="42">
        <f t="shared" ref="CY3:CY56" si="4">CV3/CX3</f>
        <v>0.25</v>
      </c>
      <c r="CZ3" s="42">
        <f t="shared" ref="CZ3:CZ56" si="5">CW3/CX3</f>
        <v>6.25E-2</v>
      </c>
    </row>
    <row r="4" spans="1:104" ht="15" customHeight="1" x14ac:dyDescent="0.35">
      <c r="A4" s="55" t="s">
        <v>25</v>
      </c>
      <c r="B4" s="55" t="str">
        <f>VLOOKUP(A4,Matching_final!E:F,2,FALSE)</f>
        <v>R18003</v>
      </c>
      <c r="C4" s="258" t="s">
        <v>303</v>
      </c>
      <c r="D4" s="258"/>
      <c r="E4" s="56" t="s">
        <v>256</v>
      </c>
      <c r="F4" s="56" t="s">
        <v>117</v>
      </c>
      <c r="G4" s="56" t="s">
        <v>118</v>
      </c>
      <c r="H4" s="57">
        <v>1</v>
      </c>
      <c r="I4" s="56" t="s">
        <v>207</v>
      </c>
      <c r="J4" s="56" t="s">
        <v>208</v>
      </c>
      <c r="K4" s="56" t="s">
        <v>209</v>
      </c>
      <c r="L4" s="56" t="s">
        <v>210</v>
      </c>
      <c r="M4" s="56" t="s">
        <v>224</v>
      </c>
      <c r="N4" s="60" t="s">
        <v>225</v>
      </c>
      <c r="O4" s="261"/>
      <c r="P4" s="261"/>
      <c r="Q4" s="261"/>
      <c r="R4" s="261"/>
      <c r="S4" s="261"/>
      <c r="T4" s="261"/>
      <c r="U4" s="261"/>
      <c r="V4" s="261"/>
      <c r="W4" s="126" t="s">
        <v>267</v>
      </c>
      <c r="X4" s="126" t="s">
        <v>267</v>
      </c>
      <c r="Y4" s="261"/>
      <c r="Z4" s="261"/>
      <c r="AA4" s="57">
        <v>1</v>
      </c>
      <c r="AB4" s="61">
        <v>0</v>
      </c>
      <c r="AC4" s="56">
        <f t="shared" si="0"/>
        <v>0.5</v>
      </c>
      <c r="AD4" s="56"/>
      <c r="AE4" s="56"/>
      <c r="AF4" s="56"/>
      <c r="AG4" s="259"/>
      <c r="AH4" s="126" t="s">
        <v>267</v>
      </c>
      <c r="AI4" s="260"/>
      <c r="AJ4" s="135" t="s">
        <v>224</v>
      </c>
      <c r="AK4" s="75" t="s">
        <v>934</v>
      </c>
      <c r="AL4" s="135" t="s">
        <v>207</v>
      </c>
      <c r="AM4" s="20" t="s">
        <v>1348</v>
      </c>
      <c r="AN4" s="135" t="s">
        <v>209</v>
      </c>
      <c r="AO4" s="19" t="s">
        <v>471</v>
      </c>
      <c r="AP4" s="135" t="s">
        <v>209</v>
      </c>
      <c r="AQ4" s="19" t="s">
        <v>471</v>
      </c>
      <c r="AR4" s="135" t="s">
        <v>209</v>
      </c>
      <c r="AS4" s="19" t="s">
        <v>1317</v>
      </c>
      <c r="AT4" s="135" t="s">
        <v>209</v>
      </c>
      <c r="AU4" s="19" t="s">
        <v>1317</v>
      </c>
      <c r="AV4" s="135" t="s">
        <v>224</v>
      </c>
      <c r="AW4" s="19" t="s">
        <v>1349</v>
      </c>
      <c r="AX4" s="135" t="s">
        <v>209</v>
      </c>
      <c r="AY4" s="20" t="s">
        <v>1317</v>
      </c>
      <c r="AZ4" s="135" t="s">
        <v>207</v>
      </c>
      <c r="BA4" s="19" t="s">
        <v>1350</v>
      </c>
      <c r="BB4" s="135" t="s">
        <v>224</v>
      </c>
      <c r="BC4" s="20" t="s">
        <v>518</v>
      </c>
      <c r="BD4" s="135" t="s">
        <v>224</v>
      </c>
      <c r="BE4" s="20" t="s">
        <v>1351</v>
      </c>
      <c r="BF4" s="135" t="s">
        <v>224</v>
      </c>
      <c r="BG4" s="20" t="s">
        <v>1352</v>
      </c>
      <c r="BH4" s="135" t="s">
        <v>207</v>
      </c>
      <c r="BI4" s="19" t="s">
        <v>563</v>
      </c>
      <c r="BJ4" s="135" t="s">
        <v>224</v>
      </c>
      <c r="BK4" s="19" t="s">
        <v>574</v>
      </c>
      <c r="BL4" s="135" t="s">
        <v>224</v>
      </c>
      <c r="BM4" s="20" t="s">
        <v>608</v>
      </c>
      <c r="BN4" s="135" t="s">
        <v>224</v>
      </c>
      <c r="BO4" s="20" t="s">
        <v>615</v>
      </c>
      <c r="BP4" s="135" t="s">
        <v>224</v>
      </c>
      <c r="BQ4" s="20" t="s">
        <v>628</v>
      </c>
      <c r="BR4" s="135" t="s">
        <v>224</v>
      </c>
      <c r="BS4" s="20" t="s">
        <v>1353</v>
      </c>
      <c r="BT4" s="135" t="s">
        <v>209</v>
      </c>
      <c r="BU4" s="19" t="s">
        <v>1317</v>
      </c>
      <c r="BV4" s="135" t="s">
        <v>224</v>
      </c>
      <c r="BW4" s="20" t="s">
        <v>1354</v>
      </c>
      <c r="BX4" s="135" t="s">
        <v>209</v>
      </c>
      <c r="BY4" s="19" t="s">
        <v>1317</v>
      </c>
      <c r="BZ4" s="135" t="s">
        <v>224</v>
      </c>
      <c r="CA4" s="19" t="s">
        <v>1355</v>
      </c>
      <c r="CB4" s="135" t="s">
        <v>224</v>
      </c>
      <c r="CC4" s="20" t="s">
        <v>1356</v>
      </c>
      <c r="CD4" s="135" t="s">
        <v>224</v>
      </c>
      <c r="CE4" s="20" t="s">
        <v>748</v>
      </c>
      <c r="CF4" s="135" t="s">
        <v>207</v>
      </c>
      <c r="CG4" s="19" t="s">
        <v>784</v>
      </c>
      <c r="CH4" s="135" t="s">
        <v>209</v>
      </c>
      <c r="CI4" s="20" t="s">
        <v>1317</v>
      </c>
      <c r="CJ4" s="135" t="s">
        <v>224</v>
      </c>
      <c r="CK4" s="19" t="s">
        <v>806</v>
      </c>
      <c r="CL4" s="135" t="s">
        <v>224</v>
      </c>
      <c r="CM4" s="19" t="s">
        <v>1357</v>
      </c>
      <c r="CN4" s="135" t="s">
        <v>224</v>
      </c>
      <c r="CO4" s="20" t="s">
        <v>870</v>
      </c>
      <c r="CP4" s="135" t="s">
        <v>209</v>
      </c>
      <c r="CQ4" s="20" t="s">
        <v>1317</v>
      </c>
      <c r="CR4" s="135" t="s">
        <v>224</v>
      </c>
      <c r="CS4" s="20" t="s">
        <v>900</v>
      </c>
      <c r="CT4" s="135" t="s">
        <v>209</v>
      </c>
      <c r="CU4" s="20" t="s">
        <v>1317</v>
      </c>
      <c r="CV4">
        <f t="shared" si="1"/>
        <v>4</v>
      </c>
      <c r="CW4">
        <f t="shared" si="2"/>
        <v>10</v>
      </c>
      <c r="CX4">
        <f t="shared" si="3"/>
        <v>32</v>
      </c>
      <c r="CY4" s="42">
        <f t="shared" si="4"/>
        <v>0.125</v>
      </c>
      <c r="CZ4" s="42">
        <f t="shared" si="5"/>
        <v>0.3125</v>
      </c>
    </row>
    <row r="5" spans="1:104" ht="15" customHeight="1" x14ac:dyDescent="0.35">
      <c r="A5" s="55" t="s">
        <v>26</v>
      </c>
      <c r="B5" s="55" t="str">
        <f>VLOOKUP(A5,Matching_final!E:F,2,FALSE)</f>
        <v>R18004</v>
      </c>
      <c r="C5" s="258" t="s">
        <v>346</v>
      </c>
      <c r="D5" s="258"/>
      <c r="E5" s="56" t="s">
        <v>256</v>
      </c>
      <c r="F5" s="56" t="s">
        <v>119</v>
      </c>
      <c r="G5" s="56" t="s">
        <v>120</v>
      </c>
      <c r="H5" s="57">
        <v>1</v>
      </c>
      <c r="I5" s="56" t="s">
        <v>207</v>
      </c>
      <c r="J5" s="56" t="s">
        <v>208</v>
      </c>
      <c r="K5" s="56" t="s">
        <v>209</v>
      </c>
      <c r="L5" s="56" t="s">
        <v>210</v>
      </c>
      <c r="M5" s="56" t="s">
        <v>224</v>
      </c>
      <c r="N5" s="60" t="s">
        <v>225</v>
      </c>
      <c r="O5" s="56"/>
      <c r="P5" s="56"/>
      <c r="Q5" s="56"/>
      <c r="R5" s="56"/>
      <c r="S5" s="56"/>
      <c r="T5" s="56"/>
      <c r="U5" s="56"/>
      <c r="V5" s="56"/>
      <c r="W5" s="126" t="s">
        <v>267</v>
      </c>
      <c r="X5" s="126" t="s">
        <v>267</v>
      </c>
      <c r="Y5" s="56"/>
      <c r="Z5" s="56"/>
      <c r="AA5" s="57">
        <v>1</v>
      </c>
      <c r="AB5" s="56">
        <v>0</v>
      </c>
      <c r="AC5" s="56">
        <f t="shared" si="0"/>
        <v>0.5</v>
      </c>
      <c r="AD5" s="56"/>
      <c r="AE5" s="56"/>
      <c r="AF5" s="56"/>
      <c r="AG5" s="56"/>
      <c r="AH5" s="126" t="s">
        <v>267</v>
      </c>
      <c r="AI5" s="260"/>
      <c r="AJ5" s="135" t="s">
        <v>224</v>
      </c>
      <c r="AK5" s="163" t="s">
        <v>935</v>
      </c>
      <c r="AL5" s="135" t="s">
        <v>224</v>
      </c>
      <c r="AM5" s="20" t="s">
        <v>363</v>
      </c>
      <c r="AN5" s="135" t="s">
        <v>224</v>
      </c>
      <c r="AO5" s="20" t="s">
        <v>1358</v>
      </c>
      <c r="AP5" s="135" t="s">
        <v>224</v>
      </c>
      <c r="AQ5" s="20" t="s">
        <v>1359</v>
      </c>
      <c r="AR5" s="135" t="s">
        <v>224</v>
      </c>
      <c r="AS5" s="20" t="s">
        <v>420</v>
      </c>
      <c r="AT5" s="135" t="s">
        <v>207</v>
      </c>
      <c r="AU5" s="20" t="s">
        <v>1360</v>
      </c>
      <c r="AV5" s="135" t="s">
        <v>224</v>
      </c>
      <c r="AW5" s="20" t="s">
        <v>1361</v>
      </c>
      <c r="AX5" s="135" t="s">
        <v>207</v>
      </c>
      <c r="AY5" s="20" t="s">
        <v>1362</v>
      </c>
      <c r="AZ5" s="135" t="s">
        <v>224</v>
      </c>
      <c r="BA5" s="20" t="s">
        <v>486</v>
      </c>
      <c r="BB5" s="135" t="s">
        <v>224</v>
      </c>
      <c r="BC5" s="20" t="s">
        <v>519</v>
      </c>
      <c r="BD5" s="135" t="s">
        <v>224</v>
      </c>
      <c r="BE5" s="20" t="s">
        <v>1363</v>
      </c>
      <c r="BF5" s="135" t="s">
        <v>224</v>
      </c>
      <c r="BG5" s="20" t="s">
        <v>549</v>
      </c>
      <c r="BH5" s="135" t="s">
        <v>224</v>
      </c>
      <c r="BI5" s="20" t="s">
        <v>1364</v>
      </c>
      <c r="BJ5" s="135" t="s">
        <v>224</v>
      </c>
      <c r="BK5" s="20" t="s">
        <v>573</v>
      </c>
      <c r="BL5" s="135" t="s">
        <v>207</v>
      </c>
      <c r="BM5" s="20" t="s">
        <v>1365</v>
      </c>
      <c r="BN5" s="135" t="s">
        <v>224</v>
      </c>
      <c r="BO5" s="20" t="s">
        <v>619</v>
      </c>
      <c r="BP5" s="135" t="s">
        <v>207</v>
      </c>
      <c r="BQ5" s="19" t="s">
        <v>1366</v>
      </c>
      <c r="BR5" s="135" t="s">
        <v>224</v>
      </c>
      <c r="BS5" s="20" t="s">
        <v>1367</v>
      </c>
      <c r="BT5" s="135" t="s">
        <v>207</v>
      </c>
      <c r="BU5" s="20" t="s">
        <v>668</v>
      </c>
      <c r="BV5" s="135" t="s">
        <v>224</v>
      </c>
      <c r="BW5" s="20" t="s">
        <v>1368</v>
      </c>
      <c r="BX5" s="135" t="s">
        <v>224</v>
      </c>
      <c r="BY5" s="20" t="s">
        <v>691</v>
      </c>
      <c r="BZ5" s="135" t="s">
        <v>224</v>
      </c>
      <c r="CA5" s="20" t="s">
        <v>710</v>
      </c>
      <c r="CB5" s="135" t="s">
        <v>224</v>
      </c>
      <c r="CC5" s="20" t="s">
        <v>1369</v>
      </c>
      <c r="CD5" s="135" t="s">
        <v>224</v>
      </c>
      <c r="CE5" s="20" t="s">
        <v>740</v>
      </c>
      <c r="CF5" s="135" t="s">
        <v>224</v>
      </c>
      <c r="CG5" s="20" t="s">
        <v>783</v>
      </c>
      <c r="CH5" s="135" t="s">
        <v>224</v>
      </c>
      <c r="CI5" s="20" t="s">
        <v>1370</v>
      </c>
      <c r="CJ5" s="135" t="s">
        <v>224</v>
      </c>
      <c r="CK5" s="20" t="s">
        <v>805</v>
      </c>
      <c r="CL5" s="135" t="s">
        <v>224</v>
      </c>
      <c r="CM5" s="20" t="s">
        <v>1371</v>
      </c>
      <c r="CN5" s="135" t="s">
        <v>224</v>
      </c>
      <c r="CO5" s="20" t="s">
        <v>1372</v>
      </c>
      <c r="CP5" s="135" t="s">
        <v>224</v>
      </c>
      <c r="CQ5" s="20" t="s">
        <v>887</v>
      </c>
      <c r="CR5" s="135" t="s">
        <v>207</v>
      </c>
      <c r="CS5" s="20" t="s">
        <v>903</v>
      </c>
      <c r="CT5" s="135" t="s">
        <v>207</v>
      </c>
      <c r="CU5" s="20" t="s">
        <v>914</v>
      </c>
      <c r="CV5">
        <f t="shared" si="1"/>
        <v>7</v>
      </c>
      <c r="CW5">
        <f t="shared" si="2"/>
        <v>0</v>
      </c>
      <c r="CX5">
        <f t="shared" si="3"/>
        <v>32</v>
      </c>
      <c r="CY5" s="42">
        <f t="shared" si="4"/>
        <v>0.21875</v>
      </c>
      <c r="CZ5" s="42">
        <f t="shared" si="5"/>
        <v>0</v>
      </c>
    </row>
    <row r="6" spans="1:104" ht="15" customHeight="1" x14ac:dyDescent="0.35">
      <c r="A6" s="55" t="s">
        <v>27</v>
      </c>
      <c r="B6" s="55" t="str">
        <f>VLOOKUP(A6,Matching_final!E:F,2,FALSE)</f>
        <v>R18005</v>
      </c>
      <c r="C6" s="258" t="s">
        <v>304</v>
      </c>
      <c r="D6" s="258"/>
      <c r="E6" s="56" t="s">
        <v>256</v>
      </c>
      <c r="F6" s="56" t="s">
        <v>121</v>
      </c>
      <c r="G6" s="56" t="s">
        <v>122</v>
      </c>
      <c r="H6" s="57">
        <v>1</v>
      </c>
      <c r="I6" s="56" t="s">
        <v>207</v>
      </c>
      <c r="J6" s="56" t="s">
        <v>208</v>
      </c>
      <c r="K6" s="56" t="s">
        <v>209</v>
      </c>
      <c r="L6" s="56" t="s">
        <v>210</v>
      </c>
      <c r="M6" s="56" t="s">
        <v>305</v>
      </c>
      <c r="N6" s="56" t="s">
        <v>306</v>
      </c>
      <c r="O6" s="4" t="s">
        <v>211</v>
      </c>
      <c r="P6" s="4" t="s">
        <v>211</v>
      </c>
      <c r="Q6" s="4" t="s">
        <v>212</v>
      </c>
      <c r="R6" s="4" t="s">
        <v>212</v>
      </c>
      <c r="S6" s="4" t="s">
        <v>213</v>
      </c>
      <c r="T6" s="4" t="s">
        <v>213</v>
      </c>
      <c r="U6" s="4" t="s">
        <v>214</v>
      </c>
      <c r="V6" s="4" t="s">
        <v>214</v>
      </c>
      <c r="W6" s="126" t="s">
        <v>267</v>
      </c>
      <c r="X6" s="126" t="s">
        <v>267</v>
      </c>
      <c r="Y6" s="56"/>
      <c r="Z6" s="56"/>
      <c r="AA6" s="57">
        <v>1</v>
      </c>
      <c r="AB6" s="56">
        <v>0</v>
      </c>
      <c r="AC6" s="56">
        <f t="shared" si="0"/>
        <v>0.5</v>
      </c>
      <c r="AD6" s="4">
        <v>0.2</v>
      </c>
      <c r="AE6" s="4">
        <v>0.4</v>
      </c>
      <c r="AF6" s="4">
        <v>0.6</v>
      </c>
      <c r="AG6" s="4">
        <v>0.8</v>
      </c>
      <c r="AH6" s="126" t="s">
        <v>267</v>
      </c>
      <c r="AI6" s="260"/>
      <c r="AJ6" s="135" t="s">
        <v>209</v>
      </c>
      <c r="AK6" s="59" t="s">
        <v>1317</v>
      </c>
      <c r="AL6" s="135" t="s">
        <v>207</v>
      </c>
      <c r="AM6" s="20" t="s">
        <v>1373</v>
      </c>
      <c r="AN6" s="135" t="s">
        <v>211</v>
      </c>
      <c r="AO6" s="19" t="s">
        <v>1374</v>
      </c>
      <c r="AP6" s="58" t="s">
        <v>305</v>
      </c>
      <c r="AQ6" s="19" t="s">
        <v>1375</v>
      </c>
      <c r="AR6" s="135" t="s">
        <v>212</v>
      </c>
      <c r="AS6" s="19" t="s">
        <v>1376</v>
      </c>
      <c r="AT6" s="135" t="s">
        <v>214</v>
      </c>
      <c r="AU6" s="19" t="s">
        <v>1377</v>
      </c>
      <c r="AV6" s="135" t="s">
        <v>207</v>
      </c>
      <c r="AW6" s="20" t="s">
        <v>452</v>
      </c>
      <c r="AX6" s="135" t="s">
        <v>211</v>
      </c>
      <c r="AY6" s="20" t="s">
        <v>1378</v>
      </c>
      <c r="AZ6" s="135" t="s">
        <v>207</v>
      </c>
      <c r="BA6" s="20" t="s">
        <v>1379</v>
      </c>
      <c r="BB6" s="135" t="s">
        <v>207</v>
      </c>
      <c r="BC6" s="20" t="s">
        <v>511</v>
      </c>
      <c r="BD6" s="135" t="s">
        <v>209</v>
      </c>
      <c r="BE6" s="20" t="s">
        <v>1317</v>
      </c>
      <c r="BF6" s="135" t="s">
        <v>207</v>
      </c>
      <c r="BG6" s="20" t="s">
        <v>1380</v>
      </c>
      <c r="BH6" s="135" t="s">
        <v>207</v>
      </c>
      <c r="BI6" s="19" t="s">
        <v>1381</v>
      </c>
      <c r="BJ6" s="135" t="s">
        <v>207</v>
      </c>
      <c r="BK6" s="19" t="s">
        <v>584</v>
      </c>
      <c r="BL6" s="135" t="s">
        <v>213</v>
      </c>
      <c r="BM6" s="19" t="s">
        <v>1382</v>
      </c>
      <c r="BN6" s="58" t="s">
        <v>305</v>
      </c>
      <c r="BO6" s="20" t="s">
        <v>1317</v>
      </c>
      <c r="BP6" s="135" t="s">
        <v>305</v>
      </c>
      <c r="BQ6" s="20" t="s">
        <v>1383</v>
      </c>
      <c r="BR6" s="135" t="s">
        <v>209</v>
      </c>
      <c r="BS6" s="19" t="s">
        <v>1317</v>
      </c>
      <c r="BT6" s="135" t="s">
        <v>213</v>
      </c>
      <c r="BU6" s="20" t="s">
        <v>1384</v>
      </c>
      <c r="BV6" s="135" t="s">
        <v>207</v>
      </c>
      <c r="BW6" s="20" t="s">
        <v>1385</v>
      </c>
      <c r="BX6" s="135" t="s">
        <v>211</v>
      </c>
      <c r="BY6" s="19" t="s">
        <v>1386</v>
      </c>
      <c r="BZ6" s="135" t="s">
        <v>207</v>
      </c>
      <c r="CA6" s="20" t="s">
        <v>1387</v>
      </c>
      <c r="CB6" s="135" t="s">
        <v>214</v>
      </c>
      <c r="CC6" s="20" t="s">
        <v>1388</v>
      </c>
      <c r="CD6" s="135" t="s">
        <v>214</v>
      </c>
      <c r="CE6" s="20" t="s">
        <v>1389</v>
      </c>
      <c r="CF6" s="135" t="s">
        <v>207</v>
      </c>
      <c r="CG6" s="20" t="s">
        <v>773</v>
      </c>
      <c r="CH6" s="135" t="s">
        <v>209</v>
      </c>
      <c r="CI6" s="20" t="s">
        <v>1317</v>
      </c>
      <c r="CJ6" s="58" t="s">
        <v>305</v>
      </c>
      <c r="CK6" s="19" t="s">
        <v>1390</v>
      </c>
      <c r="CL6" s="135" t="s">
        <v>207</v>
      </c>
      <c r="CM6" s="20" t="s">
        <v>1391</v>
      </c>
      <c r="CN6" s="135" t="s">
        <v>207</v>
      </c>
      <c r="CO6" s="20" t="s">
        <v>1392</v>
      </c>
      <c r="CP6" s="135" t="s">
        <v>212</v>
      </c>
      <c r="CQ6" s="20" t="s">
        <v>1393</v>
      </c>
      <c r="CR6" s="135" t="s">
        <v>207</v>
      </c>
      <c r="CS6" s="20" t="s">
        <v>1394</v>
      </c>
      <c r="CT6" s="135" t="s">
        <v>207</v>
      </c>
      <c r="CU6" s="20" t="s">
        <v>1395</v>
      </c>
      <c r="CV6">
        <f t="shared" si="1"/>
        <v>14</v>
      </c>
      <c r="CW6">
        <f t="shared" si="2"/>
        <v>4</v>
      </c>
      <c r="CX6">
        <f t="shared" si="3"/>
        <v>32</v>
      </c>
      <c r="CY6" s="42">
        <f t="shared" si="4"/>
        <v>0.4375</v>
      </c>
      <c r="CZ6" s="42">
        <f t="shared" si="5"/>
        <v>0.125</v>
      </c>
    </row>
    <row r="7" spans="1:104" ht="15" customHeight="1" x14ac:dyDescent="0.35">
      <c r="A7" s="55" t="s">
        <v>28</v>
      </c>
      <c r="B7" s="55" t="str">
        <f>VLOOKUP(A7,Matching_final!E:F,2,FALSE)</f>
        <v>R18006</v>
      </c>
      <c r="C7" s="258" t="s">
        <v>307</v>
      </c>
      <c r="D7" s="258"/>
      <c r="E7" s="56" t="s">
        <v>256</v>
      </c>
      <c r="F7" s="56" t="s">
        <v>123</v>
      </c>
      <c r="G7" s="56" t="s">
        <v>124</v>
      </c>
      <c r="H7" s="57">
        <v>1</v>
      </c>
      <c r="I7" s="56" t="s">
        <v>207</v>
      </c>
      <c r="J7" s="56" t="s">
        <v>208</v>
      </c>
      <c r="K7" s="56" t="s">
        <v>209</v>
      </c>
      <c r="L7" s="56" t="s">
        <v>210</v>
      </c>
      <c r="M7" s="56" t="s">
        <v>224</v>
      </c>
      <c r="N7" s="56" t="s">
        <v>225</v>
      </c>
      <c r="O7" s="56"/>
      <c r="P7" s="56"/>
      <c r="Q7" s="56"/>
      <c r="R7" s="56"/>
      <c r="S7" s="56"/>
      <c r="T7" s="56"/>
      <c r="U7" s="56"/>
      <c r="V7" s="56"/>
      <c r="W7" s="126" t="s">
        <v>267</v>
      </c>
      <c r="X7" s="126" t="s">
        <v>267</v>
      </c>
      <c r="Y7" s="56"/>
      <c r="Z7" s="56"/>
      <c r="AA7" s="57">
        <v>1</v>
      </c>
      <c r="AB7" s="56">
        <v>0</v>
      </c>
      <c r="AC7" s="56">
        <f t="shared" si="0"/>
        <v>0.5</v>
      </c>
      <c r="AD7" s="56"/>
      <c r="AE7" s="56"/>
      <c r="AF7" s="56"/>
      <c r="AG7" s="56"/>
      <c r="AH7" s="126" t="s">
        <v>267</v>
      </c>
      <c r="AI7" s="260"/>
      <c r="AJ7" s="135" t="s">
        <v>209</v>
      </c>
      <c r="AK7" s="20" t="s">
        <v>1317</v>
      </c>
      <c r="AL7" s="135" t="s">
        <v>207</v>
      </c>
      <c r="AM7" s="20" t="s">
        <v>1396</v>
      </c>
      <c r="AN7" s="135" t="s">
        <v>224</v>
      </c>
      <c r="AO7" s="20" t="s">
        <v>1397</v>
      </c>
      <c r="AP7" s="135" t="s">
        <v>224</v>
      </c>
      <c r="AQ7" s="20" t="s">
        <v>1375</v>
      </c>
      <c r="AR7" s="135" t="s">
        <v>224</v>
      </c>
      <c r="AS7" s="20" t="s">
        <v>1376</v>
      </c>
      <c r="AT7" s="135" t="s">
        <v>207</v>
      </c>
      <c r="AU7" s="19" t="s">
        <v>1377</v>
      </c>
      <c r="AV7" s="135" t="s">
        <v>207</v>
      </c>
      <c r="AW7" s="20" t="s">
        <v>452</v>
      </c>
      <c r="AX7" s="135" t="s">
        <v>209</v>
      </c>
      <c r="AY7" s="20" t="s">
        <v>1317</v>
      </c>
      <c r="AZ7" s="135" t="s">
        <v>207</v>
      </c>
      <c r="BA7" s="20" t="s">
        <v>1379</v>
      </c>
      <c r="BB7" s="135" t="s">
        <v>207</v>
      </c>
      <c r="BC7" s="20" t="s">
        <v>511</v>
      </c>
      <c r="BD7" s="135" t="s">
        <v>209</v>
      </c>
      <c r="BE7" s="20" t="s">
        <v>1317</v>
      </c>
      <c r="BF7" s="135" t="s">
        <v>207</v>
      </c>
      <c r="BG7" s="20" t="s">
        <v>1380</v>
      </c>
      <c r="BH7" s="135" t="s">
        <v>207</v>
      </c>
      <c r="BI7" s="19" t="s">
        <v>1381</v>
      </c>
      <c r="BJ7" s="135" t="s">
        <v>207</v>
      </c>
      <c r="BK7" s="20" t="s">
        <v>584</v>
      </c>
      <c r="BL7" s="135" t="s">
        <v>207</v>
      </c>
      <c r="BM7" s="20" t="s">
        <v>1382</v>
      </c>
      <c r="BN7" s="135" t="s">
        <v>209</v>
      </c>
      <c r="BO7" s="20" t="s">
        <v>1317</v>
      </c>
      <c r="BP7" s="135" t="s">
        <v>224</v>
      </c>
      <c r="BQ7" s="20" t="s">
        <v>1383</v>
      </c>
      <c r="BR7" s="135" t="s">
        <v>209</v>
      </c>
      <c r="BS7" s="20" t="s">
        <v>1317</v>
      </c>
      <c r="BT7" s="135" t="s">
        <v>224</v>
      </c>
      <c r="BU7" s="20" t="s">
        <v>1398</v>
      </c>
      <c r="BV7" s="135" t="s">
        <v>207</v>
      </c>
      <c r="BW7" s="19" t="s">
        <v>1385</v>
      </c>
      <c r="BX7" s="135" t="s">
        <v>209</v>
      </c>
      <c r="BY7" s="20" t="s">
        <v>1317</v>
      </c>
      <c r="BZ7" s="135" t="s">
        <v>207</v>
      </c>
      <c r="CA7" s="20" t="s">
        <v>1387</v>
      </c>
      <c r="CB7" s="135" t="s">
        <v>207</v>
      </c>
      <c r="CC7" s="20" t="s">
        <v>1388</v>
      </c>
      <c r="CD7" s="135" t="s">
        <v>207</v>
      </c>
      <c r="CE7" s="20" t="s">
        <v>1399</v>
      </c>
      <c r="CF7" s="135" t="s">
        <v>207</v>
      </c>
      <c r="CG7" s="20" t="s">
        <v>773</v>
      </c>
      <c r="CH7" s="135" t="s">
        <v>209</v>
      </c>
      <c r="CI7" s="20" t="s">
        <v>1317</v>
      </c>
      <c r="CJ7" s="135" t="s">
        <v>209</v>
      </c>
      <c r="CK7" s="20" t="s">
        <v>1317</v>
      </c>
      <c r="CL7" s="135" t="s">
        <v>207</v>
      </c>
      <c r="CM7" s="20" t="s">
        <v>1391</v>
      </c>
      <c r="CN7" s="135" t="s">
        <v>207</v>
      </c>
      <c r="CO7" s="20" t="s">
        <v>1392</v>
      </c>
      <c r="CP7" s="135" t="s">
        <v>224</v>
      </c>
      <c r="CQ7" s="20" t="s">
        <v>1393</v>
      </c>
      <c r="CR7" s="135" t="s">
        <v>207</v>
      </c>
      <c r="CS7" s="20" t="s">
        <v>1394</v>
      </c>
      <c r="CT7" s="135" t="s">
        <v>224</v>
      </c>
      <c r="CU7" s="20" t="s">
        <v>1395</v>
      </c>
      <c r="CV7">
        <f t="shared" si="1"/>
        <v>17</v>
      </c>
      <c r="CW7">
        <f t="shared" si="2"/>
        <v>8</v>
      </c>
      <c r="CX7">
        <f t="shared" si="3"/>
        <v>32</v>
      </c>
      <c r="CY7" s="42">
        <f t="shared" si="4"/>
        <v>0.53125</v>
      </c>
      <c r="CZ7" s="42">
        <f t="shared" si="5"/>
        <v>0.25</v>
      </c>
    </row>
    <row r="8" spans="1:104" ht="14.25" customHeight="1" x14ac:dyDescent="0.35">
      <c r="A8" s="55" t="s">
        <v>29</v>
      </c>
      <c r="B8" s="55" t="str">
        <f>VLOOKUP(A8,Matching_final!E:F,2,FALSE)</f>
        <v>R18007</v>
      </c>
      <c r="C8" s="258" t="s">
        <v>1228</v>
      </c>
      <c r="D8" s="258"/>
      <c r="E8" s="56" t="s">
        <v>256</v>
      </c>
      <c r="F8" s="56" t="s">
        <v>125</v>
      </c>
      <c r="G8" s="56" t="s">
        <v>126</v>
      </c>
      <c r="H8" s="57">
        <v>1</v>
      </c>
      <c r="I8" s="56" t="s">
        <v>207</v>
      </c>
      <c r="J8" s="56" t="s">
        <v>208</v>
      </c>
      <c r="K8" s="56" t="s">
        <v>209</v>
      </c>
      <c r="L8" s="56" t="s">
        <v>210</v>
      </c>
      <c r="M8" s="56" t="s">
        <v>305</v>
      </c>
      <c r="N8" s="56" t="s">
        <v>306</v>
      </c>
      <c r="O8" s="56" t="s">
        <v>211</v>
      </c>
      <c r="P8" s="56" t="s">
        <v>211</v>
      </c>
      <c r="Q8" s="56" t="s">
        <v>212</v>
      </c>
      <c r="R8" s="56" t="s">
        <v>212</v>
      </c>
      <c r="S8" s="56" t="s">
        <v>213</v>
      </c>
      <c r="T8" s="56" t="s">
        <v>213</v>
      </c>
      <c r="U8" s="56" t="s">
        <v>214</v>
      </c>
      <c r="V8" s="56" t="s">
        <v>214</v>
      </c>
      <c r="W8" s="126" t="s">
        <v>267</v>
      </c>
      <c r="X8" s="126" t="s">
        <v>267</v>
      </c>
      <c r="Y8" s="56"/>
      <c r="Z8" s="56"/>
      <c r="AA8" s="57">
        <v>1</v>
      </c>
      <c r="AB8" s="56">
        <v>0</v>
      </c>
      <c r="AC8" s="56">
        <f t="shared" si="0"/>
        <v>0.5</v>
      </c>
      <c r="AD8" s="4">
        <v>0.2</v>
      </c>
      <c r="AE8" s="4">
        <v>0.4</v>
      </c>
      <c r="AF8" s="4">
        <v>0.6</v>
      </c>
      <c r="AG8" s="4">
        <v>0.8</v>
      </c>
      <c r="AH8" s="126" t="s">
        <v>267</v>
      </c>
      <c r="AI8" s="260"/>
      <c r="AJ8" s="135" t="s">
        <v>211</v>
      </c>
      <c r="AK8" s="162" t="s">
        <v>1400</v>
      </c>
      <c r="AL8" s="135" t="s">
        <v>207</v>
      </c>
      <c r="AM8" s="20" t="s">
        <v>365</v>
      </c>
      <c r="AN8" s="135" t="s">
        <v>209</v>
      </c>
      <c r="AO8" s="19" t="s">
        <v>471</v>
      </c>
      <c r="AP8" s="135" t="s">
        <v>207</v>
      </c>
      <c r="AQ8" s="20" t="s">
        <v>411</v>
      </c>
      <c r="AR8" s="135" t="s">
        <v>209</v>
      </c>
      <c r="AS8" s="19" t="s">
        <v>1317</v>
      </c>
      <c r="AT8" s="135" t="s">
        <v>214</v>
      </c>
      <c r="AU8" s="19" t="s">
        <v>1401</v>
      </c>
      <c r="AV8" s="135" t="s">
        <v>207</v>
      </c>
      <c r="AW8" s="19" t="s">
        <v>452</v>
      </c>
      <c r="AX8" s="135" t="s">
        <v>214</v>
      </c>
      <c r="AY8" s="20" t="s">
        <v>468</v>
      </c>
      <c r="AZ8" s="58" t="s">
        <v>305</v>
      </c>
      <c r="BA8" s="19" t="s">
        <v>1317</v>
      </c>
      <c r="BB8" s="58" t="s">
        <v>305</v>
      </c>
      <c r="BC8" s="19" t="s">
        <v>1317</v>
      </c>
      <c r="BD8" s="135" t="s">
        <v>209</v>
      </c>
      <c r="BE8" s="20" t="s">
        <v>1317</v>
      </c>
      <c r="BF8" s="58" t="s">
        <v>305</v>
      </c>
      <c r="BG8" s="19" t="s">
        <v>1317</v>
      </c>
      <c r="BH8" s="135" t="s">
        <v>209</v>
      </c>
      <c r="BI8" s="19" t="s">
        <v>1317</v>
      </c>
      <c r="BJ8" s="135" t="s">
        <v>207</v>
      </c>
      <c r="BK8" s="20" t="s">
        <v>589</v>
      </c>
      <c r="BL8" s="135" t="s">
        <v>213</v>
      </c>
      <c r="BM8" s="20" t="s">
        <v>600</v>
      </c>
      <c r="BN8" s="58" t="s">
        <v>305</v>
      </c>
      <c r="BO8" s="20" t="s">
        <v>1317</v>
      </c>
      <c r="BP8" s="135" t="s">
        <v>207</v>
      </c>
      <c r="BQ8" s="19" t="s">
        <v>635</v>
      </c>
      <c r="BR8" s="135" t="s">
        <v>209</v>
      </c>
      <c r="BS8" s="19" t="s">
        <v>1317</v>
      </c>
      <c r="BT8" s="135" t="s">
        <v>209</v>
      </c>
      <c r="BU8" s="19" t="s">
        <v>1317</v>
      </c>
      <c r="BV8" s="135" t="s">
        <v>209</v>
      </c>
      <c r="BW8" s="19" t="s">
        <v>1317</v>
      </c>
      <c r="BX8" s="135" t="s">
        <v>209</v>
      </c>
      <c r="BY8" s="19" t="s">
        <v>1317</v>
      </c>
      <c r="BZ8" s="135" t="s">
        <v>207</v>
      </c>
      <c r="CA8" s="19" t="s">
        <v>706</v>
      </c>
      <c r="CB8" s="58" t="s">
        <v>305</v>
      </c>
      <c r="CC8" s="19" t="s">
        <v>1317</v>
      </c>
      <c r="CD8" s="135" t="s">
        <v>305</v>
      </c>
      <c r="CE8" s="19" t="s">
        <v>1399</v>
      </c>
      <c r="CF8" s="135" t="s">
        <v>207</v>
      </c>
      <c r="CG8" s="20" t="s">
        <v>1402</v>
      </c>
      <c r="CH8" s="135" t="s">
        <v>209</v>
      </c>
      <c r="CI8" s="20" t="s">
        <v>1317</v>
      </c>
      <c r="CJ8" s="135" t="s">
        <v>213</v>
      </c>
      <c r="CK8" s="19" t="s">
        <v>817</v>
      </c>
      <c r="CL8" s="135" t="s">
        <v>214</v>
      </c>
      <c r="CM8" s="20" t="s">
        <v>1403</v>
      </c>
      <c r="CN8" s="135" t="s">
        <v>207</v>
      </c>
      <c r="CO8" s="20" t="s">
        <v>860</v>
      </c>
      <c r="CP8" s="135" t="s">
        <v>209</v>
      </c>
      <c r="CQ8" s="20" t="s">
        <v>1317</v>
      </c>
      <c r="CR8" s="135" t="s">
        <v>209</v>
      </c>
      <c r="CS8" s="19" t="s">
        <v>1317</v>
      </c>
      <c r="CT8" s="135" t="s">
        <v>209</v>
      </c>
      <c r="CU8" s="19" t="s">
        <v>1317</v>
      </c>
      <c r="CV8">
        <f t="shared" si="1"/>
        <v>8</v>
      </c>
      <c r="CW8">
        <f t="shared" si="2"/>
        <v>12</v>
      </c>
      <c r="CX8">
        <f t="shared" si="3"/>
        <v>32</v>
      </c>
      <c r="CY8" s="42">
        <f t="shared" si="4"/>
        <v>0.25</v>
      </c>
      <c r="CZ8" s="42">
        <f t="shared" si="5"/>
        <v>0.375</v>
      </c>
    </row>
    <row r="9" spans="1:104" ht="14.25" customHeight="1" x14ac:dyDescent="0.35">
      <c r="A9" s="55" t="s">
        <v>30</v>
      </c>
      <c r="B9" s="55" t="str">
        <f>VLOOKUP(A9,Matching_final!E:F,2,FALSE)</f>
        <v>R18008</v>
      </c>
      <c r="C9" s="258" t="s">
        <v>308</v>
      </c>
      <c r="D9" s="258"/>
      <c r="E9" s="56" t="s">
        <v>256</v>
      </c>
      <c r="F9" s="56" t="s">
        <v>241</v>
      </c>
      <c r="G9" s="56" t="s">
        <v>240</v>
      </c>
      <c r="H9" s="57">
        <v>1</v>
      </c>
      <c r="I9" s="56" t="s">
        <v>207</v>
      </c>
      <c r="J9" s="56" t="s">
        <v>208</v>
      </c>
      <c r="K9" s="56" t="s">
        <v>209</v>
      </c>
      <c r="L9" s="56" t="s">
        <v>210</v>
      </c>
      <c r="M9" s="56" t="s">
        <v>224</v>
      </c>
      <c r="N9" s="56" t="s">
        <v>225</v>
      </c>
      <c r="O9" s="56"/>
      <c r="P9" s="56"/>
      <c r="Q9" s="56"/>
      <c r="R9" s="56"/>
      <c r="S9" s="56"/>
      <c r="T9" s="56"/>
      <c r="U9" s="56"/>
      <c r="V9" s="56"/>
      <c r="W9" s="126" t="s">
        <v>267</v>
      </c>
      <c r="X9" s="126" t="s">
        <v>267</v>
      </c>
      <c r="Y9" s="56"/>
      <c r="Z9" s="56"/>
      <c r="AA9" s="57">
        <v>1</v>
      </c>
      <c r="AB9" s="56">
        <v>0</v>
      </c>
      <c r="AC9" s="56">
        <f t="shared" si="0"/>
        <v>0.5</v>
      </c>
      <c r="AD9" s="56"/>
      <c r="AE9" s="56"/>
      <c r="AF9" s="56"/>
      <c r="AG9" s="56"/>
      <c r="AH9" s="126" t="s">
        <v>267</v>
      </c>
      <c r="AI9" s="260"/>
      <c r="AJ9" s="135" t="s">
        <v>209</v>
      </c>
      <c r="AK9" s="59" t="s">
        <v>1317</v>
      </c>
      <c r="AL9" s="135" t="s">
        <v>224</v>
      </c>
      <c r="AM9" s="59" t="s">
        <v>1404</v>
      </c>
      <c r="AN9" s="135" t="s">
        <v>224</v>
      </c>
      <c r="AO9" s="20" t="s">
        <v>1405</v>
      </c>
      <c r="AP9" s="135" t="s">
        <v>224</v>
      </c>
      <c r="AQ9" s="19" t="s">
        <v>1406</v>
      </c>
      <c r="AR9" s="135" t="s">
        <v>209</v>
      </c>
      <c r="AS9" s="19" t="s">
        <v>1317</v>
      </c>
      <c r="AT9" s="135" t="s">
        <v>224</v>
      </c>
      <c r="AU9" s="20" t="s">
        <v>1407</v>
      </c>
      <c r="AV9" s="135" t="s">
        <v>224</v>
      </c>
      <c r="AW9" s="19" t="s">
        <v>459</v>
      </c>
      <c r="AX9" s="135" t="s">
        <v>209</v>
      </c>
      <c r="AY9" s="20" t="s">
        <v>1317</v>
      </c>
      <c r="AZ9" s="135" t="s">
        <v>224</v>
      </c>
      <c r="BA9" s="20" t="s">
        <v>484</v>
      </c>
      <c r="BB9" s="135" t="s">
        <v>209</v>
      </c>
      <c r="BC9" s="20" t="s">
        <v>1317</v>
      </c>
      <c r="BD9" s="135" t="s">
        <v>209</v>
      </c>
      <c r="BE9" s="20" t="s">
        <v>1317</v>
      </c>
      <c r="BF9" s="135" t="s">
        <v>224</v>
      </c>
      <c r="BG9" s="20" t="s">
        <v>542</v>
      </c>
      <c r="BH9" s="135" t="s">
        <v>209</v>
      </c>
      <c r="BI9" s="20" t="s">
        <v>1317</v>
      </c>
      <c r="BJ9" s="135" t="s">
        <v>209</v>
      </c>
      <c r="BK9" s="19" t="s">
        <v>1317</v>
      </c>
      <c r="BL9" s="135" t="s">
        <v>209</v>
      </c>
      <c r="BM9" s="20" t="s">
        <v>1317</v>
      </c>
      <c r="BN9" s="135" t="s">
        <v>209</v>
      </c>
      <c r="BO9" s="19" t="s">
        <v>1317</v>
      </c>
      <c r="BP9" s="135" t="s">
        <v>209</v>
      </c>
      <c r="BQ9" s="19" t="s">
        <v>1317</v>
      </c>
      <c r="BR9" s="135" t="s">
        <v>209</v>
      </c>
      <c r="BS9" s="20" t="s">
        <v>1317</v>
      </c>
      <c r="BT9" s="135" t="s">
        <v>224</v>
      </c>
      <c r="BU9" s="19" t="s">
        <v>660</v>
      </c>
      <c r="BV9" s="135" t="s">
        <v>224</v>
      </c>
      <c r="BW9" s="20" t="s">
        <v>1408</v>
      </c>
      <c r="BX9" s="135" t="s">
        <v>209</v>
      </c>
      <c r="BY9" s="19" t="s">
        <v>1317</v>
      </c>
      <c r="BZ9" s="135" t="s">
        <v>224</v>
      </c>
      <c r="CA9" s="20" t="s">
        <v>708</v>
      </c>
      <c r="CB9" s="135" t="s">
        <v>224</v>
      </c>
      <c r="CC9" s="20" t="s">
        <v>1409</v>
      </c>
      <c r="CD9" s="135" t="s">
        <v>224</v>
      </c>
      <c r="CE9" s="19" t="s">
        <v>737</v>
      </c>
      <c r="CF9" s="135" t="s">
        <v>224</v>
      </c>
      <c r="CG9" s="19" t="s">
        <v>763</v>
      </c>
      <c r="CH9" s="135" t="s">
        <v>209</v>
      </c>
      <c r="CI9" s="20" t="s">
        <v>1317</v>
      </c>
      <c r="CJ9" s="135" t="s">
        <v>209</v>
      </c>
      <c r="CK9" s="19" t="s">
        <v>1317</v>
      </c>
      <c r="CL9" s="135" t="s">
        <v>224</v>
      </c>
      <c r="CM9" s="20" t="s">
        <v>1410</v>
      </c>
      <c r="CN9" s="135" t="s">
        <v>209</v>
      </c>
      <c r="CO9" s="19" t="s">
        <v>1317</v>
      </c>
      <c r="CP9" s="135" t="s">
        <v>209</v>
      </c>
      <c r="CQ9" s="19" t="s">
        <v>1317</v>
      </c>
      <c r="CR9" s="135" t="s">
        <v>209</v>
      </c>
      <c r="CS9" s="19" t="s">
        <v>1317</v>
      </c>
      <c r="CT9" s="135" t="s">
        <v>224</v>
      </c>
      <c r="CU9" s="19" t="s">
        <v>919</v>
      </c>
      <c r="CV9">
        <f t="shared" si="1"/>
        <v>0</v>
      </c>
      <c r="CW9">
        <f t="shared" si="2"/>
        <v>17</v>
      </c>
      <c r="CX9">
        <f t="shared" si="3"/>
        <v>32</v>
      </c>
      <c r="CY9" s="42">
        <f t="shared" si="4"/>
        <v>0</v>
      </c>
      <c r="CZ9" s="42">
        <f t="shared" si="5"/>
        <v>0.53125</v>
      </c>
    </row>
    <row r="10" spans="1:104" ht="15" customHeight="1" x14ac:dyDescent="0.35">
      <c r="A10" s="55" t="s">
        <v>31</v>
      </c>
      <c r="B10" s="55" t="str">
        <f>VLOOKUP(A10,Matching_final!E:F,2,FALSE)</f>
        <v>R18009</v>
      </c>
      <c r="C10" s="258" t="s">
        <v>1233</v>
      </c>
      <c r="D10" s="258"/>
      <c r="E10" s="56" t="s">
        <v>256</v>
      </c>
      <c r="F10" s="56" t="s">
        <v>309</v>
      </c>
      <c r="G10" s="56" t="s">
        <v>310</v>
      </c>
      <c r="H10" s="57">
        <v>8</v>
      </c>
      <c r="I10" s="56" t="s">
        <v>207</v>
      </c>
      <c r="J10" s="56" t="s">
        <v>208</v>
      </c>
      <c r="K10" s="56" t="s">
        <v>209</v>
      </c>
      <c r="L10" s="56" t="s">
        <v>210</v>
      </c>
      <c r="M10" s="56" t="s">
        <v>224</v>
      </c>
      <c r="N10" s="56" t="s">
        <v>225</v>
      </c>
      <c r="O10" s="56"/>
      <c r="P10" s="56"/>
      <c r="Q10" s="56"/>
      <c r="R10" s="56"/>
      <c r="S10" s="56"/>
      <c r="T10" s="56"/>
      <c r="U10" s="56"/>
      <c r="V10" s="56"/>
      <c r="W10" s="56" t="s">
        <v>267</v>
      </c>
      <c r="X10" s="56" t="s">
        <v>267</v>
      </c>
      <c r="Y10" s="56"/>
      <c r="Z10" s="56"/>
      <c r="AA10" s="57">
        <v>8</v>
      </c>
      <c r="AB10" s="56">
        <v>0</v>
      </c>
      <c r="AC10" s="56">
        <f t="shared" si="0"/>
        <v>4</v>
      </c>
      <c r="AD10" s="56"/>
      <c r="AE10" s="56"/>
      <c r="AF10" s="56"/>
      <c r="AG10" s="56"/>
      <c r="AH10" s="56" t="s">
        <v>267</v>
      </c>
      <c r="AI10" s="139"/>
      <c r="AJ10" s="135" t="s">
        <v>209</v>
      </c>
      <c r="AK10" s="162" t="s">
        <v>1411</v>
      </c>
      <c r="AL10" s="135" t="s">
        <v>224</v>
      </c>
      <c r="AM10" s="149" t="s">
        <v>1412</v>
      </c>
      <c r="AN10" s="135" t="s">
        <v>209</v>
      </c>
      <c r="AO10" s="19" t="s">
        <v>1411</v>
      </c>
      <c r="AP10" s="135" t="s">
        <v>207</v>
      </c>
      <c r="AQ10" s="19" t="s">
        <v>1413</v>
      </c>
      <c r="AR10" s="135" t="s">
        <v>207</v>
      </c>
      <c r="AS10" s="19" t="s">
        <v>1413</v>
      </c>
      <c r="AT10" s="135" t="s">
        <v>207</v>
      </c>
      <c r="AU10" s="19" t="s">
        <v>1413</v>
      </c>
      <c r="AV10" s="135" t="s">
        <v>224</v>
      </c>
      <c r="AW10" s="19" t="s">
        <v>1414</v>
      </c>
      <c r="AX10" s="135" t="s">
        <v>207</v>
      </c>
      <c r="AY10" s="19" t="s">
        <v>1413</v>
      </c>
      <c r="AZ10" s="135" t="s">
        <v>224</v>
      </c>
      <c r="BA10" s="19" t="s">
        <v>1414</v>
      </c>
      <c r="BB10" s="135" t="s">
        <v>224</v>
      </c>
      <c r="BC10" s="19" t="s">
        <v>1414</v>
      </c>
      <c r="BD10" s="135" t="s">
        <v>207</v>
      </c>
      <c r="BE10" s="19" t="s">
        <v>1413</v>
      </c>
      <c r="BF10" s="135" t="s">
        <v>224</v>
      </c>
      <c r="BG10" s="19" t="s">
        <v>1414</v>
      </c>
      <c r="BH10" s="135" t="s">
        <v>207</v>
      </c>
      <c r="BI10" s="19" t="s">
        <v>1413</v>
      </c>
      <c r="BJ10" s="135" t="s">
        <v>207</v>
      </c>
      <c r="BK10" s="19" t="s">
        <v>1413</v>
      </c>
      <c r="BL10" s="135" t="s">
        <v>224</v>
      </c>
      <c r="BM10" s="19" t="s">
        <v>1414</v>
      </c>
      <c r="BN10" s="135" t="s">
        <v>207</v>
      </c>
      <c r="BO10" s="19" t="s">
        <v>1413</v>
      </c>
      <c r="BP10" s="135" t="s">
        <v>207</v>
      </c>
      <c r="BQ10" s="19" t="s">
        <v>1413</v>
      </c>
      <c r="BR10" s="135" t="s">
        <v>224</v>
      </c>
      <c r="BS10" s="19" t="s">
        <v>1414</v>
      </c>
      <c r="BT10" s="135" t="s">
        <v>207</v>
      </c>
      <c r="BU10" s="19" t="s">
        <v>1413</v>
      </c>
      <c r="BV10" s="135" t="s">
        <v>209</v>
      </c>
      <c r="BW10" s="19" t="s">
        <v>1317</v>
      </c>
      <c r="BX10" s="135" t="s">
        <v>224</v>
      </c>
      <c r="BY10" s="19" t="s">
        <v>1414</v>
      </c>
      <c r="BZ10" s="135" t="s">
        <v>224</v>
      </c>
      <c r="CA10" s="19" t="s">
        <v>1414</v>
      </c>
      <c r="CB10" s="135" t="s">
        <v>207</v>
      </c>
      <c r="CC10" s="19" t="s">
        <v>1413</v>
      </c>
      <c r="CD10" s="135" t="s">
        <v>207</v>
      </c>
      <c r="CE10" s="19" t="s">
        <v>1413</v>
      </c>
      <c r="CF10" s="135" t="s">
        <v>207</v>
      </c>
      <c r="CG10" s="19" t="s">
        <v>1413</v>
      </c>
      <c r="CH10" s="135" t="s">
        <v>224</v>
      </c>
      <c r="CI10" s="19" t="s">
        <v>1414</v>
      </c>
      <c r="CJ10" s="135" t="s">
        <v>207</v>
      </c>
      <c r="CK10" s="19" t="s">
        <v>1413</v>
      </c>
      <c r="CL10" s="135" t="s">
        <v>207</v>
      </c>
      <c r="CM10" s="19" t="s">
        <v>1413</v>
      </c>
      <c r="CN10" s="135" t="s">
        <v>207</v>
      </c>
      <c r="CO10" s="20" t="s">
        <v>1413</v>
      </c>
      <c r="CP10" s="135" t="s">
        <v>209</v>
      </c>
      <c r="CQ10" s="20" t="s">
        <v>1317</v>
      </c>
      <c r="CR10" s="135" t="s">
        <v>224</v>
      </c>
      <c r="CS10" s="19" t="s">
        <v>1414</v>
      </c>
      <c r="CT10" s="135" t="s">
        <v>224</v>
      </c>
      <c r="CU10" s="19" t="s">
        <v>1414</v>
      </c>
      <c r="CV10">
        <f t="shared" si="1"/>
        <v>16</v>
      </c>
      <c r="CW10">
        <f t="shared" si="2"/>
        <v>4</v>
      </c>
      <c r="CX10">
        <f t="shared" si="3"/>
        <v>32</v>
      </c>
      <c r="CY10" s="42">
        <f t="shared" si="4"/>
        <v>0.5</v>
      </c>
      <c r="CZ10" s="42">
        <f t="shared" si="5"/>
        <v>0.125</v>
      </c>
    </row>
    <row r="11" spans="1:104" ht="15" customHeight="1" x14ac:dyDescent="0.35">
      <c r="A11" s="62" t="s">
        <v>32</v>
      </c>
      <c r="B11" s="62" t="str">
        <f>VLOOKUP(A11,Matching_final!E:F,2,FALSE)</f>
        <v>R18010</v>
      </c>
      <c r="C11" s="262" t="s">
        <v>1235</v>
      </c>
      <c r="D11" s="262"/>
      <c r="E11" s="63" t="s">
        <v>257</v>
      </c>
      <c r="F11" s="63" t="s">
        <v>127</v>
      </c>
      <c r="G11" s="63" t="s">
        <v>128</v>
      </c>
      <c r="H11" s="64">
        <v>3</v>
      </c>
      <c r="I11" s="63" t="s">
        <v>207</v>
      </c>
      <c r="J11" s="63" t="s">
        <v>208</v>
      </c>
      <c r="K11" s="63" t="s">
        <v>209</v>
      </c>
      <c r="L11" s="63" t="s">
        <v>210</v>
      </c>
      <c r="M11" s="63" t="s">
        <v>305</v>
      </c>
      <c r="N11" s="63" t="s">
        <v>306</v>
      </c>
      <c r="O11" s="63" t="s">
        <v>211</v>
      </c>
      <c r="P11" s="63" t="s">
        <v>211</v>
      </c>
      <c r="Q11" s="63" t="s">
        <v>212</v>
      </c>
      <c r="R11" s="63" t="s">
        <v>212</v>
      </c>
      <c r="S11" s="63" t="s">
        <v>213</v>
      </c>
      <c r="T11" s="63" t="s">
        <v>213</v>
      </c>
      <c r="U11" s="63" t="s">
        <v>214</v>
      </c>
      <c r="V11" s="63" t="s">
        <v>214</v>
      </c>
      <c r="W11" s="127" t="s">
        <v>267</v>
      </c>
      <c r="X11" s="127" t="s">
        <v>267</v>
      </c>
      <c r="Y11" s="63"/>
      <c r="Z11" s="63"/>
      <c r="AA11" s="64">
        <v>3</v>
      </c>
      <c r="AB11" s="63">
        <v>0</v>
      </c>
      <c r="AC11" s="63">
        <f t="shared" si="0"/>
        <v>1.5</v>
      </c>
      <c r="AD11" s="11">
        <v>0.6</v>
      </c>
      <c r="AE11" s="11">
        <v>1.2</v>
      </c>
      <c r="AF11" s="11">
        <v>1.8</v>
      </c>
      <c r="AG11" s="11">
        <v>2.4</v>
      </c>
      <c r="AH11" s="127" t="s">
        <v>267</v>
      </c>
      <c r="AI11" s="263"/>
      <c r="AJ11" s="135" t="s">
        <v>209</v>
      </c>
      <c r="AK11" s="20" t="s">
        <v>1317</v>
      </c>
      <c r="AL11" s="135" t="s">
        <v>209</v>
      </c>
      <c r="AM11" s="75" t="s">
        <v>1317</v>
      </c>
      <c r="AN11" s="135" t="s">
        <v>209</v>
      </c>
      <c r="AO11" s="19" t="s">
        <v>471</v>
      </c>
      <c r="AP11" s="135" t="s">
        <v>211</v>
      </c>
      <c r="AQ11" s="19" t="s">
        <v>413</v>
      </c>
      <c r="AR11" s="58" t="s">
        <v>209</v>
      </c>
      <c r="AS11" s="19" t="s">
        <v>1317</v>
      </c>
      <c r="AT11" s="135" t="s">
        <v>211</v>
      </c>
      <c r="AU11" s="19" t="s">
        <v>1401</v>
      </c>
      <c r="AV11" s="135" t="s">
        <v>209</v>
      </c>
      <c r="AW11" s="19" t="s">
        <v>1317</v>
      </c>
      <c r="AX11" s="135" t="s">
        <v>209</v>
      </c>
      <c r="AY11" s="19" t="s">
        <v>1317</v>
      </c>
      <c r="AZ11" s="58" t="s">
        <v>305</v>
      </c>
      <c r="BA11" s="19" t="s">
        <v>1317</v>
      </c>
      <c r="BB11" s="58" t="s">
        <v>305</v>
      </c>
      <c r="BC11" s="19" t="s">
        <v>1317</v>
      </c>
      <c r="BD11" s="135" t="s">
        <v>209</v>
      </c>
      <c r="BE11" s="19" t="s">
        <v>1317</v>
      </c>
      <c r="BF11" s="135" t="s">
        <v>209</v>
      </c>
      <c r="BG11" s="19" t="s">
        <v>1317</v>
      </c>
      <c r="BH11" s="135" t="s">
        <v>211</v>
      </c>
      <c r="BI11" s="19" t="s">
        <v>1415</v>
      </c>
      <c r="BJ11" s="135" t="s">
        <v>212</v>
      </c>
      <c r="BK11" s="19" t="s">
        <v>1317</v>
      </c>
      <c r="BL11" s="135" t="s">
        <v>209</v>
      </c>
      <c r="BM11" s="19" t="s">
        <v>1317</v>
      </c>
      <c r="BN11" s="58" t="s">
        <v>305</v>
      </c>
      <c r="BO11" s="19" t="s">
        <v>1317</v>
      </c>
      <c r="BP11" s="135" t="s">
        <v>209</v>
      </c>
      <c r="BQ11" s="19" t="s">
        <v>1317</v>
      </c>
      <c r="BR11" s="135" t="s">
        <v>209</v>
      </c>
      <c r="BS11" s="19" t="s">
        <v>1317</v>
      </c>
      <c r="BT11" s="135" t="s">
        <v>209</v>
      </c>
      <c r="BU11" s="19" t="s">
        <v>1317</v>
      </c>
      <c r="BV11" s="135" t="s">
        <v>211</v>
      </c>
      <c r="BW11" s="19" t="s">
        <v>1416</v>
      </c>
      <c r="BX11" s="135" t="s">
        <v>209</v>
      </c>
      <c r="BY11" s="19" t="s">
        <v>1317</v>
      </c>
      <c r="BZ11" s="135" t="s">
        <v>209</v>
      </c>
      <c r="CA11" s="19" t="s">
        <v>1317</v>
      </c>
      <c r="CB11" s="135" t="s">
        <v>212</v>
      </c>
      <c r="CC11" s="19" t="s">
        <v>1317</v>
      </c>
      <c r="CD11" s="135" t="s">
        <v>305</v>
      </c>
      <c r="CE11" s="19" t="s">
        <v>1417</v>
      </c>
      <c r="CF11" s="135" t="s">
        <v>211</v>
      </c>
      <c r="CG11" s="150" t="s">
        <v>1317</v>
      </c>
      <c r="CH11" s="135" t="s">
        <v>209</v>
      </c>
      <c r="CI11" s="19" t="s">
        <v>1317</v>
      </c>
      <c r="CJ11" s="135" t="s">
        <v>213</v>
      </c>
      <c r="CK11" s="19" t="s">
        <v>817</v>
      </c>
      <c r="CL11" s="135" t="s">
        <v>212</v>
      </c>
      <c r="CM11" s="19" t="s">
        <v>1317</v>
      </c>
      <c r="CN11" s="135" t="s">
        <v>207</v>
      </c>
      <c r="CO11" s="20" t="s">
        <v>1418</v>
      </c>
      <c r="CP11" s="135" t="s">
        <v>209</v>
      </c>
      <c r="CQ11" s="20" t="s">
        <v>1317</v>
      </c>
      <c r="CR11" s="135" t="s">
        <v>209</v>
      </c>
      <c r="CS11" s="19" t="s">
        <v>1317</v>
      </c>
      <c r="CT11" s="135" t="s">
        <v>209</v>
      </c>
      <c r="CU11" s="19" t="s">
        <v>1317</v>
      </c>
      <c r="CV11">
        <f t="shared" si="1"/>
        <v>1</v>
      </c>
      <c r="CW11">
        <f t="shared" si="2"/>
        <v>18</v>
      </c>
      <c r="CX11">
        <f t="shared" si="3"/>
        <v>32</v>
      </c>
      <c r="CY11" s="42">
        <f t="shared" si="4"/>
        <v>3.125E-2</v>
      </c>
      <c r="CZ11" s="42">
        <f t="shared" si="5"/>
        <v>0.5625</v>
      </c>
    </row>
    <row r="12" spans="1:104" ht="15" customHeight="1" x14ac:dyDescent="0.35">
      <c r="A12" s="62" t="s">
        <v>33</v>
      </c>
      <c r="B12" s="62" t="str">
        <f>VLOOKUP(A12,Matching_final!E:F,2,FALSE)</f>
        <v>R18011</v>
      </c>
      <c r="C12" s="262" t="s">
        <v>311</v>
      </c>
      <c r="D12" s="262"/>
      <c r="E12" s="63" t="s">
        <v>257</v>
      </c>
      <c r="F12" s="63" t="s">
        <v>129</v>
      </c>
      <c r="G12" s="63" t="s">
        <v>130</v>
      </c>
      <c r="H12" s="64">
        <v>2</v>
      </c>
      <c r="I12" s="63" t="s">
        <v>207</v>
      </c>
      <c r="J12" s="63" t="s">
        <v>208</v>
      </c>
      <c r="K12" s="63" t="s">
        <v>209</v>
      </c>
      <c r="L12" s="63" t="s">
        <v>210</v>
      </c>
      <c r="M12" s="63" t="s">
        <v>305</v>
      </c>
      <c r="N12" s="63" t="s">
        <v>306</v>
      </c>
      <c r="O12" s="63" t="s">
        <v>211</v>
      </c>
      <c r="P12" s="63" t="s">
        <v>211</v>
      </c>
      <c r="Q12" s="63" t="s">
        <v>212</v>
      </c>
      <c r="R12" s="63" t="s">
        <v>212</v>
      </c>
      <c r="S12" s="63" t="s">
        <v>213</v>
      </c>
      <c r="T12" s="63" t="s">
        <v>213</v>
      </c>
      <c r="U12" s="63" t="s">
        <v>214</v>
      </c>
      <c r="V12" s="63" t="s">
        <v>214</v>
      </c>
      <c r="W12" s="127" t="s">
        <v>267</v>
      </c>
      <c r="X12" s="127" t="s">
        <v>267</v>
      </c>
      <c r="Y12" s="63"/>
      <c r="Z12" s="63"/>
      <c r="AA12" s="64">
        <v>2</v>
      </c>
      <c r="AB12" s="63">
        <v>0</v>
      </c>
      <c r="AC12" s="63">
        <f t="shared" si="0"/>
        <v>1</v>
      </c>
      <c r="AD12" s="11">
        <v>0.4</v>
      </c>
      <c r="AE12" s="11">
        <v>0.8</v>
      </c>
      <c r="AF12" s="11">
        <v>1.2</v>
      </c>
      <c r="AG12" s="11">
        <v>1.6</v>
      </c>
      <c r="AH12" s="127" t="s">
        <v>267</v>
      </c>
      <c r="AI12" s="263"/>
      <c r="AJ12" s="135" t="s">
        <v>209</v>
      </c>
      <c r="AK12" s="59" t="s">
        <v>1317</v>
      </c>
      <c r="AL12" s="135" t="s">
        <v>209</v>
      </c>
      <c r="AM12" s="75" t="s">
        <v>1317</v>
      </c>
      <c r="AN12" s="135" t="s">
        <v>209</v>
      </c>
      <c r="AO12" s="19" t="s">
        <v>471</v>
      </c>
      <c r="AP12" s="58" t="s">
        <v>305</v>
      </c>
      <c r="AQ12" s="19" t="s">
        <v>471</v>
      </c>
      <c r="AR12" s="58" t="s">
        <v>209</v>
      </c>
      <c r="AS12" s="19" t="s">
        <v>1317</v>
      </c>
      <c r="AT12" s="58" t="s">
        <v>305</v>
      </c>
      <c r="AU12" s="19" t="s">
        <v>1317</v>
      </c>
      <c r="AV12" s="135" t="s">
        <v>209</v>
      </c>
      <c r="AW12" s="19" t="s">
        <v>1317</v>
      </c>
      <c r="AX12" s="135" t="s">
        <v>209</v>
      </c>
      <c r="AY12" s="19" t="s">
        <v>1317</v>
      </c>
      <c r="AZ12" s="58" t="s">
        <v>305</v>
      </c>
      <c r="BA12" s="19" t="s">
        <v>1317</v>
      </c>
      <c r="BB12" s="58" t="s">
        <v>305</v>
      </c>
      <c r="BC12" s="19" t="s">
        <v>1317</v>
      </c>
      <c r="BD12" s="135" t="s">
        <v>209</v>
      </c>
      <c r="BE12" s="19" t="s">
        <v>1317</v>
      </c>
      <c r="BF12" s="135" t="s">
        <v>209</v>
      </c>
      <c r="BG12" s="19" t="s">
        <v>1317</v>
      </c>
      <c r="BH12" s="135" t="s">
        <v>209</v>
      </c>
      <c r="BI12" s="19" t="s">
        <v>1317</v>
      </c>
      <c r="BJ12" s="58" t="s">
        <v>305</v>
      </c>
      <c r="BK12" s="19" t="s">
        <v>1317</v>
      </c>
      <c r="BL12" s="58" t="s">
        <v>209</v>
      </c>
      <c r="BM12" s="19" t="s">
        <v>1317</v>
      </c>
      <c r="BN12" s="58" t="s">
        <v>305</v>
      </c>
      <c r="BO12" s="19" t="s">
        <v>1317</v>
      </c>
      <c r="BP12" s="135" t="s">
        <v>209</v>
      </c>
      <c r="BQ12" s="19" t="s">
        <v>1317</v>
      </c>
      <c r="BR12" s="135" t="s">
        <v>209</v>
      </c>
      <c r="BS12" s="19" t="s">
        <v>1317</v>
      </c>
      <c r="BT12" s="135" t="s">
        <v>209</v>
      </c>
      <c r="BU12" s="19" t="s">
        <v>1317</v>
      </c>
      <c r="BV12" s="58" t="s">
        <v>209</v>
      </c>
      <c r="BW12" s="19" t="s">
        <v>1317</v>
      </c>
      <c r="BX12" s="135" t="s">
        <v>209</v>
      </c>
      <c r="BY12" s="19" t="s">
        <v>1317</v>
      </c>
      <c r="BZ12" s="135" t="s">
        <v>209</v>
      </c>
      <c r="CA12" s="19" t="s">
        <v>1317</v>
      </c>
      <c r="CB12" s="58" t="s">
        <v>305</v>
      </c>
      <c r="CC12" s="19" t="s">
        <v>1317</v>
      </c>
      <c r="CD12" s="58" t="s">
        <v>305</v>
      </c>
      <c r="CE12" s="19" t="s">
        <v>1317</v>
      </c>
      <c r="CF12" s="58" t="s">
        <v>305</v>
      </c>
      <c r="CG12" s="19" t="s">
        <v>1317</v>
      </c>
      <c r="CH12" s="135" t="s">
        <v>209</v>
      </c>
      <c r="CI12" s="19" t="s">
        <v>1317</v>
      </c>
      <c r="CJ12" s="135" t="s">
        <v>213</v>
      </c>
      <c r="CK12" s="20" t="s">
        <v>817</v>
      </c>
      <c r="CL12" s="58" t="s">
        <v>305</v>
      </c>
      <c r="CM12" s="19" t="s">
        <v>1317</v>
      </c>
      <c r="CN12" s="135" t="s">
        <v>207</v>
      </c>
      <c r="CO12" s="20" t="s">
        <v>1418</v>
      </c>
      <c r="CP12" s="135" t="s">
        <v>209</v>
      </c>
      <c r="CQ12" s="20" t="s">
        <v>1317</v>
      </c>
      <c r="CR12" s="135" t="s">
        <v>209</v>
      </c>
      <c r="CS12" s="19" t="s">
        <v>1317</v>
      </c>
      <c r="CT12" s="135" t="s">
        <v>209</v>
      </c>
      <c r="CU12" s="19" t="s">
        <v>1317</v>
      </c>
      <c r="CV12">
        <f t="shared" si="1"/>
        <v>1</v>
      </c>
      <c r="CW12">
        <f t="shared" si="2"/>
        <v>20</v>
      </c>
      <c r="CX12">
        <f t="shared" si="3"/>
        <v>32</v>
      </c>
      <c r="CY12" s="42">
        <f t="shared" si="4"/>
        <v>3.125E-2</v>
      </c>
      <c r="CZ12" s="42">
        <f t="shared" si="5"/>
        <v>0.625</v>
      </c>
    </row>
    <row r="13" spans="1:104" ht="15" customHeight="1" x14ac:dyDescent="0.35">
      <c r="A13" s="62" t="s">
        <v>34</v>
      </c>
      <c r="B13" s="62" t="str">
        <f>VLOOKUP(A13,Matching_final!E:F,2,FALSE)</f>
        <v>R18012</v>
      </c>
      <c r="C13" s="262" t="s">
        <v>312</v>
      </c>
      <c r="D13" s="262"/>
      <c r="E13" s="63" t="s">
        <v>257</v>
      </c>
      <c r="F13" s="63" t="s">
        <v>131</v>
      </c>
      <c r="G13" s="63" t="s">
        <v>132</v>
      </c>
      <c r="H13" s="64">
        <v>1</v>
      </c>
      <c r="I13" s="63" t="s">
        <v>207</v>
      </c>
      <c r="J13" s="63" t="s">
        <v>208</v>
      </c>
      <c r="K13" s="63" t="s">
        <v>209</v>
      </c>
      <c r="L13" s="63" t="s">
        <v>210</v>
      </c>
      <c r="M13" s="63" t="s">
        <v>224</v>
      </c>
      <c r="N13" s="63" t="s">
        <v>225</v>
      </c>
      <c r="O13" s="63"/>
      <c r="P13" s="63"/>
      <c r="Q13" s="63"/>
      <c r="R13" s="63"/>
      <c r="S13" s="63"/>
      <c r="T13" s="63"/>
      <c r="U13" s="63"/>
      <c r="V13" s="63"/>
      <c r="W13" s="63" t="s">
        <v>267</v>
      </c>
      <c r="X13" s="63" t="s">
        <v>267</v>
      </c>
      <c r="Y13" s="63"/>
      <c r="Z13" s="63"/>
      <c r="AA13" s="64">
        <v>1</v>
      </c>
      <c r="AB13" s="63">
        <v>0</v>
      </c>
      <c r="AC13" s="63">
        <f t="shared" si="0"/>
        <v>0.5</v>
      </c>
      <c r="AD13" s="63"/>
      <c r="AE13" s="63"/>
      <c r="AF13" s="63"/>
      <c r="AG13" s="63"/>
      <c r="AH13" s="63" t="s">
        <v>267</v>
      </c>
      <c r="AI13" s="140"/>
      <c r="AJ13" s="135" t="s">
        <v>209</v>
      </c>
      <c r="AK13" s="59" t="s">
        <v>1317</v>
      </c>
      <c r="AL13" s="135" t="s">
        <v>209</v>
      </c>
      <c r="AM13" s="75" t="s">
        <v>1317</v>
      </c>
      <c r="AN13" s="135" t="s">
        <v>209</v>
      </c>
      <c r="AO13" s="19" t="s">
        <v>471</v>
      </c>
      <c r="AP13" s="135" t="s">
        <v>209</v>
      </c>
      <c r="AQ13" s="19" t="s">
        <v>471</v>
      </c>
      <c r="AR13" s="58" t="s">
        <v>209</v>
      </c>
      <c r="AS13" s="19" t="s">
        <v>1317</v>
      </c>
      <c r="AT13" s="135" t="s">
        <v>209</v>
      </c>
      <c r="AU13" s="19" t="s">
        <v>1317</v>
      </c>
      <c r="AV13" s="135" t="s">
        <v>209</v>
      </c>
      <c r="AW13" s="19" t="s">
        <v>1317</v>
      </c>
      <c r="AX13" s="135" t="s">
        <v>209</v>
      </c>
      <c r="AY13" s="151" t="s">
        <v>1317</v>
      </c>
      <c r="AZ13" s="135" t="s">
        <v>209</v>
      </c>
      <c r="BA13" s="19" t="s">
        <v>1317</v>
      </c>
      <c r="BB13" s="135" t="s">
        <v>209</v>
      </c>
      <c r="BC13" s="19" t="s">
        <v>1317</v>
      </c>
      <c r="BD13" s="135" t="s">
        <v>209</v>
      </c>
      <c r="BE13" s="19" t="s">
        <v>1317</v>
      </c>
      <c r="BF13" s="135" t="s">
        <v>209</v>
      </c>
      <c r="BG13" s="19" t="s">
        <v>1317</v>
      </c>
      <c r="BH13" s="135" t="s">
        <v>209</v>
      </c>
      <c r="BI13" s="19" t="s">
        <v>1317</v>
      </c>
      <c r="BJ13" s="135" t="s">
        <v>209</v>
      </c>
      <c r="BK13" s="19" t="s">
        <v>1317</v>
      </c>
      <c r="BL13" s="58" t="s">
        <v>209</v>
      </c>
      <c r="BM13" s="19" t="s">
        <v>1317</v>
      </c>
      <c r="BN13" s="135" t="s">
        <v>209</v>
      </c>
      <c r="BO13" s="19" t="s">
        <v>1317</v>
      </c>
      <c r="BP13" s="58" t="s">
        <v>209</v>
      </c>
      <c r="BQ13" s="19" t="s">
        <v>1317</v>
      </c>
      <c r="BR13" s="135" t="s">
        <v>209</v>
      </c>
      <c r="BS13" s="19" t="s">
        <v>1317</v>
      </c>
      <c r="BT13" s="135" t="s">
        <v>209</v>
      </c>
      <c r="BU13" s="19" t="s">
        <v>1317</v>
      </c>
      <c r="BV13" s="58" t="s">
        <v>209</v>
      </c>
      <c r="BW13" s="19" t="s">
        <v>1317</v>
      </c>
      <c r="BX13" s="135" t="s">
        <v>209</v>
      </c>
      <c r="BY13" s="19" t="s">
        <v>1317</v>
      </c>
      <c r="BZ13" s="135" t="s">
        <v>209</v>
      </c>
      <c r="CA13" s="19" t="s">
        <v>1317</v>
      </c>
      <c r="CB13" s="135" t="s">
        <v>209</v>
      </c>
      <c r="CC13" s="19" t="s">
        <v>1317</v>
      </c>
      <c r="CD13" s="135" t="s">
        <v>209</v>
      </c>
      <c r="CE13" s="19" t="s">
        <v>1317</v>
      </c>
      <c r="CF13" s="135" t="s">
        <v>209</v>
      </c>
      <c r="CG13" s="19" t="s">
        <v>1317</v>
      </c>
      <c r="CH13" s="135" t="s">
        <v>209</v>
      </c>
      <c r="CI13" s="19" t="s">
        <v>1317</v>
      </c>
      <c r="CJ13" s="135" t="s">
        <v>209</v>
      </c>
      <c r="CK13" s="20" t="s">
        <v>1317</v>
      </c>
      <c r="CL13" s="135" t="s">
        <v>209</v>
      </c>
      <c r="CM13" s="19" t="s">
        <v>1317</v>
      </c>
      <c r="CN13" s="135" t="s">
        <v>207</v>
      </c>
      <c r="CO13" s="20" t="s">
        <v>1418</v>
      </c>
      <c r="CP13" s="135" t="s">
        <v>209</v>
      </c>
      <c r="CQ13" s="20" t="s">
        <v>1317</v>
      </c>
      <c r="CR13" s="135" t="s">
        <v>209</v>
      </c>
      <c r="CS13" s="19" t="s">
        <v>1317</v>
      </c>
      <c r="CT13" s="135" t="s">
        <v>209</v>
      </c>
      <c r="CU13" s="19" t="s">
        <v>1317</v>
      </c>
      <c r="CV13">
        <f t="shared" si="1"/>
        <v>1</v>
      </c>
      <c r="CW13">
        <f t="shared" si="2"/>
        <v>31</v>
      </c>
      <c r="CX13">
        <f t="shared" si="3"/>
        <v>32</v>
      </c>
      <c r="CY13" s="42">
        <f t="shared" si="4"/>
        <v>3.125E-2</v>
      </c>
      <c r="CZ13" s="42">
        <f t="shared" si="5"/>
        <v>0.96875</v>
      </c>
    </row>
    <row r="14" spans="1:104" ht="15" customHeight="1" x14ac:dyDescent="0.35">
      <c r="A14" s="62" t="s">
        <v>35</v>
      </c>
      <c r="B14" s="62" t="str">
        <f>VLOOKUP(A14,Matching_final!E:F,2,FALSE)</f>
        <v>R18013</v>
      </c>
      <c r="C14" s="262" t="s">
        <v>313</v>
      </c>
      <c r="D14" s="262"/>
      <c r="E14" s="63" t="s">
        <v>257</v>
      </c>
      <c r="F14" s="63" t="s">
        <v>133</v>
      </c>
      <c r="G14" s="63" t="s">
        <v>134</v>
      </c>
      <c r="H14" s="64">
        <v>2</v>
      </c>
      <c r="I14" s="63" t="s">
        <v>207</v>
      </c>
      <c r="J14" s="63" t="s">
        <v>208</v>
      </c>
      <c r="K14" s="63" t="s">
        <v>209</v>
      </c>
      <c r="L14" s="63" t="s">
        <v>210</v>
      </c>
      <c r="M14" s="63" t="s">
        <v>224</v>
      </c>
      <c r="N14" s="63" t="s">
        <v>225</v>
      </c>
      <c r="O14" s="63"/>
      <c r="P14" s="63"/>
      <c r="Q14" s="63"/>
      <c r="R14" s="63"/>
      <c r="S14" s="63"/>
      <c r="T14" s="63"/>
      <c r="U14" s="63"/>
      <c r="V14" s="63"/>
      <c r="W14" s="63" t="s">
        <v>267</v>
      </c>
      <c r="X14" s="63" t="s">
        <v>267</v>
      </c>
      <c r="Y14" s="63"/>
      <c r="Z14" s="63"/>
      <c r="AA14" s="64">
        <v>2</v>
      </c>
      <c r="AB14" s="63">
        <v>0</v>
      </c>
      <c r="AC14" s="63">
        <f t="shared" si="0"/>
        <v>1</v>
      </c>
      <c r="AD14" s="63"/>
      <c r="AE14" s="63"/>
      <c r="AF14" s="63"/>
      <c r="AG14" s="63"/>
      <c r="AH14" s="63" t="s">
        <v>267</v>
      </c>
      <c r="AI14" s="140"/>
      <c r="AJ14" s="135" t="s">
        <v>224</v>
      </c>
      <c r="AK14" s="163" t="s">
        <v>1419</v>
      </c>
      <c r="AL14" s="135" t="s">
        <v>209</v>
      </c>
      <c r="AM14" s="162" t="s">
        <v>1317</v>
      </c>
      <c r="AN14" s="135" t="s">
        <v>209</v>
      </c>
      <c r="AO14" s="19" t="s">
        <v>471</v>
      </c>
      <c r="AP14" s="135" t="s">
        <v>224</v>
      </c>
      <c r="AQ14" s="19" t="s">
        <v>1420</v>
      </c>
      <c r="AR14" s="135" t="s">
        <v>224</v>
      </c>
      <c r="AS14" s="19" t="s">
        <v>1421</v>
      </c>
      <c r="AT14" s="135" t="s">
        <v>224</v>
      </c>
      <c r="AU14" s="19" t="s">
        <v>1422</v>
      </c>
      <c r="AV14" s="135" t="s">
        <v>209</v>
      </c>
      <c r="AW14" s="19" t="s">
        <v>1317</v>
      </c>
      <c r="AX14" s="135" t="s">
        <v>209</v>
      </c>
      <c r="AY14" s="19" t="s">
        <v>1317</v>
      </c>
      <c r="AZ14" s="135" t="s">
        <v>209</v>
      </c>
      <c r="BA14" s="19" t="s">
        <v>1317</v>
      </c>
      <c r="BB14" s="135" t="s">
        <v>209</v>
      </c>
      <c r="BC14" s="19" t="s">
        <v>1317</v>
      </c>
      <c r="BD14" s="135" t="s">
        <v>224</v>
      </c>
      <c r="BE14" s="19" t="s">
        <v>1423</v>
      </c>
      <c r="BF14" s="135" t="s">
        <v>224</v>
      </c>
      <c r="BG14" s="19" t="s">
        <v>1424</v>
      </c>
      <c r="BH14" s="135" t="s">
        <v>209</v>
      </c>
      <c r="BI14" s="19" t="s">
        <v>1317</v>
      </c>
      <c r="BJ14" s="135" t="s">
        <v>224</v>
      </c>
      <c r="BK14" s="19" t="s">
        <v>1425</v>
      </c>
      <c r="BL14" s="135" t="s">
        <v>224</v>
      </c>
      <c r="BM14" s="19" t="s">
        <v>1426</v>
      </c>
      <c r="BN14" s="135" t="s">
        <v>209</v>
      </c>
      <c r="BO14" s="19" t="s">
        <v>1317</v>
      </c>
      <c r="BP14" s="58" t="s">
        <v>209</v>
      </c>
      <c r="BQ14" s="19" t="s">
        <v>1317</v>
      </c>
      <c r="BR14" s="135" t="s">
        <v>209</v>
      </c>
      <c r="BS14" s="19" t="s">
        <v>1317</v>
      </c>
      <c r="BT14" s="135" t="s">
        <v>224</v>
      </c>
      <c r="BU14" s="19" t="s">
        <v>1427</v>
      </c>
      <c r="BV14" s="58" t="s">
        <v>209</v>
      </c>
      <c r="BW14" s="19" t="s">
        <v>1317</v>
      </c>
      <c r="BX14" s="135" t="s">
        <v>224</v>
      </c>
      <c r="BY14" s="19" t="s">
        <v>1428</v>
      </c>
      <c r="BZ14" s="135" t="s">
        <v>224</v>
      </c>
      <c r="CA14" s="19" t="s">
        <v>1429</v>
      </c>
      <c r="CB14" s="135" t="s">
        <v>224</v>
      </c>
      <c r="CC14" s="19" t="s">
        <v>1430</v>
      </c>
      <c r="CD14" s="135" t="s">
        <v>209</v>
      </c>
      <c r="CE14" s="19" t="s">
        <v>1317</v>
      </c>
      <c r="CF14" s="135" t="s">
        <v>209</v>
      </c>
      <c r="CG14" s="19" t="s">
        <v>1317</v>
      </c>
      <c r="CH14" s="135" t="s">
        <v>209</v>
      </c>
      <c r="CI14" s="19" t="s">
        <v>1317</v>
      </c>
      <c r="CJ14" s="135" t="s">
        <v>209</v>
      </c>
      <c r="CK14" s="19" t="s">
        <v>1317</v>
      </c>
      <c r="CL14" s="135" t="s">
        <v>224</v>
      </c>
      <c r="CM14" s="19" t="s">
        <v>1431</v>
      </c>
      <c r="CN14" s="135" t="s">
        <v>224</v>
      </c>
      <c r="CO14" s="19" t="s">
        <v>1432</v>
      </c>
      <c r="CP14" s="135" t="s">
        <v>209</v>
      </c>
      <c r="CQ14" s="19" t="s">
        <v>1317</v>
      </c>
      <c r="CR14" s="135" t="s">
        <v>209</v>
      </c>
      <c r="CS14" s="19" t="s">
        <v>1317</v>
      </c>
      <c r="CT14" s="135" t="s">
        <v>224</v>
      </c>
      <c r="CU14" s="19" t="s">
        <v>1433</v>
      </c>
      <c r="CV14">
        <f t="shared" si="1"/>
        <v>0</v>
      </c>
      <c r="CW14">
        <f t="shared" si="2"/>
        <v>17</v>
      </c>
      <c r="CX14">
        <f t="shared" si="3"/>
        <v>32</v>
      </c>
      <c r="CY14" s="42">
        <f t="shared" si="4"/>
        <v>0</v>
      </c>
      <c r="CZ14" s="42">
        <f t="shared" si="5"/>
        <v>0.53125</v>
      </c>
    </row>
    <row r="15" spans="1:104" ht="15" customHeight="1" x14ac:dyDescent="0.35">
      <c r="A15" s="62" t="s">
        <v>36</v>
      </c>
      <c r="B15" s="62" t="str">
        <f>VLOOKUP(A15,Matching_final!E:F,2,FALSE)</f>
        <v>R18014</v>
      </c>
      <c r="C15" s="262" t="s">
        <v>84</v>
      </c>
      <c r="D15" s="262"/>
      <c r="E15" s="63" t="s">
        <v>257</v>
      </c>
      <c r="F15" s="63" t="s">
        <v>135</v>
      </c>
      <c r="G15" s="63" t="s">
        <v>136</v>
      </c>
      <c r="H15" s="64">
        <v>2</v>
      </c>
      <c r="I15" s="63" t="s">
        <v>207</v>
      </c>
      <c r="J15" s="63" t="s">
        <v>208</v>
      </c>
      <c r="K15" s="63" t="s">
        <v>209</v>
      </c>
      <c r="L15" s="63" t="s">
        <v>210</v>
      </c>
      <c r="M15" s="63" t="s">
        <v>224</v>
      </c>
      <c r="N15" s="63" t="s">
        <v>225</v>
      </c>
      <c r="O15" s="63"/>
      <c r="P15" s="63"/>
      <c r="Q15" s="63"/>
      <c r="R15" s="63"/>
      <c r="S15" s="63"/>
      <c r="T15" s="63"/>
      <c r="U15" s="63"/>
      <c r="V15" s="63"/>
      <c r="W15" s="127" t="s">
        <v>267</v>
      </c>
      <c r="X15" s="127" t="s">
        <v>267</v>
      </c>
      <c r="Y15" s="63"/>
      <c r="Z15" s="63"/>
      <c r="AA15" s="64">
        <v>2</v>
      </c>
      <c r="AB15" s="63">
        <v>0</v>
      </c>
      <c r="AC15" s="63">
        <f t="shared" si="0"/>
        <v>1</v>
      </c>
      <c r="AD15" s="63"/>
      <c r="AE15" s="63"/>
      <c r="AF15" s="63"/>
      <c r="AG15" s="264"/>
      <c r="AH15" s="127" t="s">
        <v>267</v>
      </c>
      <c r="AI15" s="263"/>
      <c r="AJ15" s="135" t="s">
        <v>209</v>
      </c>
      <c r="AK15" s="59" t="s">
        <v>1317</v>
      </c>
      <c r="AL15" s="135" t="s">
        <v>207</v>
      </c>
      <c r="AM15" s="59" t="s">
        <v>376</v>
      </c>
      <c r="AN15" s="135" t="s">
        <v>209</v>
      </c>
      <c r="AO15" s="19" t="s">
        <v>471</v>
      </c>
      <c r="AP15" s="135" t="s">
        <v>207</v>
      </c>
      <c r="AQ15" s="20" t="s">
        <v>416</v>
      </c>
      <c r="AR15" s="135" t="s">
        <v>207</v>
      </c>
      <c r="AS15" s="19" t="s">
        <v>427</v>
      </c>
      <c r="AT15" s="135" t="s">
        <v>209</v>
      </c>
      <c r="AU15" s="19" t="s">
        <v>1317</v>
      </c>
      <c r="AV15" s="135" t="s">
        <v>209</v>
      </c>
      <c r="AW15" s="19" t="s">
        <v>1317</v>
      </c>
      <c r="AX15" s="135" t="s">
        <v>209</v>
      </c>
      <c r="AY15" s="19" t="s">
        <v>1317</v>
      </c>
      <c r="AZ15" s="135" t="s">
        <v>209</v>
      </c>
      <c r="BA15" s="19" t="s">
        <v>1317</v>
      </c>
      <c r="BB15" s="135" t="s">
        <v>209</v>
      </c>
      <c r="BC15" s="19" t="s">
        <v>1317</v>
      </c>
      <c r="BD15" s="135" t="s">
        <v>209</v>
      </c>
      <c r="BE15" s="19" t="s">
        <v>1317</v>
      </c>
      <c r="BF15" s="135" t="s">
        <v>209</v>
      </c>
      <c r="BG15" s="19" t="s">
        <v>1317</v>
      </c>
      <c r="BH15" s="135" t="s">
        <v>209</v>
      </c>
      <c r="BI15" s="19" t="s">
        <v>1317</v>
      </c>
      <c r="BJ15" s="135" t="s">
        <v>207</v>
      </c>
      <c r="BK15" s="20" t="s">
        <v>1434</v>
      </c>
      <c r="BL15" s="58" t="s">
        <v>209</v>
      </c>
      <c r="BM15" s="20" t="s">
        <v>1317</v>
      </c>
      <c r="BN15" s="135" t="s">
        <v>209</v>
      </c>
      <c r="BO15" s="19" t="s">
        <v>1317</v>
      </c>
      <c r="BP15" s="58" t="s">
        <v>209</v>
      </c>
      <c r="BQ15" s="19" t="s">
        <v>1317</v>
      </c>
      <c r="BR15" s="135" t="s">
        <v>209</v>
      </c>
      <c r="BS15" s="19" t="s">
        <v>1317</v>
      </c>
      <c r="BT15" s="135" t="s">
        <v>209</v>
      </c>
      <c r="BU15" s="19" t="s">
        <v>1317</v>
      </c>
      <c r="BV15" s="58" t="s">
        <v>209</v>
      </c>
      <c r="BW15" s="19" t="s">
        <v>1317</v>
      </c>
      <c r="BX15" s="135" t="s">
        <v>209</v>
      </c>
      <c r="BY15" s="19" t="s">
        <v>1317</v>
      </c>
      <c r="BZ15" s="135" t="s">
        <v>209</v>
      </c>
      <c r="CA15" s="19" t="s">
        <v>1317</v>
      </c>
      <c r="CB15" s="135" t="s">
        <v>209</v>
      </c>
      <c r="CC15" s="19" t="s">
        <v>1317</v>
      </c>
      <c r="CD15" s="135" t="s">
        <v>207</v>
      </c>
      <c r="CE15" s="19" t="s">
        <v>1435</v>
      </c>
      <c r="CF15" s="135" t="s">
        <v>209</v>
      </c>
      <c r="CG15" s="19" t="s">
        <v>1317</v>
      </c>
      <c r="CH15" s="135" t="s">
        <v>209</v>
      </c>
      <c r="CI15" s="19" t="s">
        <v>1317</v>
      </c>
      <c r="CJ15" s="135" t="s">
        <v>209</v>
      </c>
      <c r="CK15" s="19" t="s">
        <v>1317</v>
      </c>
      <c r="CL15" s="135" t="s">
        <v>209</v>
      </c>
      <c r="CM15" s="19" t="s">
        <v>1317</v>
      </c>
      <c r="CN15" s="135" t="s">
        <v>207</v>
      </c>
      <c r="CO15" s="20" t="s">
        <v>1436</v>
      </c>
      <c r="CP15" s="135" t="s">
        <v>209</v>
      </c>
      <c r="CQ15" s="20" t="s">
        <v>1317</v>
      </c>
      <c r="CR15" s="135" t="s">
        <v>209</v>
      </c>
      <c r="CS15" s="19" t="s">
        <v>1317</v>
      </c>
      <c r="CT15" s="135" t="s">
        <v>207</v>
      </c>
      <c r="CU15" s="20" t="s">
        <v>1437</v>
      </c>
      <c r="CV15">
        <f t="shared" si="1"/>
        <v>7</v>
      </c>
      <c r="CW15">
        <f t="shared" si="2"/>
        <v>25</v>
      </c>
      <c r="CX15">
        <f t="shared" si="3"/>
        <v>32</v>
      </c>
      <c r="CY15" s="42">
        <f t="shared" si="4"/>
        <v>0.21875</v>
      </c>
      <c r="CZ15" s="42">
        <f t="shared" si="5"/>
        <v>0.78125</v>
      </c>
    </row>
    <row r="16" spans="1:104" ht="15" customHeight="1" x14ac:dyDescent="0.35">
      <c r="A16" s="65" t="s">
        <v>37</v>
      </c>
      <c r="B16" s="65" t="str">
        <f>VLOOKUP(A16,Matching_final!E:F,2,FALSE)</f>
        <v>R18015</v>
      </c>
      <c r="C16" s="262" t="s">
        <v>85</v>
      </c>
      <c r="D16" s="262"/>
      <c r="E16" s="63" t="s">
        <v>257</v>
      </c>
      <c r="F16" s="63" t="s">
        <v>137</v>
      </c>
      <c r="G16" s="63" t="s">
        <v>138</v>
      </c>
      <c r="H16" s="64">
        <v>2</v>
      </c>
      <c r="I16" s="63" t="s">
        <v>207</v>
      </c>
      <c r="J16" s="63" t="s">
        <v>208</v>
      </c>
      <c r="K16" s="63" t="s">
        <v>209</v>
      </c>
      <c r="L16" s="63" t="s">
        <v>210</v>
      </c>
      <c r="M16" s="63" t="s">
        <v>224</v>
      </c>
      <c r="N16" s="63" t="s">
        <v>225</v>
      </c>
      <c r="O16" s="63"/>
      <c r="P16" s="63"/>
      <c r="Q16" s="63"/>
      <c r="R16" s="63"/>
      <c r="S16" s="63"/>
      <c r="T16" s="63"/>
      <c r="U16" s="63"/>
      <c r="V16" s="63"/>
      <c r="W16" s="127" t="s">
        <v>267</v>
      </c>
      <c r="X16" s="127" t="s">
        <v>267</v>
      </c>
      <c r="Y16" s="63"/>
      <c r="Z16" s="63"/>
      <c r="AA16" s="64">
        <v>2</v>
      </c>
      <c r="AB16" s="63">
        <v>0</v>
      </c>
      <c r="AC16" s="63">
        <f t="shared" si="0"/>
        <v>1</v>
      </c>
      <c r="AD16" s="63"/>
      <c r="AE16" s="63"/>
      <c r="AF16" s="63"/>
      <c r="AG16" s="264"/>
      <c r="AH16" s="127" t="s">
        <v>267</v>
      </c>
      <c r="AI16" s="263"/>
      <c r="AJ16" s="135" t="s">
        <v>209</v>
      </c>
      <c r="AK16" s="59" t="s">
        <v>1317</v>
      </c>
      <c r="AL16" s="135" t="s">
        <v>209</v>
      </c>
      <c r="AM16" s="75" t="s">
        <v>1317</v>
      </c>
      <c r="AN16" s="135" t="s">
        <v>209</v>
      </c>
      <c r="AO16" s="19" t="s">
        <v>471</v>
      </c>
      <c r="AP16" s="135" t="s">
        <v>207</v>
      </c>
      <c r="AQ16" s="19" t="s">
        <v>415</v>
      </c>
      <c r="AR16" s="58" t="s">
        <v>209</v>
      </c>
      <c r="AS16" s="19" t="s">
        <v>1317</v>
      </c>
      <c r="AT16" s="135" t="s">
        <v>209</v>
      </c>
      <c r="AU16" s="19" t="s">
        <v>1317</v>
      </c>
      <c r="AV16" s="135" t="s">
        <v>209</v>
      </c>
      <c r="AW16" s="19" t="s">
        <v>1317</v>
      </c>
      <c r="AX16" s="135" t="s">
        <v>209</v>
      </c>
      <c r="AY16" s="19" t="s">
        <v>1317</v>
      </c>
      <c r="AZ16" s="135" t="s">
        <v>209</v>
      </c>
      <c r="BA16" s="19" t="s">
        <v>1317</v>
      </c>
      <c r="BB16" s="135" t="s">
        <v>209</v>
      </c>
      <c r="BC16" s="19" t="s">
        <v>1317</v>
      </c>
      <c r="BD16" s="135" t="s">
        <v>209</v>
      </c>
      <c r="BE16" s="19" t="s">
        <v>1317</v>
      </c>
      <c r="BF16" s="135" t="s">
        <v>209</v>
      </c>
      <c r="BG16" s="19" t="s">
        <v>1317</v>
      </c>
      <c r="BH16" s="135" t="s">
        <v>209</v>
      </c>
      <c r="BI16" s="19" t="s">
        <v>1317</v>
      </c>
      <c r="BJ16" s="135" t="s">
        <v>209</v>
      </c>
      <c r="BK16" s="19" t="s">
        <v>1317</v>
      </c>
      <c r="BL16" s="58" t="s">
        <v>209</v>
      </c>
      <c r="BM16" s="19" t="s">
        <v>1317</v>
      </c>
      <c r="BN16" s="135" t="s">
        <v>209</v>
      </c>
      <c r="BO16" s="19" t="s">
        <v>1317</v>
      </c>
      <c r="BP16" s="58" t="s">
        <v>209</v>
      </c>
      <c r="BQ16" s="19" t="s">
        <v>1317</v>
      </c>
      <c r="BR16" s="135" t="s">
        <v>209</v>
      </c>
      <c r="BS16" s="19" t="s">
        <v>1317</v>
      </c>
      <c r="BT16" s="135" t="s">
        <v>207</v>
      </c>
      <c r="BU16" s="19" t="s">
        <v>1438</v>
      </c>
      <c r="BV16" s="58" t="s">
        <v>209</v>
      </c>
      <c r="BW16" s="19" t="s">
        <v>1317</v>
      </c>
      <c r="BX16" s="135" t="s">
        <v>209</v>
      </c>
      <c r="BY16" s="150" t="s">
        <v>1317</v>
      </c>
      <c r="BZ16" s="135" t="s">
        <v>209</v>
      </c>
      <c r="CA16" s="19" t="s">
        <v>1317</v>
      </c>
      <c r="CB16" s="58" t="s">
        <v>209</v>
      </c>
      <c r="CC16" s="19" t="s">
        <v>1317</v>
      </c>
      <c r="CD16" s="135" t="s">
        <v>207</v>
      </c>
      <c r="CE16" s="19" t="s">
        <v>1439</v>
      </c>
      <c r="CF16" s="135" t="s">
        <v>209</v>
      </c>
      <c r="CG16" s="19" t="s">
        <v>1317</v>
      </c>
      <c r="CH16" s="135" t="s">
        <v>209</v>
      </c>
      <c r="CI16" s="19" t="s">
        <v>1317</v>
      </c>
      <c r="CJ16" s="58"/>
      <c r="CK16" s="19" t="s">
        <v>1317</v>
      </c>
      <c r="CL16" s="135" t="s">
        <v>209</v>
      </c>
      <c r="CM16" s="19" t="s">
        <v>1317</v>
      </c>
      <c r="CN16" s="135" t="s">
        <v>207</v>
      </c>
      <c r="CO16" s="20" t="s">
        <v>1436</v>
      </c>
      <c r="CP16" s="135" t="s">
        <v>209</v>
      </c>
      <c r="CQ16" s="20" t="s">
        <v>1317</v>
      </c>
      <c r="CR16" s="135" t="s">
        <v>209</v>
      </c>
      <c r="CS16" s="19" t="s">
        <v>1317</v>
      </c>
      <c r="CT16" s="135" t="s">
        <v>209</v>
      </c>
      <c r="CU16" s="19" t="s">
        <v>1317</v>
      </c>
      <c r="CV16">
        <f t="shared" si="1"/>
        <v>4</v>
      </c>
      <c r="CW16">
        <f t="shared" si="2"/>
        <v>27</v>
      </c>
      <c r="CX16">
        <f t="shared" si="3"/>
        <v>32</v>
      </c>
      <c r="CY16" s="42">
        <f t="shared" si="4"/>
        <v>0.125</v>
      </c>
      <c r="CZ16" s="42">
        <f t="shared" si="5"/>
        <v>0.84375</v>
      </c>
    </row>
    <row r="17" spans="1:104" ht="15" customHeight="1" x14ac:dyDescent="0.35">
      <c r="A17" s="65" t="s">
        <v>38</v>
      </c>
      <c r="B17" s="65" t="str">
        <f>VLOOKUP(A17,Matching_final!E:F,2,FALSE)</f>
        <v>R18016</v>
      </c>
      <c r="C17" s="262" t="s">
        <v>88</v>
      </c>
      <c r="D17" s="262"/>
      <c r="E17" s="63" t="s">
        <v>257</v>
      </c>
      <c r="F17" s="63" t="s">
        <v>139</v>
      </c>
      <c r="G17" s="63" t="s">
        <v>140</v>
      </c>
      <c r="H17" s="64">
        <v>2</v>
      </c>
      <c r="I17" s="63" t="s">
        <v>207</v>
      </c>
      <c r="J17" s="63" t="s">
        <v>208</v>
      </c>
      <c r="K17" s="63" t="s">
        <v>209</v>
      </c>
      <c r="L17" s="63" t="s">
        <v>210</v>
      </c>
      <c r="M17" s="63" t="s">
        <v>305</v>
      </c>
      <c r="N17" s="63" t="s">
        <v>306</v>
      </c>
      <c r="O17" s="63" t="s">
        <v>211</v>
      </c>
      <c r="P17" s="63" t="s">
        <v>211</v>
      </c>
      <c r="Q17" s="63" t="s">
        <v>212</v>
      </c>
      <c r="R17" s="63" t="s">
        <v>212</v>
      </c>
      <c r="S17" s="63" t="s">
        <v>213</v>
      </c>
      <c r="T17" s="63" t="s">
        <v>213</v>
      </c>
      <c r="U17" s="63" t="s">
        <v>214</v>
      </c>
      <c r="V17" s="63" t="s">
        <v>214</v>
      </c>
      <c r="W17" s="127" t="s">
        <v>267</v>
      </c>
      <c r="X17" s="127" t="s">
        <v>267</v>
      </c>
      <c r="Y17" s="63"/>
      <c r="Z17" s="63"/>
      <c r="AA17" s="64">
        <v>2</v>
      </c>
      <c r="AB17" s="63">
        <v>0</v>
      </c>
      <c r="AC17" s="63">
        <f t="shared" si="0"/>
        <v>1</v>
      </c>
      <c r="AD17" s="11">
        <v>0.4</v>
      </c>
      <c r="AE17" s="11">
        <v>0.8</v>
      </c>
      <c r="AF17" s="11">
        <v>1.2</v>
      </c>
      <c r="AG17" s="11">
        <v>1.6</v>
      </c>
      <c r="AH17" s="127" t="s">
        <v>267</v>
      </c>
      <c r="AI17" s="263"/>
      <c r="AJ17" s="135" t="s">
        <v>209</v>
      </c>
      <c r="AK17" s="59" t="s">
        <v>1317</v>
      </c>
      <c r="AL17" s="135" t="s">
        <v>209</v>
      </c>
      <c r="AM17" s="75" t="s">
        <v>1317</v>
      </c>
      <c r="AN17" s="135" t="s">
        <v>209</v>
      </c>
      <c r="AO17" s="19" t="s">
        <v>471</v>
      </c>
      <c r="AP17" s="135" t="s">
        <v>209</v>
      </c>
      <c r="AQ17" s="19" t="s">
        <v>471</v>
      </c>
      <c r="AR17" s="58" t="s">
        <v>209</v>
      </c>
      <c r="AS17" s="19" t="s">
        <v>1317</v>
      </c>
      <c r="AT17" s="135" t="s">
        <v>209</v>
      </c>
      <c r="AU17" s="19" t="s">
        <v>1317</v>
      </c>
      <c r="AV17" s="135" t="s">
        <v>209</v>
      </c>
      <c r="AW17" s="19" t="s">
        <v>1317</v>
      </c>
      <c r="AX17" s="135" t="s">
        <v>209</v>
      </c>
      <c r="AY17" s="19" t="s">
        <v>1317</v>
      </c>
      <c r="AZ17" s="135" t="s">
        <v>209</v>
      </c>
      <c r="BA17" s="19" t="s">
        <v>1317</v>
      </c>
      <c r="BB17" s="135" t="s">
        <v>212</v>
      </c>
      <c r="BC17" s="19" t="s">
        <v>1317</v>
      </c>
      <c r="BD17" s="135" t="s">
        <v>209</v>
      </c>
      <c r="BE17" s="19" t="s">
        <v>1317</v>
      </c>
      <c r="BF17" s="135" t="s">
        <v>209</v>
      </c>
      <c r="BG17" s="19" t="s">
        <v>1317</v>
      </c>
      <c r="BH17" s="135" t="s">
        <v>209</v>
      </c>
      <c r="BI17" s="19" t="s">
        <v>1317</v>
      </c>
      <c r="BJ17" s="135" t="s">
        <v>209</v>
      </c>
      <c r="BK17" s="19" t="s">
        <v>1317</v>
      </c>
      <c r="BL17" s="58" t="s">
        <v>209</v>
      </c>
      <c r="BM17" s="19" t="s">
        <v>1317</v>
      </c>
      <c r="BN17" s="135" t="s">
        <v>209</v>
      </c>
      <c r="BO17" s="19" t="s">
        <v>1317</v>
      </c>
      <c r="BP17" s="135" t="s">
        <v>209</v>
      </c>
      <c r="BQ17" s="19" t="s">
        <v>1317</v>
      </c>
      <c r="BR17" s="135" t="s">
        <v>209</v>
      </c>
      <c r="BS17" s="19" t="s">
        <v>1317</v>
      </c>
      <c r="BT17" s="135" t="s">
        <v>209</v>
      </c>
      <c r="BU17" s="19" t="s">
        <v>1317</v>
      </c>
      <c r="BV17" s="58" t="s">
        <v>209</v>
      </c>
      <c r="BW17" s="19" t="s">
        <v>1317</v>
      </c>
      <c r="BX17" s="135" t="s">
        <v>209</v>
      </c>
      <c r="BY17" s="19" t="s">
        <v>1317</v>
      </c>
      <c r="BZ17" s="135" t="s">
        <v>209</v>
      </c>
      <c r="CA17" s="19" t="s">
        <v>1317</v>
      </c>
      <c r="CB17" s="58" t="s">
        <v>209</v>
      </c>
      <c r="CC17" s="19" t="s">
        <v>1317</v>
      </c>
      <c r="CD17" s="135" t="s">
        <v>209</v>
      </c>
      <c r="CE17" s="19" t="s">
        <v>1317</v>
      </c>
      <c r="CF17" s="58" t="s">
        <v>305</v>
      </c>
      <c r="CG17" s="19" t="s">
        <v>1317</v>
      </c>
      <c r="CH17" s="135" t="s">
        <v>209</v>
      </c>
      <c r="CI17" s="19" t="s">
        <v>1317</v>
      </c>
      <c r="CJ17" s="58" t="s">
        <v>305</v>
      </c>
      <c r="CK17" s="19" t="s">
        <v>1317</v>
      </c>
      <c r="CL17" s="58" t="s">
        <v>305</v>
      </c>
      <c r="CM17" s="19" t="s">
        <v>1317</v>
      </c>
      <c r="CN17" s="135" t="s">
        <v>211</v>
      </c>
      <c r="CO17" s="19" t="s">
        <v>1440</v>
      </c>
      <c r="CP17" s="135" t="s">
        <v>209</v>
      </c>
      <c r="CQ17" s="19" t="s">
        <v>1317</v>
      </c>
      <c r="CR17" s="135" t="s">
        <v>209</v>
      </c>
      <c r="CS17" s="19" t="s">
        <v>1317</v>
      </c>
      <c r="CT17" s="135" t="s">
        <v>209</v>
      </c>
      <c r="CU17" s="19" t="s">
        <v>1317</v>
      </c>
      <c r="CV17">
        <f t="shared" si="1"/>
        <v>0</v>
      </c>
      <c r="CW17">
        <f t="shared" si="2"/>
        <v>27</v>
      </c>
      <c r="CX17">
        <f t="shared" si="3"/>
        <v>32</v>
      </c>
      <c r="CY17" s="42">
        <f t="shared" si="4"/>
        <v>0</v>
      </c>
      <c r="CZ17" s="42">
        <f t="shared" si="5"/>
        <v>0.84375</v>
      </c>
    </row>
    <row r="18" spans="1:104" ht="15" customHeight="1" x14ac:dyDescent="0.35">
      <c r="A18" s="65" t="s">
        <v>39</v>
      </c>
      <c r="B18" s="65" t="str">
        <f>VLOOKUP(A18,Matching_final!E:F,2,FALSE)</f>
        <v>R18017</v>
      </c>
      <c r="C18" s="262" t="s">
        <v>86</v>
      </c>
      <c r="D18" s="262"/>
      <c r="E18" s="63" t="s">
        <v>257</v>
      </c>
      <c r="F18" s="63" t="s">
        <v>141</v>
      </c>
      <c r="G18" s="63" t="s">
        <v>142</v>
      </c>
      <c r="H18" s="64">
        <v>2</v>
      </c>
      <c r="I18" s="63" t="s">
        <v>207</v>
      </c>
      <c r="J18" s="63" t="s">
        <v>208</v>
      </c>
      <c r="K18" s="63" t="s">
        <v>209</v>
      </c>
      <c r="L18" s="63" t="s">
        <v>210</v>
      </c>
      <c r="M18" s="63" t="s">
        <v>305</v>
      </c>
      <c r="N18" s="63" t="s">
        <v>306</v>
      </c>
      <c r="O18" s="63" t="s">
        <v>211</v>
      </c>
      <c r="P18" s="63" t="s">
        <v>211</v>
      </c>
      <c r="Q18" s="63" t="s">
        <v>212</v>
      </c>
      <c r="R18" s="63" t="s">
        <v>212</v>
      </c>
      <c r="S18" s="63" t="s">
        <v>213</v>
      </c>
      <c r="T18" s="63" t="s">
        <v>213</v>
      </c>
      <c r="U18" s="63" t="s">
        <v>214</v>
      </c>
      <c r="V18" s="63" t="s">
        <v>214</v>
      </c>
      <c r="W18" s="127" t="s">
        <v>267</v>
      </c>
      <c r="X18" s="127" t="s">
        <v>267</v>
      </c>
      <c r="Y18" s="63"/>
      <c r="Z18" s="63"/>
      <c r="AA18" s="64">
        <v>2</v>
      </c>
      <c r="AB18" s="63">
        <v>0</v>
      </c>
      <c r="AC18" s="63">
        <f t="shared" si="0"/>
        <v>1</v>
      </c>
      <c r="AD18" s="11">
        <v>0.4</v>
      </c>
      <c r="AE18" s="11">
        <v>0.8</v>
      </c>
      <c r="AF18" s="11">
        <v>1.2</v>
      </c>
      <c r="AG18" s="11">
        <v>1.6</v>
      </c>
      <c r="AH18" s="127" t="s">
        <v>267</v>
      </c>
      <c r="AI18" s="263"/>
      <c r="AJ18" s="135" t="s">
        <v>209</v>
      </c>
      <c r="AK18" s="59" t="s">
        <v>1317</v>
      </c>
      <c r="AL18" s="135" t="s">
        <v>209</v>
      </c>
      <c r="AM18" s="75" t="s">
        <v>1317</v>
      </c>
      <c r="AN18" s="135" t="s">
        <v>209</v>
      </c>
      <c r="AO18" s="19" t="s">
        <v>471</v>
      </c>
      <c r="AP18" s="135" t="s">
        <v>209</v>
      </c>
      <c r="AQ18" s="19" t="s">
        <v>471</v>
      </c>
      <c r="AR18" s="58" t="s">
        <v>209</v>
      </c>
      <c r="AS18" s="19" t="s">
        <v>1317</v>
      </c>
      <c r="AT18" s="135" t="s">
        <v>209</v>
      </c>
      <c r="AU18" s="19" t="s">
        <v>1317</v>
      </c>
      <c r="AV18" s="135" t="s">
        <v>209</v>
      </c>
      <c r="AW18" s="19" t="s">
        <v>1317</v>
      </c>
      <c r="AX18" s="135" t="s">
        <v>209</v>
      </c>
      <c r="AY18" s="19" t="s">
        <v>1317</v>
      </c>
      <c r="AZ18" s="135" t="s">
        <v>209</v>
      </c>
      <c r="BA18" s="19" t="s">
        <v>1317</v>
      </c>
      <c r="BB18" s="135" t="s">
        <v>209</v>
      </c>
      <c r="BC18" s="19" t="s">
        <v>1317</v>
      </c>
      <c r="BD18" s="135" t="s">
        <v>209</v>
      </c>
      <c r="BE18" s="19" t="s">
        <v>1317</v>
      </c>
      <c r="BF18" s="135" t="s">
        <v>209</v>
      </c>
      <c r="BG18" s="19" t="s">
        <v>1317</v>
      </c>
      <c r="BH18" s="135" t="s">
        <v>209</v>
      </c>
      <c r="BI18" s="19" t="s">
        <v>1317</v>
      </c>
      <c r="BJ18" s="135" t="s">
        <v>209</v>
      </c>
      <c r="BK18" s="19" t="s">
        <v>1317</v>
      </c>
      <c r="BL18" s="58" t="s">
        <v>209</v>
      </c>
      <c r="BM18" s="19" t="s">
        <v>1317</v>
      </c>
      <c r="BN18" s="135" t="s">
        <v>209</v>
      </c>
      <c r="BO18" s="19" t="s">
        <v>1317</v>
      </c>
      <c r="BP18" s="58" t="s">
        <v>209</v>
      </c>
      <c r="BQ18" s="19" t="s">
        <v>1317</v>
      </c>
      <c r="BR18" s="135" t="s">
        <v>209</v>
      </c>
      <c r="BS18" s="19" t="s">
        <v>1317</v>
      </c>
      <c r="BT18" s="135" t="s">
        <v>209</v>
      </c>
      <c r="BU18" s="19" t="s">
        <v>1317</v>
      </c>
      <c r="BV18" s="58" t="s">
        <v>209</v>
      </c>
      <c r="BW18" s="19" t="s">
        <v>1317</v>
      </c>
      <c r="BX18" s="135" t="s">
        <v>209</v>
      </c>
      <c r="BY18" s="19" t="s">
        <v>1317</v>
      </c>
      <c r="BZ18" s="135" t="s">
        <v>209</v>
      </c>
      <c r="CA18" s="19" t="s">
        <v>1317</v>
      </c>
      <c r="CB18" s="58" t="s">
        <v>209</v>
      </c>
      <c r="CC18" s="19" t="s">
        <v>1317</v>
      </c>
      <c r="CD18" s="135" t="s">
        <v>209</v>
      </c>
      <c r="CE18" s="19" t="s">
        <v>1317</v>
      </c>
      <c r="CF18" s="135" t="s">
        <v>209</v>
      </c>
      <c r="CG18" s="150" t="s">
        <v>1317</v>
      </c>
      <c r="CH18" s="135" t="s">
        <v>209</v>
      </c>
      <c r="CI18" s="19" t="s">
        <v>1317</v>
      </c>
      <c r="CJ18" s="135" t="s">
        <v>209</v>
      </c>
      <c r="CK18" s="19" t="s">
        <v>1317</v>
      </c>
      <c r="CL18" s="135" t="s">
        <v>209</v>
      </c>
      <c r="CM18" s="19" t="s">
        <v>1317</v>
      </c>
      <c r="CN18" s="135" t="s">
        <v>211</v>
      </c>
      <c r="CO18" s="19" t="s">
        <v>1440</v>
      </c>
      <c r="CP18" s="135" t="s">
        <v>209</v>
      </c>
      <c r="CQ18" s="19" t="s">
        <v>1317</v>
      </c>
      <c r="CR18" s="135" t="s">
        <v>209</v>
      </c>
      <c r="CS18" s="19" t="s">
        <v>1317</v>
      </c>
      <c r="CT18" s="135" t="s">
        <v>209</v>
      </c>
      <c r="CU18" s="19" t="s">
        <v>1317</v>
      </c>
      <c r="CV18">
        <f t="shared" si="1"/>
        <v>0</v>
      </c>
      <c r="CW18">
        <f t="shared" si="2"/>
        <v>31</v>
      </c>
      <c r="CX18">
        <f t="shared" si="3"/>
        <v>32</v>
      </c>
      <c r="CY18" s="42">
        <f t="shared" si="4"/>
        <v>0</v>
      </c>
      <c r="CZ18" s="42">
        <f t="shared" si="5"/>
        <v>0.96875</v>
      </c>
    </row>
    <row r="19" spans="1:104" ht="15" customHeight="1" x14ac:dyDescent="0.35">
      <c r="A19" s="65" t="s">
        <v>40</v>
      </c>
      <c r="B19" s="65" t="str">
        <f>VLOOKUP(A19,Matching_final!E:F,2,FALSE)</f>
        <v>R18018</v>
      </c>
      <c r="C19" s="262" t="s">
        <v>87</v>
      </c>
      <c r="D19" s="262"/>
      <c r="E19" s="63" t="s">
        <v>257</v>
      </c>
      <c r="F19" s="63" t="s">
        <v>143</v>
      </c>
      <c r="G19" s="63" t="s">
        <v>144</v>
      </c>
      <c r="H19" s="64">
        <v>2</v>
      </c>
      <c r="I19" s="63" t="s">
        <v>207</v>
      </c>
      <c r="J19" s="63" t="s">
        <v>208</v>
      </c>
      <c r="K19" s="63" t="s">
        <v>209</v>
      </c>
      <c r="L19" s="63" t="s">
        <v>210</v>
      </c>
      <c r="M19" s="63" t="s">
        <v>224</v>
      </c>
      <c r="N19" s="63" t="s">
        <v>225</v>
      </c>
      <c r="O19" s="63"/>
      <c r="P19" s="63"/>
      <c r="Q19" s="63"/>
      <c r="R19" s="63"/>
      <c r="S19" s="63"/>
      <c r="T19" s="63"/>
      <c r="U19" s="63"/>
      <c r="V19" s="63"/>
      <c r="W19" s="127" t="s">
        <v>267</v>
      </c>
      <c r="X19" s="127" t="s">
        <v>267</v>
      </c>
      <c r="Y19" s="63"/>
      <c r="Z19" s="63"/>
      <c r="AA19" s="64">
        <v>2</v>
      </c>
      <c r="AB19" s="63">
        <v>0</v>
      </c>
      <c r="AC19" s="63">
        <f t="shared" si="0"/>
        <v>1</v>
      </c>
      <c r="AD19" s="63"/>
      <c r="AE19" s="63"/>
      <c r="AF19" s="63"/>
      <c r="AG19" s="264"/>
      <c r="AH19" s="127" t="s">
        <v>267</v>
      </c>
      <c r="AI19" s="263"/>
      <c r="AJ19" s="135" t="s">
        <v>209</v>
      </c>
      <c r="AK19" s="59" t="s">
        <v>1317</v>
      </c>
      <c r="AL19" s="135" t="s">
        <v>209</v>
      </c>
      <c r="AM19" s="75" t="s">
        <v>1317</v>
      </c>
      <c r="AN19" s="135" t="s">
        <v>209</v>
      </c>
      <c r="AO19" s="19" t="s">
        <v>471</v>
      </c>
      <c r="AP19" s="135" t="s">
        <v>207</v>
      </c>
      <c r="AQ19" s="20" t="s">
        <v>409</v>
      </c>
      <c r="AR19" s="58" t="s">
        <v>209</v>
      </c>
      <c r="AS19" s="19" t="s">
        <v>1317</v>
      </c>
      <c r="AT19" s="135" t="s">
        <v>209</v>
      </c>
      <c r="AU19" s="19" t="s">
        <v>1317</v>
      </c>
      <c r="AV19" s="135" t="s">
        <v>209</v>
      </c>
      <c r="AW19" s="19" t="s">
        <v>1317</v>
      </c>
      <c r="AX19" s="135" t="s">
        <v>209</v>
      </c>
      <c r="AY19" s="20" t="s">
        <v>1317</v>
      </c>
      <c r="AZ19" s="135" t="s">
        <v>209</v>
      </c>
      <c r="BA19" s="19" t="s">
        <v>1317</v>
      </c>
      <c r="BB19" s="135" t="s">
        <v>209</v>
      </c>
      <c r="BC19" s="19" t="s">
        <v>1317</v>
      </c>
      <c r="BD19" s="135" t="s">
        <v>209</v>
      </c>
      <c r="BE19" s="19" t="s">
        <v>1317</v>
      </c>
      <c r="BF19" s="135" t="s">
        <v>209</v>
      </c>
      <c r="BG19" s="19" t="s">
        <v>1317</v>
      </c>
      <c r="BH19" s="135" t="s">
        <v>207</v>
      </c>
      <c r="BI19" s="20" t="s">
        <v>1441</v>
      </c>
      <c r="BJ19" s="135" t="s">
        <v>207</v>
      </c>
      <c r="BK19" s="20" t="s">
        <v>1442</v>
      </c>
      <c r="BL19" s="58" t="s">
        <v>209</v>
      </c>
      <c r="BM19" s="20" t="s">
        <v>1317</v>
      </c>
      <c r="BN19" s="135" t="s">
        <v>209</v>
      </c>
      <c r="BO19" s="19" t="s">
        <v>1317</v>
      </c>
      <c r="BP19" s="58" t="s">
        <v>209</v>
      </c>
      <c r="BQ19" s="19" t="s">
        <v>1317</v>
      </c>
      <c r="BR19" s="135" t="s">
        <v>209</v>
      </c>
      <c r="BS19" s="19" t="s">
        <v>1317</v>
      </c>
      <c r="BT19" s="135" t="s">
        <v>207</v>
      </c>
      <c r="BU19" s="19" t="s">
        <v>1443</v>
      </c>
      <c r="BV19" s="58" t="s">
        <v>209</v>
      </c>
      <c r="BW19" s="19" t="s">
        <v>1317</v>
      </c>
      <c r="BX19" s="135" t="s">
        <v>209</v>
      </c>
      <c r="BY19" s="19" t="s">
        <v>1317</v>
      </c>
      <c r="BZ19" s="135" t="s">
        <v>209</v>
      </c>
      <c r="CA19" s="19" t="s">
        <v>1317</v>
      </c>
      <c r="CB19" s="58" t="s">
        <v>209</v>
      </c>
      <c r="CC19" s="19" t="s">
        <v>1317</v>
      </c>
      <c r="CD19" s="135" t="s">
        <v>209</v>
      </c>
      <c r="CE19" s="20" t="s">
        <v>1317</v>
      </c>
      <c r="CF19" s="135" t="s">
        <v>209</v>
      </c>
      <c r="CG19" s="19" t="s">
        <v>1317</v>
      </c>
      <c r="CH19" s="135" t="s">
        <v>207</v>
      </c>
      <c r="CI19" s="19" t="s">
        <v>1444</v>
      </c>
      <c r="CJ19" s="135" t="s">
        <v>209</v>
      </c>
      <c r="CK19" s="19" t="s">
        <v>1317</v>
      </c>
      <c r="CL19" s="135" t="s">
        <v>207</v>
      </c>
      <c r="CM19" s="20" t="s">
        <v>1445</v>
      </c>
      <c r="CN19" s="135" t="s">
        <v>207</v>
      </c>
      <c r="CO19" s="20" t="s">
        <v>1446</v>
      </c>
      <c r="CP19" s="135" t="s">
        <v>209</v>
      </c>
      <c r="CQ19" s="20" t="s">
        <v>1317</v>
      </c>
      <c r="CR19" s="135" t="s">
        <v>209</v>
      </c>
      <c r="CS19" s="19" t="s">
        <v>1317</v>
      </c>
      <c r="CT19" s="135" t="s">
        <v>207</v>
      </c>
      <c r="CU19" s="19" t="s">
        <v>1447</v>
      </c>
      <c r="CV19">
        <f t="shared" si="1"/>
        <v>8</v>
      </c>
      <c r="CW19">
        <f t="shared" si="2"/>
        <v>24</v>
      </c>
      <c r="CX19">
        <f t="shared" si="3"/>
        <v>32</v>
      </c>
      <c r="CY19" s="42">
        <f t="shared" si="4"/>
        <v>0.25</v>
      </c>
      <c r="CZ19" s="42">
        <f t="shared" si="5"/>
        <v>0.75</v>
      </c>
    </row>
    <row r="20" spans="1:104" ht="15" customHeight="1" x14ac:dyDescent="0.35">
      <c r="A20" s="65" t="s">
        <v>41</v>
      </c>
      <c r="B20" s="65" t="str">
        <f>VLOOKUP(A20,Matching_final!E:F,2,FALSE)</f>
        <v>R18019</v>
      </c>
      <c r="C20" s="262" t="s">
        <v>314</v>
      </c>
      <c r="D20" s="262"/>
      <c r="E20" s="63" t="s">
        <v>257</v>
      </c>
      <c r="F20" s="63" t="s">
        <v>145</v>
      </c>
      <c r="G20" s="63" t="s">
        <v>146</v>
      </c>
      <c r="H20" s="64">
        <v>2</v>
      </c>
      <c r="I20" s="63" t="s">
        <v>207</v>
      </c>
      <c r="J20" s="63" t="s">
        <v>208</v>
      </c>
      <c r="K20" s="63" t="s">
        <v>209</v>
      </c>
      <c r="L20" s="63" t="s">
        <v>210</v>
      </c>
      <c r="M20" s="63" t="s">
        <v>224</v>
      </c>
      <c r="N20" s="63" t="s">
        <v>225</v>
      </c>
      <c r="O20" s="63"/>
      <c r="P20" s="63"/>
      <c r="Q20" s="63"/>
      <c r="R20" s="63"/>
      <c r="S20" s="63"/>
      <c r="T20" s="63"/>
      <c r="U20" s="63"/>
      <c r="V20" s="63"/>
      <c r="W20" s="127" t="s">
        <v>267</v>
      </c>
      <c r="X20" s="127" t="s">
        <v>267</v>
      </c>
      <c r="Y20" s="63"/>
      <c r="Z20" s="63"/>
      <c r="AA20" s="64">
        <v>2</v>
      </c>
      <c r="AB20" s="63">
        <v>0</v>
      </c>
      <c r="AC20" s="63">
        <f t="shared" si="0"/>
        <v>1</v>
      </c>
      <c r="AD20" s="63"/>
      <c r="AE20" s="63"/>
      <c r="AF20" s="63"/>
      <c r="AG20" s="264"/>
      <c r="AH20" s="127" t="s">
        <v>267</v>
      </c>
      <c r="AI20" s="263"/>
      <c r="AJ20" s="135" t="s">
        <v>209</v>
      </c>
      <c r="AK20" s="59" t="s">
        <v>1317</v>
      </c>
      <c r="AL20" s="135" t="s">
        <v>209</v>
      </c>
      <c r="AM20" s="75" t="s">
        <v>1317</v>
      </c>
      <c r="AN20" s="135" t="s">
        <v>209</v>
      </c>
      <c r="AO20" s="19" t="s">
        <v>471</v>
      </c>
      <c r="AP20" s="135" t="s">
        <v>207</v>
      </c>
      <c r="AQ20" s="19" t="s">
        <v>1448</v>
      </c>
      <c r="AR20" s="135" t="s">
        <v>207</v>
      </c>
      <c r="AS20" s="19" t="s">
        <v>1448</v>
      </c>
      <c r="AT20" s="135" t="s">
        <v>207</v>
      </c>
      <c r="AU20" s="19" t="s">
        <v>1448</v>
      </c>
      <c r="AV20" s="135" t="s">
        <v>209</v>
      </c>
      <c r="AW20" s="19" t="s">
        <v>1317</v>
      </c>
      <c r="AX20" s="135" t="s">
        <v>207</v>
      </c>
      <c r="AY20" s="19" t="s">
        <v>1448</v>
      </c>
      <c r="AZ20" s="135" t="s">
        <v>207</v>
      </c>
      <c r="BA20" s="19" t="s">
        <v>1448</v>
      </c>
      <c r="BB20" s="135" t="s">
        <v>207</v>
      </c>
      <c r="BC20" s="19" t="s">
        <v>1448</v>
      </c>
      <c r="BD20" s="135" t="s">
        <v>207</v>
      </c>
      <c r="BE20" s="19" t="s">
        <v>1448</v>
      </c>
      <c r="BF20" s="135" t="s">
        <v>209</v>
      </c>
      <c r="BG20" s="19" t="s">
        <v>1317</v>
      </c>
      <c r="BH20" s="135" t="s">
        <v>207</v>
      </c>
      <c r="BI20" s="19" t="s">
        <v>1448</v>
      </c>
      <c r="BJ20" s="135" t="s">
        <v>207</v>
      </c>
      <c r="BK20" s="19" t="s">
        <v>1448</v>
      </c>
      <c r="BL20" s="135" t="s">
        <v>207</v>
      </c>
      <c r="BM20" s="19" t="s">
        <v>1448</v>
      </c>
      <c r="BN20" s="135" t="s">
        <v>207</v>
      </c>
      <c r="BO20" s="19" t="s">
        <v>1448</v>
      </c>
      <c r="BP20" s="135" t="s">
        <v>207</v>
      </c>
      <c r="BQ20" s="19" t="s">
        <v>1448</v>
      </c>
      <c r="BR20" s="135" t="s">
        <v>209</v>
      </c>
      <c r="BS20" s="19" t="s">
        <v>1317</v>
      </c>
      <c r="BT20" s="135" t="s">
        <v>207</v>
      </c>
      <c r="BU20" s="19" t="s">
        <v>1448</v>
      </c>
      <c r="BV20" s="58" t="s">
        <v>209</v>
      </c>
      <c r="BW20" s="19" t="s">
        <v>1317</v>
      </c>
      <c r="BX20" s="135" t="s">
        <v>207</v>
      </c>
      <c r="BY20" s="19" t="s">
        <v>1448</v>
      </c>
      <c r="BZ20" s="135" t="s">
        <v>207</v>
      </c>
      <c r="CA20" s="19" t="s">
        <v>1448</v>
      </c>
      <c r="CB20" s="135" t="s">
        <v>207</v>
      </c>
      <c r="CC20" s="19" t="s">
        <v>1448</v>
      </c>
      <c r="CD20" s="135" t="s">
        <v>207</v>
      </c>
      <c r="CE20" s="19" t="s">
        <v>1448</v>
      </c>
      <c r="CF20" s="135" t="s">
        <v>207</v>
      </c>
      <c r="CG20" s="19" t="s">
        <v>1448</v>
      </c>
      <c r="CH20" s="135" t="s">
        <v>209</v>
      </c>
      <c r="CI20" s="19" t="s">
        <v>1317</v>
      </c>
      <c r="CJ20" s="135" t="s">
        <v>207</v>
      </c>
      <c r="CK20" s="19" t="s">
        <v>1448</v>
      </c>
      <c r="CL20" s="135" t="s">
        <v>207</v>
      </c>
      <c r="CM20" s="19" t="s">
        <v>1448</v>
      </c>
      <c r="CN20" s="135" t="s">
        <v>207</v>
      </c>
      <c r="CO20" s="19" t="s">
        <v>1448</v>
      </c>
      <c r="CP20" s="135" t="s">
        <v>209</v>
      </c>
      <c r="CQ20" s="19" t="s">
        <v>1317</v>
      </c>
      <c r="CR20" s="135" t="s">
        <v>207</v>
      </c>
      <c r="CS20" s="19" t="s">
        <v>1448</v>
      </c>
      <c r="CT20" s="135" t="s">
        <v>207</v>
      </c>
      <c r="CU20" s="19" t="s">
        <v>1448</v>
      </c>
      <c r="CV20">
        <f t="shared" si="1"/>
        <v>23</v>
      </c>
      <c r="CW20">
        <f t="shared" si="2"/>
        <v>9</v>
      </c>
      <c r="CX20">
        <f t="shared" si="3"/>
        <v>32</v>
      </c>
      <c r="CY20" s="42">
        <f t="shared" si="4"/>
        <v>0.71875</v>
      </c>
      <c r="CZ20" s="42">
        <f t="shared" si="5"/>
        <v>0.28125</v>
      </c>
    </row>
    <row r="21" spans="1:104" ht="15" customHeight="1" x14ac:dyDescent="0.35">
      <c r="A21" s="65" t="s">
        <v>42</v>
      </c>
      <c r="B21" s="65" t="str">
        <f>VLOOKUP(A21,Matching_final!E:F,2,FALSE)</f>
        <v>R18020</v>
      </c>
      <c r="C21" s="262" t="s">
        <v>315</v>
      </c>
      <c r="D21" s="262"/>
      <c r="E21" s="63" t="s">
        <v>257</v>
      </c>
      <c r="F21" s="63" t="s">
        <v>148</v>
      </c>
      <c r="G21" s="63" t="s">
        <v>147</v>
      </c>
      <c r="H21" s="64">
        <v>2</v>
      </c>
      <c r="I21" s="63" t="s">
        <v>207</v>
      </c>
      <c r="J21" s="63" t="s">
        <v>208</v>
      </c>
      <c r="K21" s="63" t="s">
        <v>209</v>
      </c>
      <c r="L21" s="63" t="s">
        <v>210</v>
      </c>
      <c r="M21" s="63" t="s">
        <v>224</v>
      </c>
      <c r="N21" s="63" t="s">
        <v>225</v>
      </c>
      <c r="O21" s="63"/>
      <c r="P21" s="63"/>
      <c r="Q21" s="63"/>
      <c r="R21" s="63"/>
      <c r="S21" s="63"/>
      <c r="T21" s="63"/>
      <c r="U21" s="63"/>
      <c r="V21" s="63"/>
      <c r="W21" s="127" t="s">
        <v>267</v>
      </c>
      <c r="X21" s="127" t="s">
        <v>267</v>
      </c>
      <c r="Y21" s="63"/>
      <c r="Z21" s="63"/>
      <c r="AA21" s="64">
        <v>2</v>
      </c>
      <c r="AB21" s="63">
        <v>0</v>
      </c>
      <c r="AC21" s="63">
        <f t="shared" si="0"/>
        <v>1</v>
      </c>
      <c r="AD21" s="63"/>
      <c r="AE21" s="63"/>
      <c r="AF21" s="63"/>
      <c r="AG21" s="63"/>
      <c r="AH21" s="127" t="s">
        <v>267</v>
      </c>
      <c r="AI21" s="263"/>
      <c r="AJ21" s="135" t="s">
        <v>209</v>
      </c>
      <c r="AK21" s="59" t="s">
        <v>1317</v>
      </c>
      <c r="AL21" s="135" t="s">
        <v>209</v>
      </c>
      <c r="AM21" s="162" t="s">
        <v>1317</v>
      </c>
      <c r="AN21" s="135" t="s">
        <v>209</v>
      </c>
      <c r="AO21" s="19" t="s">
        <v>471</v>
      </c>
      <c r="AP21" s="135" t="s">
        <v>207</v>
      </c>
      <c r="AQ21" s="19" t="s">
        <v>1448</v>
      </c>
      <c r="AR21" s="135" t="s">
        <v>207</v>
      </c>
      <c r="AS21" s="19" t="s">
        <v>1448</v>
      </c>
      <c r="AT21" s="135" t="s">
        <v>207</v>
      </c>
      <c r="AU21" s="19" t="s">
        <v>1448</v>
      </c>
      <c r="AV21" s="135" t="s">
        <v>209</v>
      </c>
      <c r="AW21" s="19" t="s">
        <v>1317</v>
      </c>
      <c r="AX21" s="135" t="s">
        <v>207</v>
      </c>
      <c r="AY21" s="19" t="s">
        <v>1448</v>
      </c>
      <c r="AZ21" s="135" t="s">
        <v>207</v>
      </c>
      <c r="BA21" s="19" t="s">
        <v>1448</v>
      </c>
      <c r="BB21" s="135" t="s">
        <v>207</v>
      </c>
      <c r="BC21" s="19" t="s">
        <v>1448</v>
      </c>
      <c r="BD21" s="135" t="s">
        <v>207</v>
      </c>
      <c r="BE21" s="19" t="s">
        <v>1448</v>
      </c>
      <c r="BF21" s="135" t="s">
        <v>207</v>
      </c>
      <c r="BG21" s="19" t="s">
        <v>1448</v>
      </c>
      <c r="BH21" s="135" t="s">
        <v>207</v>
      </c>
      <c r="BI21" s="19" t="s">
        <v>1448</v>
      </c>
      <c r="BJ21" s="135" t="s">
        <v>207</v>
      </c>
      <c r="BK21" s="19" t="s">
        <v>1448</v>
      </c>
      <c r="BL21" s="135" t="s">
        <v>207</v>
      </c>
      <c r="BM21" s="19" t="s">
        <v>1448</v>
      </c>
      <c r="BN21" s="135" t="s">
        <v>207</v>
      </c>
      <c r="BO21" s="19" t="s">
        <v>1448</v>
      </c>
      <c r="BP21" s="135" t="s">
        <v>207</v>
      </c>
      <c r="BQ21" s="19" t="s">
        <v>1448</v>
      </c>
      <c r="BR21" s="135" t="s">
        <v>209</v>
      </c>
      <c r="BS21" s="19" t="s">
        <v>1317</v>
      </c>
      <c r="BT21" s="135" t="s">
        <v>207</v>
      </c>
      <c r="BU21" s="19" t="s">
        <v>1448</v>
      </c>
      <c r="BV21" s="58" t="s">
        <v>209</v>
      </c>
      <c r="BW21" s="19" t="s">
        <v>1317</v>
      </c>
      <c r="BX21" s="135" t="s">
        <v>207</v>
      </c>
      <c r="BY21" s="19" t="s">
        <v>1448</v>
      </c>
      <c r="BZ21" s="135" t="s">
        <v>207</v>
      </c>
      <c r="CA21" s="19" t="s">
        <v>1448</v>
      </c>
      <c r="CB21" s="135" t="s">
        <v>207</v>
      </c>
      <c r="CC21" s="19" t="s">
        <v>1448</v>
      </c>
      <c r="CD21" s="135" t="s">
        <v>207</v>
      </c>
      <c r="CE21" s="19" t="s">
        <v>1448</v>
      </c>
      <c r="CF21" s="135" t="s">
        <v>207</v>
      </c>
      <c r="CG21" s="19" t="s">
        <v>1448</v>
      </c>
      <c r="CH21" s="135" t="s">
        <v>209</v>
      </c>
      <c r="CI21" s="19" t="s">
        <v>1317</v>
      </c>
      <c r="CJ21" s="135" t="s">
        <v>207</v>
      </c>
      <c r="CK21" s="19" t="s">
        <v>1448</v>
      </c>
      <c r="CL21" s="135" t="s">
        <v>207</v>
      </c>
      <c r="CM21" s="19" t="s">
        <v>1448</v>
      </c>
      <c r="CN21" s="135" t="s">
        <v>207</v>
      </c>
      <c r="CO21" s="19" t="s">
        <v>1448</v>
      </c>
      <c r="CP21" s="135" t="s">
        <v>209</v>
      </c>
      <c r="CQ21" s="19" t="s">
        <v>1317</v>
      </c>
      <c r="CR21" s="135" t="s">
        <v>207</v>
      </c>
      <c r="CS21" s="19" t="s">
        <v>1448</v>
      </c>
      <c r="CT21" s="135" t="s">
        <v>207</v>
      </c>
      <c r="CU21" s="19" t="s">
        <v>1448</v>
      </c>
      <c r="CV21">
        <f t="shared" si="1"/>
        <v>24</v>
      </c>
      <c r="CW21">
        <f t="shared" si="2"/>
        <v>8</v>
      </c>
      <c r="CX21">
        <f t="shared" si="3"/>
        <v>32</v>
      </c>
      <c r="CY21" s="42">
        <f t="shared" si="4"/>
        <v>0.75</v>
      </c>
      <c r="CZ21" s="42">
        <f t="shared" si="5"/>
        <v>0.25</v>
      </c>
    </row>
    <row r="22" spans="1:104" ht="15" customHeight="1" x14ac:dyDescent="0.35">
      <c r="A22" s="65" t="s">
        <v>43</v>
      </c>
      <c r="B22" s="65" t="str">
        <f>VLOOKUP(A22,Matching_final!E:F,2,FALSE)</f>
        <v>R18021</v>
      </c>
      <c r="C22" s="262" t="s">
        <v>316</v>
      </c>
      <c r="D22" s="262"/>
      <c r="E22" s="63" t="s">
        <v>257</v>
      </c>
      <c r="F22" s="63" t="s">
        <v>149</v>
      </c>
      <c r="G22" s="63" t="s">
        <v>150</v>
      </c>
      <c r="H22" s="64">
        <v>2</v>
      </c>
      <c r="I22" s="63" t="s">
        <v>207</v>
      </c>
      <c r="J22" s="63" t="s">
        <v>208</v>
      </c>
      <c r="K22" s="63" t="s">
        <v>209</v>
      </c>
      <c r="L22" s="63" t="s">
        <v>210</v>
      </c>
      <c r="M22" s="63" t="s">
        <v>224</v>
      </c>
      <c r="N22" s="63" t="s">
        <v>225</v>
      </c>
      <c r="O22" s="63"/>
      <c r="P22" s="63"/>
      <c r="Q22" s="63"/>
      <c r="R22" s="63"/>
      <c r="S22" s="63"/>
      <c r="T22" s="63"/>
      <c r="U22" s="63"/>
      <c r="V22" s="63"/>
      <c r="W22" s="63" t="s">
        <v>267</v>
      </c>
      <c r="X22" s="63" t="s">
        <v>267</v>
      </c>
      <c r="Y22" s="63"/>
      <c r="Z22" s="63"/>
      <c r="AA22" s="64">
        <v>2</v>
      </c>
      <c r="AB22" s="63">
        <v>0</v>
      </c>
      <c r="AC22" s="63">
        <f t="shared" si="0"/>
        <v>1</v>
      </c>
      <c r="AD22" s="63"/>
      <c r="AE22" s="63"/>
      <c r="AF22" s="63"/>
      <c r="AG22" s="63"/>
      <c r="AH22" s="63" t="s">
        <v>267</v>
      </c>
      <c r="AI22" s="140"/>
      <c r="AJ22" s="135" t="s">
        <v>209</v>
      </c>
      <c r="AK22" s="20" t="s">
        <v>1317</v>
      </c>
      <c r="AL22" s="135" t="s">
        <v>209</v>
      </c>
      <c r="AM22" s="162" t="s">
        <v>1317</v>
      </c>
      <c r="AN22" s="135" t="s">
        <v>209</v>
      </c>
      <c r="AO22" s="19" t="s">
        <v>471</v>
      </c>
      <c r="AP22" s="135" t="s">
        <v>207</v>
      </c>
      <c r="AQ22" s="19" t="s">
        <v>1448</v>
      </c>
      <c r="AR22" s="135" t="s">
        <v>207</v>
      </c>
      <c r="AS22" s="19" t="s">
        <v>1448</v>
      </c>
      <c r="AT22" s="135" t="s">
        <v>207</v>
      </c>
      <c r="AU22" s="19" t="s">
        <v>1448</v>
      </c>
      <c r="AV22" s="135" t="s">
        <v>209</v>
      </c>
      <c r="AW22" s="19" t="s">
        <v>1317</v>
      </c>
      <c r="AX22" s="135" t="s">
        <v>207</v>
      </c>
      <c r="AY22" s="19" t="s">
        <v>1448</v>
      </c>
      <c r="AZ22" s="135" t="s">
        <v>207</v>
      </c>
      <c r="BA22" s="19" t="s">
        <v>1448</v>
      </c>
      <c r="BB22" s="135" t="s">
        <v>207</v>
      </c>
      <c r="BC22" s="19" t="s">
        <v>1448</v>
      </c>
      <c r="BD22" s="135" t="s">
        <v>207</v>
      </c>
      <c r="BE22" s="19" t="s">
        <v>1448</v>
      </c>
      <c r="BF22" s="135" t="s">
        <v>209</v>
      </c>
      <c r="BG22" s="19" t="s">
        <v>1317</v>
      </c>
      <c r="BH22" s="135" t="s">
        <v>207</v>
      </c>
      <c r="BI22" s="19" t="s">
        <v>1448</v>
      </c>
      <c r="BJ22" s="135" t="s">
        <v>207</v>
      </c>
      <c r="BK22" s="19" t="s">
        <v>1448</v>
      </c>
      <c r="BL22" s="135" t="s">
        <v>207</v>
      </c>
      <c r="BM22" s="19" t="s">
        <v>1448</v>
      </c>
      <c r="BN22" s="135" t="s">
        <v>207</v>
      </c>
      <c r="BO22" s="19" t="s">
        <v>1448</v>
      </c>
      <c r="BP22" s="135" t="s">
        <v>207</v>
      </c>
      <c r="BQ22" s="19" t="s">
        <v>1448</v>
      </c>
      <c r="BR22" s="135" t="s">
        <v>209</v>
      </c>
      <c r="BS22" s="19" t="s">
        <v>1317</v>
      </c>
      <c r="BT22" s="135" t="s">
        <v>207</v>
      </c>
      <c r="BU22" s="19" t="s">
        <v>1448</v>
      </c>
      <c r="BV22" s="58" t="s">
        <v>209</v>
      </c>
      <c r="BW22" s="19" t="s">
        <v>1317</v>
      </c>
      <c r="BX22" s="135" t="s">
        <v>207</v>
      </c>
      <c r="BY22" s="19" t="s">
        <v>1448</v>
      </c>
      <c r="BZ22" s="135" t="s">
        <v>207</v>
      </c>
      <c r="CA22" s="19" t="s">
        <v>1448</v>
      </c>
      <c r="CB22" s="135" t="s">
        <v>207</v>
      </c>
      <c r="CC22" s="19" t="s">
        <v>1448</v>
      </c>
      <c r="CD22" s="135" t="s">
        <v>207</v>
      </c>
      <c r="CE22" s="19" t="s">
        <v>1448</v>
      </c>
      <c r="CF22" s="135" t="s">
        <v>209</v>
      </c>
      <c r="CG22" s="19" t="s">
        <v>1317</v>
      </c>
      <c r="CH22" s="135" t="s">
        <v>209</v>
      </c>
      <c r="CI22" s="19" t="s">
        <v>1317</v>
      </c>
      <c r="CJ22" s="135" t="s">
        <v>207</v>
      </c>
      <c r="CK22" s="19" t="s">
        <v>1448</v>
      </c>
      <c r="CL22" s="135" t="s">
        <v>207</v>
      </c>
      <c r="CM22" s="19" t="s">
        <v>1448</v>
      </c>
      <c r="CN22" s="135" t="s">
        <v>207</v>
      </c>
      <c r="CO22" s="19" t="s">
        <v>1448</v>
      </c>
      <c r="CP22" s="135" t="s">
        <v>209</v>
      </c>
      <c r="CQ22" s="19" t="s">
        <v>1317</v>
      </c>
      <c r="CR22" s="135" t="s">
        <v>207</v>
      </c>
      <c r="CS22" s="19" t="s">
        <v>1448</v>
      </c>
      <c r="CT22" s="135" t="s">
        <v>207</v>
      </c>
      <c r="CU22" s="19" t="s">
        <v>1448</v>
      </c>
      <c r="CV22">
        <f t="shared" si="1"/>
        <v>22</v>
      </c>
      <c r="CW22">
        <f t="shared" si="2"/>
        <v>10</v>
      </c>
      <c r="CX22">
        <f t="shared" si="3"/>
        <v>32</v>
      </c>
      <c r="CY22" s="42">
        <f t="shared" si="4"/>
        <v>0.6875</v>
      </c>
      <c r="CZ22" s="42">
        <f t="shared" si="5"/>
        <v>0.3125</v>
      </c>
    </row>
    <row r="23" spans="1:104" ht="18" customHeight="1" x14ac:dyDescent="0.35">
      <c r="A23" s="65" t="s">
        <v>44</v>
      </c>
      <c r="B23" s="65" t="str">
        <f>VLOOKUP(A23,Matching_final!E:F,2,FALSE)</f>
        <v>R18022</v>
      </c>
      <c r="C23" s="262" t="s">
        <v>317</v>
      </c>
      <c r="D23" s="262"/>
      <c r="E23" s="63" t="s">
        <v>257</v>
      </c>
      <c r="F23" s="63" t="s">
        <v>152</v>
      </c>
      <c r="G23" s="63" t="s">
        <v>151</v>
      </c>
      <c r="H23" s="64">
        <v>2</v>
      </c>
      <c r="I23" s="63" t="s">
        <v>207</v>
      </c>
      <c r="J23" s="63" t="s">
        <v>208</v>
      </c>
      <c r="K23" s="63" t="s">
        <v>209</v>
      </c>
      <c r="L23" s="63" t="s">
        <v>210</v>
      </c>
      <c r="M23" s="63" t="s">
        <v>224</v>
      </c>
      <c r="N23" s="63" t="s">
        <v>225</v>
      </c>
      <c r="O23" s="63"/>
      <c r="P23" s="63"/>
      <c r="Q23" s="63"/>
      <c r="R23" s="63"/>
      <c r="S23" s="63"/>
      <c r="T23" s="63"/>
      <c r="U23" s="63"/>
      <c r="V23" s="63"/>
      <c r="W23" s="63" t="s">
        <v>267</v>
      </c>
      <c r="X23" s="63" t="s">
        <v>267</v>
      </c>
      <c r="Y23" s="63"/>
      <c r="Z23" s="63"/>
      <c r="AA23" s="64">
        <v>2</v>
      </c>
      <c r="AB23" s="63">
        <v>0</v>
      </c>
      <c r="AC23" s="63">
        <f t="shared" si="0"/>
        <v>1</v>
      </c>
      <c r="AD23" s="63"/>
      <c r="AE23" s="63"/>
      <c r="AF23" s="63"/>
      <c r="AG23" s="63"/>
      <c r="AH23" s="63" t="s">
        <v>267</v>
      </c>
      <c r="AI23" s="140"/>
      <c r="AJ23" s="135" t="s">
        <v>209</v>
      </c>
      <c r="AK23" s="59" t="s">
        <v>1317</v>
      </c>
      <c r="AL23" s="135" t="s">
        <v>209</v>
      </c>
      <c r="AM23" s="162" t="s">
        <v>1317</v>
      </c>
      <c r="AN23" s="135" t="s">
        <v>209</v>
      </c>
      <c r="AO23" s="19" t="s">
        <v>471</v>
      </c>
      <c r="AP23" s="135" t="s">
        <v>209</v>
      </c>
      <c r="AQ23" s="19" t="s">
        <v>471</v>
      </c>
      <c r="AR23" s="58" t="s">
        <v>209</v>
      </c>
      <c r="AS23" s="19" t="s">
        <v>1317</v>
      </c>
      <c r="AT23" s="135" t="s">
        <v>209</v>
      </c>
      <c r="AU23" s="19" t="s">
        <v>1317</v>
      </c>
      <c r="AV23" s="135" t="s">
        <v>209</v>
      </c>
      <c r="AW23" s="19" t="s">
        <v>1317</v>
      </c>
      <c r="AX23" s="135" t="s">
        <v>209</v>
      </c>
      <c r="AY23" s="19" t="s">
        <v>1317</v>
      </c>
      <c r="AZ23" s="135" t="s">
        <v>209</v>
      </c>
      <c r="BA23" s="19" t="s">
        <v>1317</v>
      </c>
      <c r="BB23" s="135" t="s">
        <v>209</v>
      </c>
      <c r="BC23" s="19" t="s">
        <v>1317</v>
      </c>
      <c r="BD23" s="135" t="s">
        <v>209</v>
      </c>
      <c r="BE23" s="19" t="s">
        <v>1317</v>
      </c>
      <c r="BF23" s="135" t="s">
        <v>209</v>
      </c>
      <c r="BG23" s="19" t="s">
        <v>1317</v>
      </c>
      <c r="BH23" s="135" t="s">
        <v>209</v>
      </c>
      <c r="BI23" s="19" t="s">
        <v>1317</v>
      </c>
      <c r="BJ23" s="265" t="s">
        <v>224</v>
      </c>
      <c r="BK23" s="266" t="s">
        <v>1449</v>
      </c>
      <c r="BL23" s="58" t="s">
        <v>209</v>
      </c>
      <c r="BM23" s="19" t="s">
        <v>1317</v>
      </c>
      <c r="BN23" s="135" t="s">
        <v>224</v>
      </c>
      <c r="BO23" s="19" t="s">
        <v>1450</v>
      </c>
      <c r="BP23" s="58" t="s">
        <v>209</v>
      </c>
      <c r="BQ23" s="19" t="s">
        <v>1317</v>
      </c>
      <c r="BR23" s="135" t="s">
        <v>209</v>
      </c>
      <c r="BS23" s="19" t="s">
        <v>1317</v>
      </c>
      <c r="BT23" s="135" t="s">
        <v>209</v>
      </c>
      <c r="BU23" s="19" t="s">
        <v>1317</v>
      </c>
      <c r="BV23" s="58" t="s">
        <v>209</v>
      </c>
      <c r="BW23" s="19" t="s">
        <v>1317</v>
      </c>
      <c r="BX23" s="135" t="s">
        <v>209</v>
      </c>
      <c r="BY23" s="19" t="s">
        <v>1317</v>
      </c>
      <c r="BZ23" s="135" t="s">
        <v>209</v>
      </c>
      <c r="CA23" s="19" t="s">
        <v>1317</v>
      </c>
      <c r="CB23" s="58" t="s">
        <v>209</v>
      </c>
      <c r="CC23" s="19" t="s">
        <v>1317</v>
      </c>
      <c r="CD23" s="135" t="s">
        <v>209</v>
      </c>
      <c r="CE23" s="19" t="s">
        <v>1317</v>
      </c>
      <c r="CF23" s="135" t="s">
        <v>209</v>
      </c>
      <c r="CG23" s="19" t="s">
        <v>1317</v>
      </c>
      <c r="CH23" s="135" t="s">
        <v>209</v>
      </c>
      <c r="CI23" s="19" t="s">
        <v>1317</v>
      </c>
      <c r="CJ23" s="135" t="s">
        <v>209</v>
      </c>
      <c r="CK23" s="19" t="s">
        <v>1317</v>
      </c>
      <c r="CL23" s="135" t="s">
        <v>209</v>
      </c>
      <c r="CM23" s="19" t="s">
        <v>1317</v>
      </c>
      <c r="CN23" s="135" t="s">
        <v>209</v>
      </c>
      <c r="CO23" s="19" t="s">
        <v>1317</v>
      </c>
      <c r="CP23" s="135" t="s">
        <v>209</v>
      </c>
      <c r="CQ23" s="19" t="s">
        <v>1317</v>
      </c>
      <c r="CR23" s="135" t="s">
        <v>224</v>
      </c>
      <c r="CS23" s="19" t="s">
        <v>1451</v>
      </c>
      <c r="CT23" s="135" t="s">
        <v>209</v>
      </c>
      <c r="CU23" s="19" t="s">
        <v>1317</v>
      </c>
      <c r="CV23">
        <f t="shared" si="1"/>
        <v>0</v>
      </c>
      <c r="CW23">
        <f t="shared" si="2"/>
        <v>29</v>
      </c>
      <c r="CX23">
        <f t="shared" si="3"/>
        <v>32</v>
      </c>
      <c r="CY23" s="42">
        <f t="shared" si="4"/>
        <v>0</v>
      </c>
      <c r="CZ23" s="42">
        <f t="shared" si="5"/>
        <v>0.90625</v>
      </c>
    </row>
    <row r="24" spans="1:104" ht="15" customHeight="1" x14ac:dyDescent="0.35">
      <c r="A24" s="65" t="s">
        <v>45</v>
      </c>
      <c r="B24" s="65" t="str">
        <f>VLOOKUP(A24,Matching_final!E:F,2,FALSE)</f>
        <v>R18023</v>
      </c>
      <c r="C24" s="262" t="s">
        <v>318</v>
      </c>
      <c r="D24" s="262"/>
      <c r="E24" s="63" t="s">
        <v>257</v>
      </c>
      <c r="F24" s="63" t="s">
        <v>153</v>
      </c>
      <c r="G24" s="63" t="s">
        <v>154</v>
      </c>
      <c r="H24" s="64">
        <v>4</v>
      </c>
      <c r="I24" s="63" t="s">
        <v>207</v>
      </c>
      <c r="J24" s="63" t="s">
        <v>208</v>
      </c>
      <c r="K24" s="63" t="s">
        <v>209</v>
      </c>
      <c r="L24" s="63" t="s">
        <v>210</v>
      </c>
      <c r="M24" s="63" t="s">
        <v>224</v>
      </c>
      <c r="N24" s="63" t="s">
        <v>225</v>
      </c>
      <c r="O24" s="63"/>
      <c r="P24" s="63"/>
      <c r="Q24" s="63"/>
      <c r="R24" s="63"/>
      <c r="S24" s="63"/>
      <c r="T24" s="63"/>
      <c r="U24" s="63"/>
      <c r="V24" s="63"/>
      <c r="W24" s="63" t="s">
        <v>267</v>
      </c>
      <c r="X24" s="63" t="s">
        <v>267</v>
      </c>
      <c r="Y24" s="63"/>
      <c r="Z24" s="63"/>
      <c r="AA24" s="64">
        <v>4</v>
      </c>
      <c r="AB24" s="63">
        <v>0</v>
      </c>
      <c r="AC24" s="63">
        <f t="shared" si="0"/>
        <v>2</v>
      </c>
      <c r="AD24" s="63"/>
      <c r="AE24" s="63"/>
      <c r="AF24" s="63"/>
      <c r="AG24" s="63"/>
      <c r="AH24" s="63" t="s">
        <v>267</v>
      </c>
      <c r="AI24" s="140"/>
      <c r="AJ24" s="135" t="s">
        <v>224</v>
      </c>
      <c r="AK24" s="162" t="s">
        <v>1452</v>
      </c>
      <c r="AL24" s="135" t="s">
        <v>207</v>
      </c>
      <c r="AM24" s="20" t="s">
        <v>367</v>
      </c>
      <c r="AN24" s="135" t="s">
        <v>209</v>
      </c>
      <c r="AO24" s="19" t="s">
        <v>471</v>
      </c>
      <c r="AP24" s="135" t="s">
        <v>207</v>
      </c>
      <c r="AQ24" s="19" t="s">
        <v>410</v>
      </c>
      <c r="AR24" s="135" t="s">
        <v>207</v>
      </c>
      <c r="AS24" s="20" t="s">
        <v>422</v>
      </c>
      <c r="AT24" s="135" t="s">
        <v>224</v>
      </c>
      <c r="AU24" s="20" t="s">
        <v>1453</v>
      </c>
      <c r="AV24" s="135" t="s">
        <v>207</v>
      </c>
      <c r="AW24" s="19" t="s">
        <v>450</v>
      </c>
      <c r="AX24" s="135" t="s">
        <v>207</v>
      </c>
      <c r="AY24" s="19" t="s">
        <v>466</v>
      </c>
      <c r="AZ24" s="135" t="s">
        <v>207</v>
      </c>
      <c r="BA24" s="20" t="s">
        <v>496</v>
      </c>
      <c r="BB24" s="135" t="s">
        <v>224</v>
      </c>
      <c r="BC24" s="20" t="s">
        <v>510</v>
      </c>
      <c r="BD24" s="135" t="s">
        <v>207</v>
      </c>
      <c r="BE24" s="19" t="s">
        <v>1454</v>
      </c>
      <c r="BF24" s="135" t="s">
        <v>207</v>
      </c>
      <c r="BG24" s="20" t="s">
        <v>536</v>
      </c>
      <c r="BH24" s="135" t="s">
        <v>207</v>
      </c>
      <c r="BI24" s="20" t="s">
        <v>1455</v>
      </c>
      <c r="BJ24" s="135" t="s">
        <v>207</v>
      </c>
      <c r="BK24" s="20" t="s">
        <v>586</v>
      </c>
      <c r="BL24" s="135" t="s">
        <v>207</v>
      </c>
      <c r="BM24" s="20" t="s">
        <v>602</v>
      </c>
      <c r="BN24" s="135" t="s">
        <v>207</v>
      </c>
      <c r="BO24" s="20" t="s">
        <v>622</v>
      </c>
      <c r="BP24" s="135" t="s">
        <v>207</v>
      </c>
      <c r="BQ24" s="20" t="s">
        <v>637</v>
      </c>
      <c r="BR24" s="135" t="s">
        <v>209</v>
      </c>
      <c r="BS24" s="20" t="s">
        <v>1317</v>
      </c>
      <c r="BT24" s="135" t="s">
        <v>207</v>
      </c>
      <c r="BU24" s="20" t="s">
        <v>1456</v>
      </c>
      <c r="BV24" s="135" t="s">
        <v>207</v>
      </c>
      <c r="BW24" s="20" t="s">
        <v>1457</v>
      </c>
      <c r="BX24" s="135" t="s">
        <v>207</v>
      </c>
      <c r="BY24" s="20" t="s">
        <v>1458</v>
      </c>
      <c r="BZ24" s="135" t="s">
        <v>207</v>
      </c>
      <c r="CA24" s="20" t="s">
        <v>1459</v>
      </c>
      <c r="CB24" s="135" t="s">
        <v>207</v>
      </c>
      <c r="CC24" s="20" t="s">
        <v>1460</v>
      </c>
      <c r="CD24" s="135" t="s">
        <v>207</v>
      </c>
      <c r="CE24" s="20" t="s">
        <v>1461</v>
      </c>
      <c r="CF24" s="135" t="s">
        <v>207</v>
      </c>
      <c r="CG24" s="20" t="s">
        <v>1462</v>
      </c>
      <c r="CH24" s="135" t="s">
        <v>209</v>
      </c>
      <c r="CI24" s="19" t="s">
        <v>1317</v>
      </c>
      <c r="CJ24" s="135" t="s">
        <v>224</v>
      </c>
      <c r="CK24" s="20" t="s">
        <v>1463</v>
      </c>
      <c r="CL24" s="135" t="s">
        <v>207</v>
      </c>
      <c r="CM24" s="20" t="s">
        <v>1464</v>
      </c>
      <c r="CN24" s="135" t="s">
        <v>207</v>
      </c>
      <c r="CO24" s="20" t="s">
        <v>856</v>
      </c>
      <c r="CP24" s="135" t="s">
        <v>207</v>
      </c>
      <c r="CQ24" s="20" t="s">
        <v>1465</v>
      </c>
      <c r="CR24" s="135" t="s">
        <v>207</v>
      </c>
      <c r="CS24" s="20" t="s">
        <v>905</v>
      </c>
      <c r="CT24" s="135" t="s">
        <v>207</v>
      </c>
      <c r="CU24" s="19" t="s">
        <v>925</v>
      </c>
      <c r="CV24">
        <f t="shared" si="1"/>
        <v>25</v>
      </c>
      <c r="CW24">
        <f t="shared" si="2"/>
        <v>3</v>
      </c>
      <c r="CX24">
        <f t="shared" si="3"/>
        <v>32</v>
      </c>
      <c r="CY24" s="42">
        <f t="shared" si="4"/>
        <v>0.78125</v>
      </c>
      <c r="CZ24" s="42">
        <f t="shared" si="5"/>
        <v>9.375E-2</v>
      </c>
    </row>
    <row r="25" spans="1:104" ht="15" customHeight="1" x14ac:dyDescent="0.35">
      <c r="A25" s="65" t="s">
        <v>46</v>
      </c>
      <c r="B25" s="65" t="str">
        <f>VLOOKUP(A25,Matching_final!E:F,2,FALSE)</f>
        <v>R18024</v>
      </c>
      <c r="C25" s="262" t="s">
        <v>266</v>
      </c>
      <c r="D25" s="262"/>
      <c r="E25" s="63" t="s">
        <v>257</v>
      </c>
      <c r="F25" s="63" t="s">
        <v>156</v>
      </c>
      <c r="G25" s="63" t="s">
        <v>155</v>
      </c>
      <c r="H25" s="64">
        <v>2</v>
      </c>
      <c r="I25" s="63" t="s">
        <v>207</v>
      </c>
      <c r="J25" s="63" t="s">
        <v>208</v>
      </c>
      <c r="K25" s="63" t="s">
        <v>209</v>
      </c>
      <c r="L25" s="63" t="s">
        <v>210</v>
      </c>
      <c r="M25" s="63" t="s">
        <v>224</v>
      </c>
      <c r="N25" s="63" t="s">
        <v>225</v>
      </c>
      <c r="O25" s="63"/>
      <c r="P25" s="63"/>
      <c r="Q25" s="63"/>
      <c r="R25" s="63"/>
      <c r="S25" s="63"/>
      <c r="T25" s="63"/>
      <c r="U25" s="63"/>
      <c r="V25" s="63"/>
      <c r="W25" s="63" t="s">
        <v>267</v>
      </c>
      <c r="X25" s="63" t="s">
        <v>267</v>
      </c>
      <c r="Y25" s="63"/>
      <c r="Z25" s="63"/>
      <c r="AA25" s="64">
        <v>2</v>
      </c>
      <c r="AB25" s="63">
        <v>0</v>
      </c>
      <c r="AC25" s="63">
        <f t="shared" si="0"/>
        <v>1</v>
      </c>
      <c r="AD25" s="63"/>
      <c r="AE25" s="63"/>
      <c r="AF25" s="63"/>
      <c r="AG25" s="63"/>
      <c r="AH25" s="63" t="s">
        <v>267</v>
      </c>
      <c r="AI25" s="140"/>
      <c r="AJ25" s="135" t="s">
        <v>207</v>
      </c>
      <c r="AK25" s="162" t="s">
        <v>1466</v>
      </c>
      <c r="AL25" s="135" t="s">
        <v>207</v>
      </c>
      <c r="AM25" s="59" t="s">
        <v>1467</v>
      </c>
      <c r="AN25" s="135" t="s">
        <v>224</v>
      </c>
      <c r="AO25" s="19" t="s">
        <v>395</v>
      </c>
      <c r="AP25" s="135" t="s">
        <v>207</v>
      </c>
      <c r="AQ25" s="19" t="s">
        <v>1468</v>
      </c>
      <c r="AR25" s="135" t="s">
        <v>224</v>
      </c>
      <c r="AS25" s="19" t="s">
        <v>1469</v>
      </c>
      <c r="AT25" s="135" t="s">
        <v>224</v>
      </c>
      <c r="AU25" s="19" t="s">
        <v>1470</v>
      </c>
      <c r="AV25" s="135" t="s">
        <v>209</v>
      </c>
      <c r="AW25" s="19" t="s">
        <v>1317</v>
      </c>
      <c r="AX25" s="135" t="s">
        <v>207</v>
      </c>
      <c r="AY25" s="19" t="s">
        <v>483</v>
      </c>
      <c r="AZ25" s="135" t="s">
        <v>224</v>
      </c>
      <c r="BA25" s="19" t="s">
        <v>1471</v>
      </c>
      <c r="BB25" s="135" t="s">
        <v>224</v>
      </c>
      <c r="BC25" s="19" t="s">
        <v>1472</v>
      </c>
      <c r="BD25" s="135" t="s">
        <v>224</v>
      </c>
      <c r="BE25" s="19" t="s">
        <v>1473</v>
      </c>
      <c r="BF25" s="135" t="s">
        <v>207</v>
      </c>
      <c r="BG25" s="19" t="s">
        <v>1474</v>
      </c>
      <c r="BH25" s="135" t="s">
        <v>224</v>
      </c>
      <c r="BI25" s="19" t="s">
        <v>1475</v>
      </c>
      <c r="BJ25" s="135" t="s">
        <v>207</v>
      </c>
      <c r="BK25" s="19" t="s">
        <v>1476</v>
      </c>
      <c r="BL25" s="58" t="s">
        <v>209</v>
      </c>
      <c r="BM25" s="19" t="s">
        <v>1317</v>
      </c>
      <c r="BN25" s="135" t="s">
        <v>207</v>
      </c>
      <c r="BO25" s="19" t="s">
        <v>1477</v>
      </c>
      <c r="BP25" s="135" t="s">
        <v>207</v>
      </c>
      <c r="BQ25" s="19" t="s">
        <v>1478</v>
      </c>
      <c r="BR25" s="135" t="s">
        <v>224</v>
      </c>
      <c r="BS25" s="19" t="s">
        <v>1479</v>
      </c>
      <c r="BT25" s="135" t="s">
        <v>224</v>
      </c>
      <c r="BU25" s="19" t="s">
        <v>1480</v>
      </c>
      <c r="BV25" s="135" t="s">
        <v>207</v>
      </c>
      <c r="BW25" s="19" t="s">
        <v>1481</v>
      </c>
      <c r="BX25" s="135" t="s">
        <v>209</v>
      </c>
      <c r="BY25" s="19" t="s">
        <v>1317</v>
      </c>
      <c r="BZ25" s="135" t="s">
        <v>207</v>
      </c>
      <c r="CA25" s="19" t="s">
        <v>700</v>
      </c>
      <c r="CB25" s="135" t="s">
        <v>207</v>
      </c>
      <c r="CC25" s="19" t="s">
        <v>734</v>
      </c>
      <c r="CD25" s="135" t="s">
        <v>207</v>
      </c>
      <c r="CE25" s="19" t="s">
        <v>1482</v>
      </c>
      <c r="CF25" s="135" t="s">
        <v>207</v>
      </c>
      <c r="CG25" s="19" t="s">
        <v>1483</v>
      </c>
      <c r="CH25" s="135" t="s">
        <v>207</v>
      </c>
      <c r="CI25" s="19" t="s">
        <v>1484</v>
      </c>
      <c r="CJ25" s="135" t="s">
        <v>224</v>
      </c>
      <c r="CK25" s="19" t="s">
        <v>1485</v>
      </c>
      <c r="CL25" s="135" t="s">
        <v>207</v>
      </c>
      <c r="CM25" s="19" t="s">
        <v>1486</v>
      </c>
      <c r="CN25" s="135" t="s">
        <v>207</v>
      </c>
      <c r="CO25" s="19" t="s">
        <v>1487</v>
      </c>
      <c r="CP25" s="135" t="s">
        <v>207</v>
      </c>
      <c r="CQ25" s="19" t="s">
        <v>895</v>
      </c>
      <c r="CR25" s="135" t="s">
        <v>207</v>
      </c>
      <c r="CS25" s="19" t="s">
        <v>897</v>
      </c>
      <c r="CT25" s="135" t="s">
        <v>207</v>
      </c>
      <c r="CU25" s="19" t="s">
        <v>1488</v>
      </c>
      <c r="CV25">
        <f t="shared" si="1"/>
        <v>19</v>
      </c>
      <c r="CW25">
        <f t="shared" si="2"/>
        <v>3</v>
      </c>
      <c r="CX25">
        <f t="shared" si="3"/>
        <v>32</v>
      </c>
      <c r="CY25" s="42">
        <f t="shared" si="4"/>
        <v>0.59375</v>
      </c>
      <c r="CZ25" s="42">
        <f t="shared" si="5"/>
        <v>9.375E-2</v>
      </c>
    </row>
    <row r="26" spans="1:104" ht="15" customHeight="1" x14ac:dyDescent="0.35">
      <c r="A26" s="66" t="s">
        <v>47</v>
      </c>
      <c r="B26" s="66" t="str">
        <f>VLOOKUP(A26,Matching_final!E:F,2,FALSE)</f>
        <v>R18025</v>
      </c>
      <c r="C26" s="67" t="s">
        <v>242</v>
      </c>
      <c r="D26" s="67"/>
      <c r="E26" s="68" t="s">
        <v>258</v>
      </c>
      <c r="F26" s="68" t="s">
        <v>157</v>
      </c>
      <c r="G26" s="68" t="s">
        <v>158</v>
      </c>
      <c r="H26" s="69">
        <v>2</v>
      </c>
      <c r="I26" s="68" t="s">
        <v>207</v>
      </c>
      <c r="J26" s="68" t="s">
        <v>208</v>
      </c>
      <c r="K26" s="68" t="s">
        <v>209</v>
      </c>
      <c r="L26" s="68" t="s">
        <v>210</v>
      </c>
      <c r="M26" s="68" t="s">
        <v>305</v>
      </c>
      <c r="N26" s="68" t="s">
        <v>306</v>
      </c>
      <c r="O26" s="68"/>
      <c r="P26" s="68"/>
      <c r="Q26" s="68"/>
      <c r="R26" s="68"/>
      <c r="S26" s="68"/>
      <c r="T26" s="68"/>
      <c r="U26" s="68"/>
      <c r="V26" s="68"/>
      <c r="W26" s="68" t="s">
        <v>267</v>
      </c>
      <c r="X26" s="68" t="s">
        <v>267</v>
      </c>
      <c r="Y26" s="68"/>
      <c r="Z26" s="68"/>
      <c r="AA26" s="69">
        <v>2</v>
      </c>
      <c r="AB26" s="68">
        <v>0</v>
      </c>
      <c r="AC26" s="68">
        <f t="shared" si="0"/>
        <v>1</v>
      </c>
      <c r="AD26" s="68"/>
      <c r="AE26" s="68"/>
      <c r="AF26" s="68"/>
      <c r="AG26" s="68"/>
      <c r="AH26" s="68" t="s">
        <v>267</v>
      </c>
      <c r="AI26" s="141"/>
      <c r="AJ26" s="135" t="s">
        <v>209</v>
      </c>
      <c r="AK26" s="20" t="s">
        <v>1317</v>
      </c>
      <c r="AL26" s="135" t="s">
        <v>207</v>
      </c>
      <c r="AM26" s="149" t="s">
        <v>1489</v>
      </c>
      <c r="AN26" s="135" t="s">
        <v>209</v>
      </c>
      <c r="AO26" s="19" t="s">
        <v>471</v>
      </c>
      <c r="AP26" s="135" t="s">
        <v>207</v>
      </c>
      <c r="AQ26" s="19" t="s">
        <v>1490</v>
      </c>
      <c r="AR26" s="58" t="s">
        <v>209</v>
      </c>
      <c r="AS26" s="19" t="s">
        <v>1317</v>
      </c>
      <c r="AT26" s="135" t="s">
        <v>209</v>
      </c>
      <c r="AU26" s="19" t="s">
        <v>1317</v>
      </c>
      <c r="AV26" s="135" t="s">
        <v>209</v>
      </c>
      <c r="AW26" s="19" t="s">
        <v>1317</v>
      </c>
      <c r="AX26" s="135" t="s">
        <v>209</v>
      </c>
      <c r="AY26" s="19" t="s">
        <v>1317</v>
      </c>
      <c r="AZ26" s="58" t="s">
        <v>305</v>
      </c>
      <c r="BA26" s="19" t="s">
        <v>1317</v>
      </c>
      <c r="BB26" s="135" t="s">
        <v>209</v>
      </c>
      <c r="BC26" s="19" t="s">
        <v>1317</v>
      </c>
      <c r="BD26" s="135" t="s">
        <v>209</v>
      </c>
      <c r="BE26" s="19" t="s">
        <v>1317</v>
      </c>
      <c r="BF26" s="135" t="s">
        <v>209</v>
      </c>
      <c r="BG26" s="19" t="s">
        <v>1317</v>
      </c>
      <c r="BH26" s="135" t="s">
        <v>207</v>
      </c>
      <c r="BI26" s="19" t="s">
        <v>1491</v>
      </c>
      <c r="BJ26" s="135" t="s">
        <v>207</v>
      </c>
      <c r="BK26" s="20" t="s">
        <v>1492</v>
      </c>
      <c r="BL26" s="58" t="s">
        <v>305</v>
      </c>
      <c r="BM26" s="20" t="s">
        <v>1317</v>
      </c>
      <c r="BN26" s="135" t="s">
        <v>209</v>
      </c>
      <c r="BO26" s="19" t="s">
        <v>1317</v>
      </c>
      <c r="BP26" s="58" t="s">
        <v>305</v>
      </c>
      <c r="BQ26" s="19" t="s">
        <v>1317</v>
      </c>
      <c r="BR26" s="135" t="s">
        <v>209</v>
      </c>
      <c r="BS26" s="19" t="s">
        <v>1317</v>
      </c>
      <c r="BT26" s="135" t="s">
        <v>209</v>
      </c>
      <c r="BU26" s="19" t="s">
        <v>1317</v>
      </c>
      <c r="BV26" s="58" t="s">
        <v>209</v>
      </c>
      <c r="BW26" s="19" t="s">
        <v>1317</v>
      </c>
      <c r="BX26" s="135" t="s">
        <v>209</v>
      </c>
      <c r="BY26" s="19" t="s">
        <v>1317</v>
      </c>
      <c r="BZ26" s="135" t="s">
        <v>207</v>
      </c>
      <c r="CA26" s="20" t="s">
        <v>1493</v>
      </c>
      <c r="CB26" s="135" t="s">
        <v>207</v>
      </c>
      <c r="CC26" s="19" t="s">
        <v>1494</v>
      </c>
      <c r="CD26" s="135" t="s">
        <v>207</v>
      </c>
      <c r="CE26" s="19" t="s">
        <v>1495</v>
      </c>
      <c r="CF26" s="135" t="s">
        <v>209</v>
      </c>
      <c r="CG26" s="19" t="s">
        <v>1317</v>
      </c>
      <c r="CH26" s="135" t="s">
        <v>207</v>
      </c>
      <c r="CI26" s="19" t="s">
        <v>1496</v>
      </c>
      <c r="CJ26" s="135" t="s">
        <v>207</v>
      </c>
      <c r="CK26" s="19" t="s">
        <v>1497</v>
      </c>
      <c r="CL26" s="135" t="s">
        <v>207</v>
      </c>
      <c r="CM26" s="19" t="s">
        <v>1498</v>
      </c>
      <c r="CN26" s="135" t="s">
        <v>207</v>
      </c>
      <c r="CO26" s="19" t="s">
        <v>1499</v>
      </c>
      <c r="CP26" s="135" t="s">
        <v>207</v>
      </c>
      <c r="CQ26" s="19" t="s">
        <v>1500</v>
      </c>
      <c r="CR26" s="135" t="s">
        <v>207</v>
      </c>
      <c r="CS26" s="19" t="s">
        <v>1501</v>
      </c>
      <c r="CT26" s="265" t="s">
        <v>207</v>
      </c>
      <c r="CU26" s="19" t="s">
        <v>1502</v>
      </c>
      <c r="CV26">
        <f t="shared" si="1"/>
        <v>14</v>
      </c>
      <c r="CW26">
        <f t="shared" si="2"/>
        <v>15</v>
      </c>
      <c r="CX26">
        <f t="shared" si="3"/>
        <v>32</v>
      </c>
      <c r="CY26" s="42">
        <f t="shared" si="4"/>
        <v>0.4375</v>
      </c>
      <c r="CZ26" s="42">
        <f t="shared" si="5"/>
        <v>0.46875</v>
      </c>
    </row>
    <row r="27" spans="1:104" ht="15" customHeight="1" x14ac:dyDescent="0.35">
      <c r="A27" s="66" t="s">
        <v>48</v>
      </c>
      <c r="B27" s="66" t="str">
        <f>VLOOKUP(A27,Matching_final!E:F,2,FALSE)</f>
        <v>R18026</v>
      </c>
      <c r="C27" s="67" t="s">
        <v>243</v>
      </c>
      <c r="D27" s="67"/>
      <c r="E27" s="68" t="s">
        <v>258</v>
      </c>
      <c r="F27" s="68" t="s">
        <v>162</v>
      </c>
      <c r="G27" s="68" t="s">
        <v>159</v>
      </c>
      <c r="H27" s="69">
        <v>2</v>
      </c>
      <c r="I27" s="68" t="s">
        <v>207</v>
      </c>
      <c r="J27" s="68" t="s">
        <v>208</v>
      </c>
      <c r="K27" s="68" t="s">
        <v>209</v>
      </c>
      <c r="L27" s="68" t="s">
        <v>210</v>
      </c>
      <c r="M27" s="68" t="s">
        <v>305</v>
      </c>
      <c r="N27" s="68" t="s">
        <v>306</v>
      </c>
      <c r="O27" s="68" t="s">
        <v>211</v>
      </c>
      <c r="P27" s="68" t="s">
        <v>211</v>
      </c>
      <c r="Q27" s="68" t="s">
        <v>212</v>
      </c>
      <c r="R27" s="68" t="s">
        <v>212</v>
      </c>
      <c r="S27" s="68" t="s">
        <v>213</v>
      </c>
      <c r="T27" s="68" t="s">
        <v>213</v>
      </c>
      <c r="U27" s="68" t="s">
        <v>214</v>
      </c>
      <c r="V27" s="68" t="s">
        <v>214</v>
      </c>
      <c r="W27" s="68" t="s">
        <v>267</v>
      </c>
      <c r="X27" s="68" t="s">
        <v>267</v>
      </c>
      <c r="Y27" s="68"/>
      <c r="Z27" s="68"/>
      <c r="AA27" s="69">
        <v>2</v>
      </c>
      <c r="AB27" s="68">
        <v>0</v>
      </c>
      <c r="AC27" s="68">
        <f t="shared" si="0"/>
        <v>1</v>
      </c>
      <c r="AD27" s="68"/>
      <c r="AE27" s="68"/>
      <c r="AF27" s="68"/>
      <c r="AG27" s="68"/>
      <c r="AH27" s="68" t="s">
        <v>267</v>
      </c>
      <c r="AI27" s="141"/>
      <c r="AJ27" s="135" t="s">
        <v>209</v>
      </c>
      <c r="AK27" s="59" t="s">
        <v>1317</v>
      </c>
      <c r="AL27" s="135" t="s">
        <v>211</v>
      </c>
      <c r="AM27" s="149" t="s">
        <v>1503</v>
      </c>
      <c r="AN27" s="135" t="s">
        <v>209</v>
      </c>
      <c r="AO27" s="19" t="s">
        <v>471</v>
      </c>
      <c r="AP27" s="135" t="s">
        <v>214</v>
      </c>
      <c r="AQ27" s="19" t="s">
        <v>1504</v>
      </c>
      <c r="AR27" s="58" t="s">
        <v>305</v>
      </c>
      <c r="AS27" s="20" t="s">
        <v>1505</v>
      </c>
      <c r="AT27" s="58" t="s">
        <v>305</v>
      </c>
      <c r="AU27" s="19" t="s">
        <v>1317</v>
      </c>
      <c r="AV27" s="135" t="s">
        <v>211</v>
      </c>
      <c r="AW27" s="20" t="s">
        <v>1506</v>
      </c>
      <c r="AX27" s="135" t="s">
        <v>209</v>
      </c>
      <c r="AY27" s="19" t="s">
        <v>1317</v>
      </c>
      <c r="AZ27" s="135" t="s">
        <v>213</v>
      </c>
      <c r="BA27" s="19" t="s">
        <v>1507</v>
      </c>
      <c r="BB27" s="135" t="s">
        <v>207</v>
      </c>
      <c r="BC27" s="20" t="s">
        <v>515</v>
      </c>
      <c r="BD27" s="135" t="s">
        <v>209</v>
      </c>
      <c r="BE27" s="19" t="s">
        <v>1317</v>
      </c>
      <c r="BF27" s="135" t="s">
        <v>211</v>
      </c>
      <c r="BG27" s="150" t="s">
        <v>1508</v>
      </c>
      <c r="BH27" s="135" t="s">
        <v>207</v>
      </c>
      <c r="BI27" s="19" t="s">
        <v>567</v>
      </c>
      <c r="BJ27" s="135" t="s">
        <v>207</v>
      </c>
      <c r="BK27" s="19" t="s">
        <v>1509</v>
      </c>
      <c r="BL27" s="58" t="s">
        <v>305</v>
      </c>
      <c r="BM27" s="19" t="s">
        <v>1317</v>
      </c>
      <c r="BN27" s="135" t="s">
        <v>213</v>
      </c>
      <c r="BO27" s="19" t="s">
        <v>1510</v>
      </c>
      <c r="BP27" s="58" t="s">
        <v>305</v>
      </c>
      <c r="BQ27" s="19" t="s">
        <v>1317</v>
      </c>
      <c r="BR27" s="135" t="s">
        <v>209</v>
      </c>
      <c r="BS27" s="19" t="s">
        <v>1317</v>
      </c>
      <c r="BT27" s="135" t="s">
        <v>213</v>
      </c>
      <c r="BU27" s="19" t="s">
        <v>1511</v>
      </c>
      <c r="BV27" s="135" t="s">
        <v>207</v>
      </c>
      <c r="BW27" s="19" t="s">
        <v>1512</v>
      </c>
      <c r="BX27" s="135" t="s">
        <v>209</v>
      </c>
      <c r="BY27" s="19" t="s">
        <v>1317</v>
      </c>
      <c r="BZ27" s="135" t="s">
        <v>209</v>
      </c>
      <c r="CA27" s="20" t="s">
        <v>1317</v>
      </c>
      <c r="CB27" s="135" t="s">
        <v>213</v>
      </c>
      <c r="CC27" s="20" t="s">
        <v>1513</v>
      </c>
      <c r="CD27" s="58" t="s">
        <v>305</v>
      </c>
      <c r="CE27" s="19" t="s">
        <v>1317</v>
      </c>
      <c r="CF27" s="135" t="s">
        <v>209</v>
      </c>
      <c r="CG27" s="19" t="s">
        <v>1317</v>
      </c>
      <c r="CH27" s="135" t="s">
        <v>209</v>
      </c>
      <c r="CI27" s="19" t="s">
        <v>1317</v>
      </c>
      <c r="CJ27" s="135" t="s">
        <v>211</v>
      </c>
      <c r="CK27" s="20" t="s">
        <v>811</v>
      </c>
      <c r="CL27" s="135" t="s">
        <v>211</v>
      </c>
      <c r="CM27" s="19" t="s">
        <v>1514</v>
      </c>
      <c r="CN27" s="135" t="s">
        <v>212</v>
      </c>
      <c r="CO27" s="19" t="s">
        <v>1515</v>
      </c>
      <c r="CP27" s="135" t="s">
        <v>209</v>
      </c>
      <c r="CQ27" s="19" t="s">
        <v>1317</v>
      </c>
      <c r="CR27" s="135" t="s">
        <v>211</v>
      </c>
      <c r="CS27" s="19" t="s">
        <v>907</v>
      </c>
      <c r="CT27" s="135" t="s">
        <v>209</v>
      </c>
      <c r="CU27" s="19" t="s">
        <v>1317</v>
      </c>
      <c r="CV27">
        <f t="shared" si="1"/>
        <v>4</v>
      </c>
      <c r="CW27">
        <f t="shared" si="2"/>
        <v>11</v>
      </c>
      <c r="CX27">
        <f t="shared" si="3"/>
        <v>32</v>
      </c>
      <c r="CY27" s="42">
        <f t="shared" si="4"/>
        <v>0.125</v>
      </c>
      <c r="CZ27" s="42">
        <f t="shared" si="5"/>
        <v>0.34375</v>
      </c>
    </row>
    <row r="28" spans="1:104" ht="15" customHeight="1" x14ac:dyDescent="0.35">
      <c r="A28" s="66" t="s">
        <v>49</v>
      </c>
      <c r="B28" s="66" t="str">
        <f>VLOOKUP(A28,Matching_final!E:F,2,FALSE)</f>
        <v>R18027</v>
      </c>
      <c r="C28" s="67" t="s">
        <v>1256</v>
      </c>
      <c r="D28" s="67"/>
      <c r="E28" s="68" t="s">
        <v>258</v>
      </c>
      <c r="F28" s="68" t="s">
        <v>161</v>
      </c>
      <c r="G28" s="68" t="s">
        <v>160</v>
      </c>
      <c r="H28" s="69">
        <v>2</v>
      </c>
      <c r="I28" s="68" t="s">
        <v>207</v>
      </c>
      <c r="J28" s="68" t="s">
        <v>208</v>
      </c>
      <c r="K28" s="68" t="s">
        <v>209</v>
      </c>
      <c r="L28" s="68" t="s">
        <v>210</v>
      </c>
      <c r="M28" s="68" t="s">
        <v>305</v>
      </c>
      <c r="N28" s="68" t="s">
        <v>306</v>
      </c>
      <c r="O28" s="68"/>
      <c r="P28" s="68"/>
      <c r="Q28" s="68"/>
      <c r="R28" s="68"/>
      <c r="S28" s="68"/>
      <c r="T28" s="68"/>
      <c r="U28" s="68"/>
      <c r="V28" s="68"/>
      <c r="W28" s="68" t="s">
        <v>267</v>
      </c>
      <c r="X28" s="68" t="s">
        <v>267</v>
      </c>
      <c r="Y28" s="68"/>
      <c r="Z28" s="68"/>
      <c r="AA28" s="69">
        <v>2</v>
      </c>
      <c r="AB28" s="68">
        <v>0</v>
      </c>
      <c r="AC28" s="68">
        <f t="shared" si="0"/>
        <v>1</v>
      </c>
      <c r="AD28" s="68"/>
      <c r="AE28" s="68"/>
      <c r="AF28" s="68"/>
      <c r="AG28" s="68"/>
      <c r="AH28" s="68" t="s">
        <v>267</v>
      </c>
      <c r="AI28" s="141"/>
      <c r="AJ28" s="135" t="s">
        <v>209</v>
      </c>
      <c r="AK28" s="59" t="s">
        <v>1317</v>
      </c>
      <c r="AL28" s="135" t="s">
        <v>209</v>
      </c>
      <c r="AM28" s="162" t="s">
        <v>1317</v>
      </c>
      <c r="AN28" s="135" t="s">
        <v>209</v>
      </c>
      <c r="AO28" s="19" t="s">
        <v>471</v>
      </c>
      <c r="AP28" s="135" t="s">
        <v>209</v>
      </c>
      <c r="AQ28" s="19" t="s">
        <v>471</v>
      </c>
      <c r="AR28" s="58" t="s">
        <v>209</v>
      </c>
      <c r="AS28" s="19" t="s">
        <v>1317</v>
      </c>
      <c r="AT28" s="135" t="s">
        <v>209</v>
      </c>
      <c r="AU28" s="19" t="s">
        <v>1317</v>
      </c>
      <c r="AV28" s="135" t="s">
        <v>209</v>
      </c>
      <c r="AW28" s="19" t="s">
        <v>1317</v>
      </c>
      <c r="AX28" s="135" t="s">
        <v>209</v>
      </c>
      <c r="AY28" s="19" t="s">
        <v>1317</v>
      </c>
      <c r="AZ28" s="135" t="s">
        <v>209</v>
      </c>
      <c r="BA28" s="19" t="s">
        <v>1317</v>
      </c>
      <c r="BB28" s="135" t="s">
        <v>209</v>
      </c>
      <c r="BC28" s="19" t="s">
        <v>1317</v>
      </c>
      <c r="BD28" s="135" t="s">
        <v>209</v>
      </c>
      <c r="BE28" s="19" t="s">
        <v>1317</v>
      </c>
      <c r="BF28" s="135" t="s">
        <v>209</v>
      </c>
      <c r="BG28" s="19" t="s">
        <v>1317</v>
      </c>
      <c r="BH28" s="135" t="s">
        <v>209</v>
      </c>
      <c r="BI28" s="19" t="s">
        <v>1317</v>
      </c>
      <c r="BJ28" s="135" t="s">
        <v>209</v>
      </c>
      <c r="BK28" s="19" t="s">
        <v>1317</v>
      </c>
      <c r="BL28" s="58" t="s">
        <v>209</v>
      </c>
      <c r="BM28" s="19" t="s">
        <v>1317</v>
      </c>
      <c r="BN28" s="135" t="s">
        <v>209</v>
      </c>
      <c r="BO28" s="19" t="s">
        <v>1317</v>
      </c>
      <c r="BP28" s="58" t="s">
        <v>209</v>
      </c>
      <c r="BQ28" s="19" t="s">
        <v>1317</v>
      </c>
      <c r="BR28" s="135" t="s">
        <v>209</v>
      </c>
      <c r="BS28" s="19" t="s">
        <v>1317</v>
      </c>
      <c r="BT28" s="135" t="s">
        <v>209</v>
      </c>
      <c r="BU28" s="19" t="s">
        <v>1317</v>
      </c>
      <c r="BV28" s="58" t="s">
        <v>209</v>
      </c>
      <c r="BW28" s="19" t="s">
        <v>1317</v>
      </c>
      <c r="BX28" s="135" t="s">
        <v>209</v>
      </c>
      <c r="BY28" s="19" t="s">
        <v>1317</v>
      </c>
      <c r="BZ28" s="135" t="s">
        <v>207</v>
      </c>
      <c r="CA28" s="19" t="s">
        <v>1516</v>
      </c>
      <c r="CB28" s="58" t="s">
        <v>209</v>
      </c>
      <c r="CC28" s="19" t="s">
        <v>1317</v>
      </c>
      <c r="CD28" s="135" t="s">
        <v>209</v>
      </c>
      <c r="CE28" s="19" t="s">
        <v>1317</v>
      </c>
      <c r="CF28" s="135" t="s">
        <v>209</v>
      </c>
      <c r="CG28" s="19" t="s">
        <v>1317</v>
      </c>
      <c r="CH28" s="135" t="s">
        <v>209</v>
      </c>
      <c r="CI28" s="19" t="s">
        <v>1317</v>
      </c>
      <c r="CJ28" s="135" t="s">
        <v>209</v>
      </c>
      <c r="CK28" s="19" t="s">
        <v>1317</v>
      </c>
      <c r="CL28" s="135" t="s">
        <v>209</v>
      </c>
      <c r="CM28" s="19" t="s">
        <v>1317</v>
      </c>
      <c r="CN28" s="135" t="s">
        <v>209</v>
      </c>
      <c r="CO28" s="19" t="s">
        <v>1317</v>
      </c>
      <c r="CP28" s="135" t="s">
        <v>209</v>
      </c>
      <c r="CQ28" s="19" t="s">
        <v>1317</v>
      </c>
      <c r="CR28" s="135" t="s">
        <v>209</v>
      </c>
      <c r="CS28" s="19" t="s">
        <v>1317</v>
      </c>
      <c r="CT28" s="135" t="s">
        <v>209</v>
      </c>
      <c r="CU28" s="19" t="s">
        <v>1317</v>
      </c>
      <c r="CV28">
        <f t="shared" si="1"/>
        <v>1</v>
      </c>
      <c r="CW28">
        <f t="shared" si="2"/>
        <v>31</v>
      </c>
      <c r="CX28">
        <f t="shared" si="3"/>
        <v>32</v>
      </c>
      <c r="CY28" s="42">
        <f t="shared" si="4"/>
        <v>3.125E-2</v>
      </c>
      <c r="CZ28" s="42">
        <f t="shared" si="5"/>
        <v>0.96875</v>
      </c>
    </row>
    <row r="29" spans="1:104" ht="15" customHeight="1" x14ac:dyDescent="0.35">
      <c r="A29" s="66" t="s">
        <v>50</v>
      </c>
      <c r="B29" s="66" t="str">
        <f>VLOOKUP(A29,Matching_final!E:F,2,FALSE)</f>
        <v>R18028</v>
      </c>
      <c r="C29" s="67" t="s">
        <v>244</v>
      </c>
      <c r="D29" s="67"/>
      <c r="E29" s="68" t="s">
        <v>258</v>
      </c>
      <c r="F29" s="68" t="s">
        <v>245</v>
      </c>
      <c r="G29" s="68" t="s">
        <v>247</v>
      </c>
      <c r="H29" s="69">
        <v>3</v>
      </c>
      <c r="I29" s="68" t="s">
        <v>207</v>
      </c>
      <c r="J29" s="68" t="s">
        <v>208</v>
      </c>
      <c r="K29" s="68" t="s">
        <v>209</v>
      </c>
      <c r="L29" s="68" t="s">
        <v>210</v>
      </c>
      <c r="M29" s="68" t="s">
        <v>305</v>
      </c>
      <c r="N29" s="68" t="s">
        <v>306</v>
      </c>
      <c r="O29" s="68" t="s">
        <v>211</v>
      </c>
      <c r="P29" s="68" t="s">
        <v>211</v>
      </c>
      <c r="Q29" s="68" t="s">
        <v>212</v>
      </c>
      <c r="R29" s="68" t="s">
        <v>212</v>
      </c>
      <c r="S29" s="68" t="s">
        <v>213</v>
      </c>
      <c r="T29" s="68" t="s">
        <v>213</v>
      </c>
      <c r="U29" s="68" t="s">
        <v>214</v>
      </c>
      <c r="V29" s="68" t="s">
        <v>214</v>
      </c>
      <c r="W29" s="68" t="s">
        <v>267</v>
      </c>
      <c r="X29" s="68" t="s">
        <v>267</v>
      </c>
      <c r="Y29" s="68"/>
      <c r="Z29" s="68"/>
      <c r="AA29" s="69">
        <v>3</v>
      </c>
      <c r="AB29" s="68">
        <v>0</v>
      </c>
      <c r="AC29" s="68">
        <f t="shared" si="0"/>
        <v>1.5</v>
      </c>
      <c r="AD29" s="138">
        <v>0.6</v>
      </c>
      <c r="AE29" s="138">
        <v>1.2</v>
      </c>
      <c r="AF29" s="138">
        <v>1.8</v>
      </c>
      <c r="AG29" s="138">
        <v>2.4</v>
      </c>
      <c r="AH29" s="68" t="s">
        <v>267</v>
      </c>
      <c r="AI29" s="141"/>
      <c r="AJ29" s="135" t="s">
        <v>209</v>
      </c>
      <c r="AK29" s="59" t="s">
        <v>1317</v>
      </c>
      <c r="AL29" s="135" t="s">
        <v>209</v>
      </c>
      <c r="AM29" s="162" t="s">
        <v>1317</v>
      </c>
      <c r="AN29" s="135" t="s">
        <v>209</v>
      </c>
      <c r="AO29" s="19" t="s">
        <v>471</v>
      </c>
      <c r="AP29" s="135" t="s">
        <v>209</v>
      </c>
      <c r="AQ29" s="19" t="s">
        <v>471</v>
      </c>
      <c r="AR29" s="58" t="s">
        <v>209</v>
      </c>
      <c r="AS29" s="20" t="s">
        <v>1317</v>
      </c>
      <c r="AT29" s="58" t="s">
        <v>305</v>
      </c>
      <c r="AU29" s="19" t="s">
        <v>1317</v>
      </c>
      <c r="AV29" s="135" t="s">
        <v>209</v>
      </c>
      <c r="AW29" s="19" t="s">
        <v>1317</v>
      </c>
      <c r="AX29" s="135" t="s">
        <v>209</v>
      </c>
      <c r="AY29" s="19" t="s">
        <v>1317</v>
      </c>
      <c r="AZ29" s="135" t="s">
        <v>213</v>
      </c>
      <c r="BA29" s="20" t="s">
        <v>1517</v>
      </c>
      <c r="BB29" s="135" t="s">
        <v>207</v>
      </c>
      <c r="BC29" s="20" t="s">
        <v>515</v>
      </c>
      <c r="BD29" s="135" t="s">
        <v>209</v>
      </c>
      <c r="BE29" s="19" t="s">
        <v>1317</v>
      </c>
      <c r="BF29" s="135" t="s">
        <v>209</v>
      </c>
      <c r="BG29" s="19" t="s">
        <v>1317</v>
      </c>
      <c r="BH29" s="135" t="s">
        <v>207</v>
      </c>
      <c r="BI29" s="19" t="s">
        <v>1518</v>
      </c>
      <c r="BJ29" s="135" t="s">
        <v>207</v>
      </c>
      <c r="BK29" s="19" t="s">
        <v>1519</v>
      </c>
      <c r="BL29" s="58" t="s">
        <v>305</v>
      </c>
      <c r="BM29" s="19" t="s">
        <v>1520</v>
      </c>
      <c r="BN29" s="135" t="s">
        <v>209</v>
      </c>
      <c r="BO29" s="19" t="s">
        <v>1317</v>
      </c>
      <c r="BP29" s="135" t="s">
        <v>214</v>
      </c>
      <c r="BQ29" s="19" t="s">
        <v>1521</v>
      </c>
      <c r="BR29" s="135" t="s">
        <v>209</v>
      </c>
      <c r="BS29" s="20" t="s">
        <v>1317</v>
      </c>
      <c r="BT29" s="135" t="s">
        <v>211</v>
      </c>
      <c r="BU29" s="19" t="s">
        <v>1522</v>
      </c>
      <c r="BV29" s="58" t="s">
        <v>209</v>
      </c>
      <c r="BW29" s="19" t="s">
        <v>1317</v>
      </c>
      <c r="BX29" s="135" t="s">
        <v>209</v>
      </c>
      <c r="BY29" s="19" t="s">
        <v>1317</v>
      </c>
      <c r="BZ29" s="135" t="s">
        <v>207</v>
      </c>
      <c r="CA29" s="20" t="s">
        <v>715</v>
      </c>
      <c r="CB29" s="58" t="s">
        <v>209</v>
      </c>
      <c r="CC29" s="19" t="s">
        <v>1317</v>
      </c>
      <c r="CD29" s="135" t="s">
        <v>211</v>
      </c>
      <c r="CE29" s="19" t="s">
        <v>1317</v>
      </c>
      <c r="CF29" s="135" t="s">
        <v>209</v>
      </c>
      <c r="CG29" s="19" t="s">
        <v>1317</v>
      </c>
      <c r="CH29" s="135" t="s">
        <v>212</v>
      </c>
      <c r="CI29" s="19" t="s">
        <v>1496</v>
      </c>
      <c r="CJ29" s="135" t="s">
        <v>209</v>
      </c>
      <c r="CK29" s="19" t="s">
        <v>1317</v>
      </c>
      <c r="CL29" s="135" t="s">
        <v>211</v>
      </c>
      <c r="CM29" s="20" t="s">
        <v>1514</v>
      </c>
      <c r="CN29" s="135" t="s">
        <v>213</v>
      </c>
      <c r="CO29" s="19" t="s">
        <v>1523</v>
      </c>
      <c r="CP29" s="135" t="s">
        <v>209</v>
      </c>
      <c r="CQ29" s="19" t="s">
        <v>1317</v>
      </c>
      <c r="CR29" s="135" t="s">
        <v>209</v>
      </c>
      <c r="CS29" s="19" t="s">
        <v>1317</v>
      </c>
      <c r="CT29" s="135" t="s">
        <v>207</v>
      </c>
      <c r="CU29" s="20" t="s">
        <v>1524</v>
      </c>
      <c r="CV29">
        <f t="shared" si="1"/>
        <v>5</v>
      </c>
      <c r="CW29">
        <f t="shared" si="2"/>
        <v>18</v>
      </c>
      <c r="CX29">
        <f t="shared" si="3"/>
        <v>32</v>
      </c>
      <c r="CY29" s="42">
        <f t="shared" si="4"/>
        <v>0.15625</v>
      </c>
      <c r="CZ29" s="42">
        <f t="shared" si="5"/>
        <v>0.5625</v>
      </c>
    </row>
    <row r="30" spans="1:104" ht="15" customHeight="1" x14ac:dyDescent="0.35">
      <c r="A30" s="66" t="s">
        <v>51</v>
      </c>
      <c r="B30" s="66" t="str">
        <f>VLOOKUP(A30,Matching_final!E:F,2,FALSE)</f>
        <v>R18029</v>
      </c>
      <c r="C30" s="67" t="s">
        <v>1261</v>
      </c>
      <c r="D30" s="67"/>
      <c r="E30" s="68" t="s">
        <v>258</v>
      </c>
      <c r="F30" s="68" t="s">
        <v>246</v>
      </c>
      <c r="G30" s="68" t="s">
        <v>248</v>
      </c>
      <c r="H30" s="69">
        <v>3</v>
      </c>
      <c r="I30" s="68" t="s">
        <v>207</v>
      </c>
      <c r="J30" s="68" t="s">
        <v>208</v>
      </c>
      <c r="K30" s="68" t="s">
        <v>209</v>
      </c>
      <c r="L30" s="68" t="s">
        <v>210</v>
      </c>
      <c r="M30" s="68" t="s">
        <v>224</v>
      </c>
      <c r="N30" s="68" t="s">
        <v>225</v>
      </c>
      <c r="O30" s="68"/>
      <c r="P30" s="68"/>
      <c r="Q30" s="68"/>
      <c r="R30" s="68"/>
      <c r="S30" s="68"/>
      <c r="T30" s="68"/>
      <c r="U30" s="68"/>
      <c r="V30" s="68"/>
      <c r="W30" s="128" t="s">
        <v>267</v>
      </c>
      <c r="X30" s="128" t="s">
        <v>267</v>
      </c>
      <c r="Y30" s="68"/>
      <c r="Z30" s="68"/>
      <c r="AA30" s="69">
        <v>3</v>
      </c>
      <c r="AB30" s="68">
        <v>0</v>
      </c>
      <c r="AC30" s="68">
        <f t="shared" si="0"/>
        <v>1.5</v>
      </c>
      <c r="AD30" s="68"/>
      <c r="AE30" s="68"/>
      <c r="AF30" s="68"/>
      <c r="AG30" s="267"/>
      <c r="AH30" s="128" t="s">
        <v>267</v>
      </c>
      <c r="AI30" s="268"/>
      <c r="AJ30" s="135" t="s">
        <v>209</v>
      </c>
      <c r="AK30" s="59" t="s">
        <v>1317</v>
      </c>
      <c r="AL30" s="135" t="s">
        <v>224</v>
      </c>
      <c r="AM30" s="59" t="s">
        <v>1525</v>
      </c>
      <c r="AN30" s="135" t="s">
        <v>209</v>
      </c>
      <c r="AO30" s="19" t="s">
        <v>471</v>
      </c>
      <c r="AP30" s="135" t="s">
        <v>207</v>
      </c>
      <c r="AQ30" s="19" t="s">
        <v>1526</v>
      </c>
      <c r="AR30" s="135" t="s">
        <v>207</v>
      </c>
      <c r="AS30" s="19" t="s">
        <v>1527</v>
      </c>
      <c r="AT30" s="135" t="s">
        <v>209</v>
      </c>
      <c r="AU30" s="19" t="s">
        <v>1317</v>
      </c>
      <c r="AV30" s="135" t="s">
        <v>207</v>
      </c>
      <c r="AW30" s="19" t="s">
        <v>1528</v>
      </c>
      <c r="AX30" s="135" t="s">
        <v>209</v>
      </c>
      <c r="AY30" s="19" t="s">
        <v>1317</v>
      </c>
      <c r="AZ30" s="135" t="s">
        <v>209</v>
      </c>
      <c r="BA30" s="19" t="s">
        <v>1317</v>
      </c>
      <c r="BB30" s="135" t="s">
        <v>209</v>
      </c>
      <c r="BC30" s="19" t="s">
        <v>1317</v>
      </c>
      <c r="BD30" s="135" t="s">
        <v>209</v>
      </c>
      <c r="BE30" s="19" t="s">
        <v>1317</v>
      </c>
      <c r="BF30" s="135" t="s">
        <v>209</v>
      </c>
      <c r="BG30" s="19" t="s">
        <v>1317</v>
      </c>
      <c r="BH30" s="135" t="s">
        <v>209</v>
      </c>
      <c r="BI30" s="19" t="s">
        <v>1317</v>
      </c>
      <c r="BJ30" s="135" t="s">
        <v>209</v>
      </c>
      <c r="BK30" s="19" t="s">
        <v>1317</v>
      </c>
      <c r="BL30" s="58" t="s">
        <v>209</v>
      </c>
      <c r="BM30" s="19" t="s">
        <v>1317</v>
      </c>
      <c r="BN30" s="135" t="s">
        <v>207</v>
      </c>
      <c r="BO30" s="19" t="s">
        <v>1529</v>
      </c>
      <c r="BP30" s="58" t="s">
        <v>209</v>
      </c>
      <c r="BQ30" s="19" t="s">
        <v>1317</v>
      </c>
      <c r="BR30" s="135" t="s">
        <v>224</v>
      </c>
      <c r="BS30" s="20" t="s">
        <v>1530</v>
      </c>
      <c r="BT30" s="135" t="s">
        <v>209</v>
      </c>
      <c r="BU30" s="19" t="s">
        <v>1317</v>
      </c>
      <c r="BV30" s="58" t="s">
        <v>209</v>
      </c>
      <c r="BW30" s="19" t="s">
        <v>1317</v>
      </c>
      <c r="BX30" s="135" t="s">
        <v>209</v>
      </c>
      <c r="BY30" s="19" t="s">
        <v>1317</v>
      </c>
      <c r="BZ30" s="135" t="s">
        <v>207</v>
      </c>
      <c r="CA30" s="19" t="s">
        <v>715</v>
      </c>
      <c r="CB30" s="135" t="s">
        <v>224</v>
      </c>
      <c r="CC30" s="20" t="s">
        <v>1531</v>
      </c>
      <c r="CD30" s="135" t="s">
        <v>209</v>
      </c>
      <c r="CE30" s="19" t="s">
        <v>1317</v>
      </c>
      <c r="CF30" s="135" t="s">
        <v>209</v>
      </c>
      <c r="CG30" s="19" t="s">
        <v>1317</v>
      </c>
      <c r="CH30" s="135" t="s">
        <v>224</v>
      </c>
      <c r="CI30" s="19" t="s">
        <v>1496</v>
      </c>
      <c r="CJ30" s="135" t="s">
        <v>207</v>
      </c>
      <c r="CK30" s="19" t="s">
        <v>810</v>
      </c>
      <c r="CL30" s="135" t="s">
        <v>224</v>
      </c>
      <c r="CM30" s="19" t="s">
        <v>1514</v>
      </c>
      <c r="CN30" s="135" t="s">
        <v>224</v>
      </c>
      <c r="CO30" s="19" t="s">
        <v>1532</v>
      </c>
      <c r="CP30" s="135" t="s">
        <v>224</v>
      </c>
      <c r="CQ30" s="19" t="s">
        <v>1533</v>
      </c>
      <c r="CR30" s="135" t="s">
        <v>207</v>
      </c>
      <c r="CS30" s="19" t="s">
        <v>1534</v>
      </c>
      <c r="CT30" s="135" t="s">
        <v>224</v>
      </c>
      <c r="CU30" s="19" t="s">
        <v>1535</v>
      </c>
      <c r="CV30">
        <f t="shared" si="1"/>
        <v>7</v>
      </c>
      <c r="CW30">
        <f t="shared" si="2"/>
        <v>17</v>
      </c>
      <c r="CX30">
        <f t="shared" si="3"/>
        <v>32</v>
      </c>
      <c r="CY30" s="42">
        <f t="shared" si="4"/>
        <v>0.21875</v>
      </c>
      <c r="CZ30" s="42">
        <f t="shared" si="5"/>
        <v>0.53125</v>
      </c>
    </row>
    <row r="31" spans="1:104" ht="15" customHeight="1" x14ac:dyDescent="0.35">
      <c r="A31" s="70" t="s">
        <v>52</v>
      </c>
      <c r="B31" s="70" t="str">
        <f>VLOOKUP(A31,Matching_final!E:F,2,FALSE)</f>
        <v>R18030</v>
      </c>
      <c r="C31" s="269" t="s">
        <v>249</v>
      </c>
      <c r="D31" s="269"/>
      <c r="E31" s="71" t="s">
        <v>259</v>
      </c>
      <c r="F31" s="71" t="s">
        <v>163</v>
      </c>
      <c r="G31" s="71" t="s">
        <v>164</v>
      </c>
      <c r="H31" s="72">
        <v>2</v>
      </c>
      <c r="I31" s="71" t="s">
        <v>207</v>
      </c>
      <c r="J31" s="71" t="s">
        <v>208</v>
      </c>
      <c r="K31" s="71" t="s">
        <v>209</v>
      </c>
      <c r="L31" s="71" t="s">
        <v>210</v>
      </c>
      <c r="M31" s="71" t="s">
        <v>224</v>
      </c>
      <c r="N31" s="71" t="s">
        <v>225</v>
      </c>
      <c r="O31" s="71"/>
      <c r="P31" s="71"/>
      <c r="Q31" s="71"/>
      <c r="R31" s="71"/>
      <c r="S31" s="71"/>
      <c r="T31" s="71"/>
      <c r="U31" s="71"/>
      <c r="V31" s="71"/>
      <c r="W31" s="129" t="s">
        <v>267</v>
      </c>
      <c r="X31" s="129" t="s">
        <v>267</v>
      </c>
      <c r="Y31" s="71"/>
      <c r="Z31" s="71"/>
      <c r="AA31" s="72">
        <v>2</v>
      </c>
      <c r="AB31" s="71">
        <v>0</v>
      </c>
      <c r="AC31" s="71">
        <f t="shared" si="0"/>
        <v>1</v>
      </c>
      <c r="AD31" s="71"/>
      <c r="AE31" s="71"/>
      <c r="AF31" s="71"/>
      <c r="AG31" s="71"/>
      <c r="AH31" s="129" t="s">
        <v>267</v>
      </c>
      <c r="AI31" s="270"/>
      <c r="AJ31" s="135" t="s">
        <v>209</v>
      </c>
      <c r="AK31" s="59" t="s">
        <v>1317</v>
      </c>
      <c r="AL31" s="135" t="s">
        <v>209</v>
      </c>
      <c r="AM31" s="75" t="s">
        <v>1317</v>
      </c>
      <c r="AN31" s="135" t="s">
        <v>209</v>
      </c>
      <c r="AO31" s="19" t="s">
        <v>471</v>
      </c>
      <c r="AP31" s="135" t="s">
        <v>209</v>
      </c>
      <c r="AQ31" s="19" t="s">
        <v>471</v>
      </c>
      <c r="AR31" s="135" t="s">
        <v>267</v>
      </c>
      <c r="AS31" s="19" t="s">
        <v>1317</v>
      </c>
      <c r="AT31" s="135" t="s">
        <v>209</v>
      </c>
      <c r="AU31" s="19" t="s">
        <v>1317</v>
      </c>
      <c r="AV31" s="135" t="s">
        <v>209</v>
      </c>
      <c r="AW31" s="19" t="s">
        <v>1317</v>
      </c>
      <c r="AX31" s="135" t="s">
        <v>209</v>
      </c>
      <c r="AY31" s="19" t="s">
        <v>1317</v>
      </c>
      <c r="AZ31" s="135" t="s">
        <v>209</v>
      </c>
      <c r="BA31" s="19" t="s">
        <v>1317</v>
      </c>
      <c r="BB31" s="135" t="s">
        <v>209</v>
      </c>
      <c r="BC31" s="19" t="s">
        <v>1317</v>
      </c>
      <c r="BD31" s="135" t="s">
        <v>209</v>
      </c>
      <c r="BE31" s="19" t="s">
        <v>1317</v>
      </c>
      <c r="BF31" s="135" t="s">
        <v>209</v>
      </c>
      <c r="BG31" s="19" t="s">
        <v>1317</v>
      </c>
      <c r="BH31" s="135" t="s">
        <v>209</v>
      </c>
      <c r="BI31" s="19" t="s">
        <v>1317</v>
      </c>
      <c r="BJ31" s="135" t="s">
        <v>209</v>
      </c>
      <c r="BK31" s="20" t="s">
        <v>1317</v>
      </c>
      <c r="BL31" s="58" t="s">
        <v>209</v>
      </c>
      <c r="BM31" s="20" t="s">
        <v>1317</v>
      </c>
      <c r="BN31" s="135" t="s">
        <v>209</v>
      </c>
      <c r="BO31" s="73" t="s">
        <v>1317</v>
      </c>
      <c r="BP31" s="58" t="s">
        <v>267</v>
      </c>
      <c r="BQ31" s="19" t="s">
        <v>1317</v>
      </c>
      <c r="BR31" s="135" t="s">
        <v>209</v>
      </c>
      <c r="BS31" s="19" t="s">
        <v>1317</v>
      </c>
      <c r="BT31" s="135" t="s">
        <v>224</v>
      </c>
      <c r="BU31" s="19" t="s">
        <v>1536</v>
      </c>
      <c r="BV31" s="58" t="s">
        <v>209</v>
      </c>
      <c r="BW31" s="20" t="s">
        <v>1317</v>
      </c>
      <c r="BX31" s="135" t="s">
        <v>209</v>
      </c>
      <c r="BY31" s="19" t="s">
        <v>1317</v>
      </c>
      <c r="BZ31" s="135" t="s">
        <v>209</v>
      </c>
      <c r="CA31" s="19" t="s">
        <v>1317</v>
      </c>
      <c r="CB31" s="58" t="s">
        <v>267</v>
      </c>
      <c r="CC31" s="19" t="s">
        <v>1317</v>
      </c>
      <c r="CD31" s="135" t="s">
        <v>209</v>
      </c>
      <c r="CE31" s="19" t="s">
        <v>1317</v>
      </c>
      <c r="CF31" s="135" t="s">
        <v>209</v>
      </c>
      <c r="CG31" s="150" t="s">
        <v>1317</v>
      </c>
      <c r="CH31" s="135" t="s">
        <v>209</v>
      </c>
      <c r="CI31" s="19" t="s">
        <v>1317</v>
      </c>
      <c r="CJ31" s="135" t="s">
        <v>209</v>
      </c>
      <c r="CK31" s="19" t="s">
        <v>1317</v>
      </c>
      <c r="CL31" s="135" t="s">
        <v>209</v>
      </c>
      <c r="CM31" s="19" t="s">
        <v>1317</v>
      </c>
      <c r="CN31" s="135" t="s">
        <v>207</v>
      </c>
      <c r="CO31" s="73" t="s">
        <v>1537</v>
      </c>
      <c r="CP31" s="135" t="s">
        <v>209</v>
      </c>
      <c r="CQ31" s="73" t="s">
        <v>1317</v>
      </c>
      <c r="CR31" s="135" t="s">
        <v>209</v>
      </c>
      <c r="CS31" s="73" t="s">
        <v>1317</v>
      </c>
      <c r="CT31" s="135" t="s">
        <v>209</v>
      </c>
      <c r="CU31" s="19" t="s">
        <v>1317</v>
      </c>
      <c r="CV31">
        <f t="shared" si="1"/>
        <v>1</v>
      </c>
      <c r="CW31">
        <f t="shared" si="2"/>
        <v>27</v>
      </c>
      <c r="CX31">
        <f t="shared" si="3"/>
        <v>29</v>
      </c>
      <c r="CY31" s="42">
        <f t="shared" si="4"/>
        <v>3.4482758620689655E-2</v>
      </c>
      <c r="CZ31" s="42">
        <f t="shared" si="5"/>
        <v>0.93103448275862066</v>
      </c>
    </row>
    <row r="32" spans="1:104" ht="15" customHeight="1" x14ac:dyDescent="0.35">
      <c r="A32" s="74" t="s">
        <v>53</v>
      </c>
      <c r="B32" s="74" t="str">
        <f>VLOOKUP(A32,Matching_final!E:F,2,FALSE)</f>
        <v>R18031</v>
      </c>
      <c r="C32" s="269" t="s">
        <v>89</v>
      </c>
      <c r="D32" s="269"/>
      <c r="E32" s="71" t="s">
        <v>259</v>
      </c>
      <c r="F32" s="71" t="s">
        <v>168</v>
      </c>
      <c r="G32" s="71" t="s">
        <v>165</v>
      </c>
      <c r="H32" s="72">
        <v>3</v>
      </c>
      <c r="I32" s="71" t="s">
        <v>207</v>
      </c>
      <c r="J32" s="71" t="s">
        <v>208</v>
      </c>
      <c r="K32" s="71" t="s">
        <v>209</v>
      </c>
      <c r="L32" s="71" t="s">
        <v>210</v>
      </c>
      <c r="M32" s="71" t="s">
        <v>305</v>
      </c>
      <c r="N32" s="71" t="s">
        <v>306</v>
      </c>
      <c r="O32" s="71" t="s">
        <v>211</v>
      </c>
      <c r="P32" s="71" t="s">
        <v>211</v>
      </c>
      <c r="Q32" s="71" t="s">
        <v>212</v>
      </c>
      <c r="R32" s="71" t="s">
        <v>212</v>
      </c>
      <c r="S32" s="71" t="s">
        <v>213</v>
      </c>
      <c r="T32" s="71" t="s">
        <v>213</v>
      </c>
      <c r="U32" s="71" t="s">
        <v>214</v>
      </c>
      <c r="V32" s="71" t="s">
        <v>214</v>
      </c>
      <c r="W32" s="129" t="s">
        <v>267</v>
      </c>
      <c r="X32" s="129" t="s">
        <v>267</v>
      </c>
      <c r="Y32" s="71"/>
      <c r="Z32" s="71"/>
      <c r="AA32" s="72">
        <v>3</v>
      </c>
      <c r="AB32" s="71">
        <v>0</v>
      </c>
      <c r="AC32" s="71">
        <f t="shared" si="0"/>
        <v>1.5</v>
      </c>
      <c r="AD32" s="71">
        <v>0.6</v>
      </c>
      <c r="AE32" s="71">
        <v>1.2</v>
      </c>
      <c r="AF32" s="71">
        <v>1.8</v>
      </c>
      <c r="AG32" s="71">
        <v>2.4</v>
      </c>
      <c r="AH32" s="129" t="s">
        <v>267</v>
      </c>
      <c r="AI32" s="270"/>
      <c r="AJ32" s="135" t="s">
        <v>209</v>
      </c>
      <c r="AK32" s="75" t="s">
        <v>1317</v>
      </c>
      <c r="AL32" s="135" t="s">
        <v>209</v>
      </c>
      <c r="AM32" s="75" t="s">
        <v>1317</v>
      </c>
      <c r="AN32" s="135" t="s">
        <v>209</v>
      </c>
      <c r="AO32" s="19" t="s">
        <v>471</v>
      </c>
      <c r="AP32" s="58" t="s">
        <v>305</v>
      </c>
      <c r="AQ32" s="19" t="s">
        <v>471</v>
      </c>
      <c r="AR32" s="135" t="s">
        <v>267</v>
      </c>
      <c r="AS32" s="19" t="s">
        <v>1317</v>
      </c>
      <c r="AT32" s="135" t="s">
        <v>305</v>
      </c>
      <c r="AU32" s="19" t="s">
        <v>1317</v>
      </c>
      <c r="AV32" s="135" t="s">
        <v>209</v>
      </c>
      <c r="AW32" s="19" t="s">
        <v>1317</v>
      </c>
      <c r="AX32" s="135" t="s">
        <v>209</v>
      </c>
      <c r="AY32" s="19" t="s">
        <v>1317</v>
      </c>
      <c r="AZ32" s="58" t="s">
        <v>305</v>
      </c>
      <c r="BA32" s="19" t="s">
        <v>1317</v>
      </c>
      <c r="BB32" s="135" t="s">
        <v>209</v>
      </c>
      <c r="BC32" s="19" t="s">
        <v>1317</v>
      </c>
      <c r="BD32" s="135" t="s">
        <v>209</v>
      </c>
      <c r="BE32" s="19" t="s">
        <v>1317</v>
      </c>
      <c r="BF32" s="135" t="s">
        <v>209</v>
      </c>
      <c r="BG32" s="19" t="s">
        <v>1317</v>
      </c>
      <c r="BH32" s="135" t="s">
        <v>209</v>
      </c>
      <c r="BI32" s="19" t="s">
        <v>1317</v>
      </c>
      <c r="BJ32" s="135" t="s">
        <v>209</v>
      </c>
      <c r="BK32" s="20" t="s">
        <v>1317</v>
      </c>
      <c r="BL32" s="58" t="s">
        <v>209</v>
      </c>
      <c r="BM32" s="20" t="s">
        <v>1317</v>
      </c>
      <c r="BN32" s="135" t="s">
        <v>209</v>
      </c>
      <c r="BO32" s="38" t="s">
        <v>1317</v>
      </c>
      <c r="BP32" s="58" t="s">
        <v>267</v>
      </c>
      <c r="BQ32" s="19" t="s">
        <v>1317</v>
      </c>
      <c r="BR32" s="135" t="s">
        <v>209</v>
      </c>
      <c r="BS32" s="19" t="s">
        <v>1317</v>
      </c>
      <c r="BT32" s="135" t="s">
        <v>209</v>
      </c>
      <c r="BU32" s="20" t="s">
        <v>1317</v>
      </c>
      <c r="BV32" s="58" t="s">
        <v>209</v>
      </c>
      <c r="BW32" s="19" t="s">
        <v>1317</v>
      </c>
      <c r="BX32" s="135" t="s">
        <v>209</v>
      </c>
      <c r="BY32" s="19" t="s">
        <v>1317</v>
      </c>
      <c r="BZ32" s="135" t="s">
        <v>209</v>
      </c>
      <c r="CA32" s="19" t="s">
        <v>1317</v>
      </c>
      <c r="CB32" s="58" t="s">
        <v>267</v>
      </c>
      <c r="CC32" s="19" t="s">
        <v>1317</v>
      </c>
      <c r="CD32" s="135" t="s">
        <v>214</v>
      </c>
      <c r="CE32" s="19" t="s">
        <v>1538</v>
      </c>
      <c r="CF32" s="58" t="s">
        <v>305</v>
      </c>
      <c r="CG32" s="19" t="s">
        <v>1317</v>
      </c>
      <c r="CH32" s="135" t="s">
        <v>209</v>
      </c>
      <c r="CI32" s="19" t="s">
        <v>1317</v>
      </c>
      <c r="CJ32" s="58" t="s">
        <v>305</v>
      </c>
      <c r="CK32" s="150" t="s">
        <v>1317</v>
      </c>
      <c r="CL32" s="135" t="s">
        <v>209</v>
      </c>
      <c r="CM32" s="19" t="s">
        <v>1317</v>
      </c>
      <c r="CN32" s="135" t="s">
        <v>207</v>
      </c>
      <c r="CO32" s="73" t="s">
        <v>1539</v>
      </c>
      <c r="CP32" s="135" t="s">
        <v>209</v>
      </c>
      <c r="CQ32" s="73" t="s">
        <v>1317</v>
      </c>
      <c r="CR32" s="135" t="s">
        <v>209</v>
      </c>
      <c r="CS32" s="73" t="s">
        <v>1317</v>
      </c>
      <c r="CT32" s="135" t="s">
        <v>209</v>
      </c>
      <c r="CU32" s="19" t="s">
        <v>1317</v>
      </c>
      <c r="CV32">
        <f t="shared" si="1"/>
        <v>1</v>
      </c>
      <c r="CW32">
        <f t="shared" si="2"/>
        <v>22</v>
      </c>
      <c r="CX32">
        <f t="shared" si="3"/>
        <v>29</v>
      </c>
      <c r="CY32" s="42">
        <f t="shared" si="4"/>
        <v>3.4482758620689655E-2</v>
      </c>
      <c r="CZ32" s="42">
        <f t="shared" si="5"/>
        <v>0.75862068965517238</v>
      </c>
    </row>
    <row r="33" spans="1:104" ht="15" customHeight="1" x14ac:dyDescent="0.35">
      <c r="A33" s="74" t="s">
        <v>54</v>
      </c>
      <c r="B33" s="74" t="str">
        <f>VLOOKUP(A33,Matching_final!E:F,2,FALSE)</f>
        <v>R18032</v>
      </c>
      <c r="C33" s="269" t="s">
        <v>319</v>
      </c>
      <c r="D33" s="269"/>
      <c r="E33" s="71" t="s">
        <v>259</v>
      </c>
      <c r="F33" s="71" t="s">
        <v>167</v>
      </c>
      <c r="G33" s="71" t="s">
        <v>166</v>
      </c>
      <c r="H33" s="72">
        <v>2</v>
      </c>
      <c r="I33" s="71" t="s">
        <v>207</v>
      </c>
      <c r="J33" s="71" t="s">
        <v>208</v>
      </c>
      <c r="K33" s="71" t="s">
        <v>209</v>
      </c>
      <c r="L33" s="71" t="s">
        <v>210</v>
      </c>
      <c r="M33" s="71" t="s">
        <v>224</v>
      </c>
      <c r="N33" s="71" t="s">
        <v>225</v>
      </c>
      <c r="O33" s="71"/>
      <c r="P33" s="71"/>
      <c r="Q33" s="71"/>
      <c r="R33" s="71"/>
      <c r="S33" s="71"/>
      <c r="T33" s="71"/>
      <c r="U33" s="71"/>
      <c r="V33" s="71"/>
      <c r="W33" s="129" t="s">
        <v>267</v>
      </c>
      <c r="X33" s="129" t="s">
        <v>267</v>
      </c>
      <c r="Y33" s="71"/>
      <c r="Z33" s="71"/>
      <c r="AA33" s="72">
        <v>2</v>
      </c>
      <c r="AB33" s="71">
        <v>0</v>
      </c>
      <c r="AC33" s="71">
        <f t="shared" si="0"/>
        <v>1</v>
      </c>
      <c r="AD33" s="71"/>
      <c r="AE33" s="71"/>
      <c r="AF33" s="71"/>
      <c r="AG33" s="271"/>
      <c r="AH33" s="129" t="s">
        <v>267</v>
      </c>
      <c r="AI33" s="270"/>
      <c r="AJ33" s="135" t="s">
        <v>209</v>
      </c>
      <c r="AK33" s="59" t="s">
        <v>1317</v>
      </c>
      <c r="AL33" s="135" t="s">
        <v>207</v>
      </c>
      <c r="AM33" s="20" t="s">
        <v>1540</v>
      </c>
      <c r="AN33" s="135" t="s">
        <v>209</v>
      </c>
      <c r="AO33" s="19" t="s">
        <v>471</v>
      </c>
      <c r="AP33" s="135" t="s">
        <v>207</v>
      </c>
      <c r="AQ33" s="20" t="s">
        <v>1541</v>
      </c>
      <c r="AR33" s="58" t="s">
        <v>209</v>
      </c>
      <c r="AS33" s="19" t="s">
        <v>1317</v>
      </c>
      <c r="AT33" s="135" t="s">
        <v>207</v>
      </c>
      <c r="AU33" s="20" t="s">
        <v>1542</v>
      </c>
      <c r="AV33" s="135" t="s">
        <v>207</v>
      </c>
      <c r="AW33" s="20" t="s">
        <v>1543</v>
      </c>
      <c r="AX33" s="135" t="s">
        <v>209</v>
      </c>
      <c r="AY33" s="20" t="s">
        <v>1317</v>
      </c>
      <c r="AZ33" s="135" t="s">
        <v>209</v>
      </c>
      <c r="BA33" s="19" t="s">
        <v>1317</v>
      </c>
      <c r="BB33" s="135" t="s">
        <v>207</v>
      </c>
      <c r="BC33" s="20" t="s">
        <v>1544</v>
      </c>
      <c r="BD33" s="135" t="s">
        <v>209</v>
      </c>
      <c r="BE33" s="20" t="s">
        <v>1317</v>
      </c>
      <c r="BF33" s="135" t="s">
        <v>209</v>
      </c>
      <c r="BG33" s="19" t="s">
        <v>1317</v>
      </c>
      <c r="BH33" s="135" t="s">
        <v>207</v>
      </c>
      <c r="BI33" s="19" t="s">
        <v>1545</v>
      </c>
      <c r="BJ33" s="135" t="s">
        <v>207</v>
      </c>
      <c r="BK33" s="20" t="s">
        <v>575</v>
      </c>
      <c r="BL33" s="135" t="s">
        <v>207</v>
      </c>
      <c r="BM33" s="20" t="s">
        <v>607</v>
      </c>
      <c r="BN33" s="135" t="s">
        <v>209</v>
      </c>
      <c r="BO33" s="19" t="s">
        <v>1317</v>
      </c>
      <c r="BP33" s="58" t="s">
        <v>209</v>
      </c>
      <c r="BQ33" s="19" t="s">
        <v>1317</v>
      </c>
      <c r="BR33" s="135" t="s">
        <v>209</v>
      </c>
      <c r="BS33" s="20" t="s">
        <v>1317</v>
      </c>
      <c r="BT33" s="135" t="s">
        <v>207</v>
      </c>
      <c r="BU33" s="20" t="s">
        <v>677</v>
      </c>
      <c r="BV33" s="135" t="s">
        <v>207</v>
      </c>
      <c r="BW33" s="20" t="s">
        <v>1546</v>
      </c>
      <c r="BX33" s="135" t="s">
        <v>209</v>
      </c>
      <c r="BY33" s="19" t="s">
        <v>1317</v>
      </c>
      <c r="BZ33" s="135" t="s">
        <v>209</v>
      </c>
      <c r="CA33" s="20" t="s">
        <v>1317</v>
      </c>
      <c r="CB33" s="58" t="s">
        <v>209</v>
      </c>
      <c r="CC33" s="19" t="s">
        <v>1317</v>
      </c>
      <c r="CD33" s="135" t="s">
        <v>207</v>
      </c>
      <c r="CE33" s="20" t="s">
        <v>743</v>
      </c>
      <c r="CF33" s="135" t="s">
        <v>207</v>
      </c>
      <c r="CG33" s="20" t="s">
        <v>776</v>
      </c>
      <c r="CH33" s="135" t="s">
        <v>209</v>
      </c>
      <c r="CI33" s="19" t="s">
        <v>1317</v>
      </c>
      <c r="CJ33" s="135" t="s">
        <v>207</v>
      </c>
      <c r="CK33" s="20" t="s">
        <v>1547</v>
      </c>
      <c r="CL33" s="135" t="s">
        <v>209</v>
      </c>
      <c r="CM33" s="20" t="s">
        <v>1317</v>
      </c>
      <c r="CN33" s="135" t="s">
        <v>207</v>
      </c>
      <c r="CO33" s="20" t="s">
        <v>1548</v>
      </c>
      <c r="CP33" s="135" t="s">
        <v>207</v>
      </c>
      <c r="CQ33" s="20" t="s">
        <v>890</v>
      </c>
      <c r="CR33" s="135" t="s">
        <v>209</v>
      </c>
      <c r="CS33" s="19" t="s">
        <v>1317</v>
      </c>
      <c r="CT33" s="135" t="s">
        <v>207</v>
      </c>
      <c r="CU33" s="19" t="s">
        <v>1549</v>
      </c>
      <c r="CV33">
        <f t="shared" si="1"/>
        <v>16</v>
      </c>
      <c r="CW33">
        <f t="shared" si="2"/>
        <v>16</v>
      </c>
      <c r="CX33">
        <f t="shared" si="3"/>
        <v>32</v>
      </c>
      <c r="CY33" s="42">
        <f t="shared" si="4"/>
        <v>0.5</v>
      </c>
      <c r="CZ33" s="42">
        <f t="shared" si="5"/>
        <v>0.5</v>
      </c>
    </row>
    <row r="34" spans="1:104" ht="15" customHeight="1" x14ac:dyDescent="0.35">
      <c r="A34" s="76" t="s">
        <v>55</v>
      </c>
      <c r="B34" s="76" t="str">
        <f>VLOOKUP(A34,Matching_final!E:F,2,FALSE)</f>
        <v>R18033</v>
      </c>
      <c r="C34" s="272" t="s">
        <v>1266</v>
      </c>
      <c r="D34" s="272"/>
      <c r="E34" s="77" t="s">
        <v>260</v>
      </c>
      <c r="F34" s="77" t="s">
        <v>169</v>
      </c>
      <c r="G34" s="77" t="s">
        <v>170</v>
      </c>
      <c r="H34" s="78">
        <v>3</v>
      </c>
      <c r="I34" s="77" t="s">
        <v>207</v>
      </c>
      <c r="J34" s="77" t="s">
        <v>208</v>
      </c>
      <c r="K34" s="77" t="s">
        <v>209</v>
      </c>
      <c r="L34" s="77" t="s">
        <v>210</v>
      </c>
      <c r="M34" s="77" t="s">
        <v>305</v>
      </c>
      <c r="N34" s="77" t="s">
        <v>306</v>
      </c>
      <c r="O34" s="77"/>
      <c r="P34" s="77"/>
      <c r="Q34" s="77"/>
      <c r="R34" s="77"/>
      <c r="S34" s="77"/>
      <c r="T34" s="77"/>
      <c r="U34" s="77"/>
      <c r="V34" s="77"/>
      <c r="W34" s="130" t="s">
        <v>267</v>
      </c>
      <c r="X34" s="130" t="s">
        <v>267</v>
      </c>
      <c r="Y34" s="77"/>
      <c r="Z34" s="77"/>
      <c r="AA34" s="78">
        <v>3</v>
      </c>
      <c r="AB34" s="77">
        <v>0</v>
      </c>
      <c r="AC34" s="77">
        <f t="shared" si="0"/>
        <v>1.5</v>
      </c>
      <c r="AD34" s="77"/>
      <c r="AE34" s="77"/>
      <c r="AF34" s="77"/>
      <c r="AG34" s="77"/>
      <c r="AH34" s="130" t="s">
        <v>267</v>
      </c>
      <c r="AI34" s="273"/>
      <c r="AJ34" s="135" t="s">
        <v>209</v>
      </c>
      <c r="AK34" s="59" t="s">
        <v>1317</v>
      </c>
      <c r="AL34" s="135" t="s">
        <v>209</v>
      </c>
      <c r="AM34" s="20" t="s">
        <v>1317</v>
      </c>
      <c r="AN34" s="135" t="s">
        <v>209</v>
      </c>
      <c r="AO34" s="19" t="s">
        <v>471</v>
      </c>
      <c r="AP34" s="135" t="s">
        <v>207</v>
      </c>
      <c r="AQ34" s="19" t="s">
        <v>1550</v>
      </c>
      <c r="AR34" s="58" t="s">
        <v>305</v>
      </c>
      <c r="AS34" s="19" t="s">
        <v>1317</v>
      </c>
      <c r="AT34" s="135" t="s">
        <v>207</v>
      </c>
      <c r="AU34" s="20" t="s">
        <v>1551</v>
      </c>
      <c r="AV34" s="135" t="s">
        <v>207</v>
      </c>
      <c r="AW34" s="20" t="s">
        <v>1552</v>
      </c>
      <c r="AX34" s="58" t="s">
        <v>305</v>
      </c>
      <c r="AY34" s="20" t="s">
        <v>1317</v>
      </c>
      <c r="AZ34" s="58" t="s">
        <v>305</v>
      </c>
      <c r="BA34" s="20" t="s">
        <v>1317</v>
      </c>
      <c r="BB34" s="58" t="s">
        <v>305</v>
      </c>
      <c r="BC34" s="20" t="s">
        <v>1317</v>
      </c>
      <c r="BD34" s="135" t="s">
        <v>209</v>
      </c>
      <c r="BE34" s="19" t="s">
        <v>1317</v>
      </c>
      <c r="BF34" s="135" t="s">
        <v>209</v>
      </c>
      <c r="BG34" s="20" t="s">
        <v>1317</v>
      </c>
      <c r="BH34" s="135" t="s">
        <v>209</v>
      </c>
      <c r="BI34" s="19" t="s">
        <v>1317</v>
      </c>
      <c r="BJ34" s="135" t="s">
        <v>207</v>
      </c>
      <c r="BK34" s="20" t="s">
        <v>1553</v>
      </c>
      <c r="BL34" s="58" t="s">
        <v>209</v>
      </c>
      <c r="BM34" s="20" t="s">
        <v>1317</v>
      </c>
      <c r="BN34" s="58" t="s">
        <v>305</v>
      </c>
      <c r="BO34" s="19" t="s">
        <v>1554</v>
      </c>
      <c r="BP34" s="135" t="s">
        <v>207</v>
      </c>
      <c r="BQ34" s="19" t="s">
        <v>1555</v>
      </c>
      <c r="BR34" s="135" t="s">
        <v>209</v>
      </c>
      <c r="BS34" s="19" t="s">
        <v>1317</v>
      </c>
      <c r="BT34" s="135" t="s">
        <v>209</v>
      </c>
      <c r="BU34" s="19" t="s">
        <v>1317</v>
      </c>
      <c r="BV34" s="58" t="s">
        <v>305</v>
      </c>
      <c r="BW34" s="19" t="s">
        <v>1556</v>
      </c>
      <c r="BX34" s="135" t="s">
        <v>209</v>
      </c>
      <c r="BY34" s="19" t="s">
        <v>1317</v>
      </c>
      <c r="BZ34" s="135" t="s">
        <v>209</v>
      </c>
      <c r="CA34" s="19" t="s">
        <v>1317</v>
      </c>
      <c r="CB34" s="58" t="s">
        <v>209</v>
      </c>
      <c r="CC34" s="19" t="s">
        <v>1317</v>
      </c>
      <c r="CD34" s="135" t="s">
        <v>207</v>
      </c>
      <c r="CE34" s="19" t="s">
        <v>1557</v>
      </c>
      <c r="CF34" s="135" t="s">
        <v>207</v>
      </c>
      <c r="CG34" s="19" t="s">
        <v>1558</v>
      </c>
      <c r="CH34" s="135" t="s">
        <v>209</v>
      </c>
      <c r="CI34" s="19" t="s">
        <v>1317</v>
      </c>
      <c r="CJ34" s="135" t="s">
        <v>207</v>
      </c>
      <c r="CK34" s="19" t="s">
        <v>1559</v>
      </c>
      <c r="CL34" s="135" t="s">
        <v>207</v>
      </c>
      <c r="CM34" s="20" t="s">
        <v>1560</v>
      </c>
      <c r="CN34" s="135" t="s">
        <v>207</v>
      </c>
      <c r="CO34" s="20" t="s">
        <v>1561</v>
      </c>
      <c r="CP34" s="135" t="s">
        <v>207</v>
      </c>
      <c r="CQ34" s="20" t="s">
        <v>1562</v>
      </c>
      <c r="CR34" s="135" t="s">
        <v>209</v>
      </c>
      <c r="CS34" s="19" t="s">
        <v>1317</v>
      </c>
      <c r="CT34" s="58" t="s">
        <v>305</v>
      </c>
      <c r="CU34" s="19" t="s">
        <v>1317</v>
      </c>
      <c r="CV34">
        <f t="shared" si="1"/>
        <v>11</v>
      </c>
      <c r="CW34">
        <f t="shared" si="2"/>
        <v>14</v>
      </c>
      <c r="CX34">
        <f t="shared" si="3"/>
        <v>32</v>
      </c>
      <c r="CY34" s="42">
        <f t="shared" si="4"/>
        <v>0.34375</v>
      </c>
      <c r="CZ34" s="42">
        <f t="shared" si="5"/>
        <v>0.4375</v>
      </c>
    </row>
    <row r="35" spans="1:104" ht="15" customHeight="1" x14ac:dyDescent="0.35">
      <c r="A35" s="76" t="s">
        <v>90</v>
      </c>
      <c r="B35" s="76" t="str">
        <f>VLOOKUP(A35,Matching_final!E:F,2,FALSE)</f>
        <v>R18034</v>
      </c>
      <c r="C35" s="272" t="s">
        <v>1268</v>
      </c>
      <c r="D35" s="272"/>
      <c r="E35" s="77" t="s">
        <v>260</v>
      </c>
      <c r="F35" s="77" t="s">
        <v>174</v>
      </c>
      <c r="G35" s="77" t="s">
        <v>171</v>
      </c>
      <c r="H35" s="78">
        <v>2</v>
      </c>
      <c r="I35" s="77" t="s">
        <v>207</v>
      </c>
      <c r="J35" s="77" t="s">
        <v>208</v>
      </c>
      <c r="K35" s="77" t="s">
        <v>209</v>
      </c>
      <c r="L35" s="77" t="s">
        <v>210</v>
      </c>
      <c r="M35" s="77" t="s">
        <v>224</v>
      </c>
      <c r="N35" s="77" t="s">
        <v>225</v>
      </c>
      <c r="O35" s="77"/>
      <c r="P35" s="77"/>
      <c r="Q35" s="77"/>
      <c r="R35" s="77"/>
      <c r="S35" s="77"/>
      <c r="T35" s="77"/>
      <c r="U35" s="77"/>
      <c r="V35" s="77"/>
      <c r="W35" s="130" t="s">
        <v>267</v>
      </c>
      <c r="X35" s="130" t="s">
        <v>267</v>
      </c>
      <c r="Y35" s="77"/>
      <c r="Z35" s="77"/>
      <c r="AA35" s="78">
        <v>2</v>
      </c>
      <c r="AB35" s="77">
        <v>0</v>
      </c>
      <c r="AC35" s="77">
        <f t="shared" si="0"/>
        <v>1</v>
      </c>
      <c r="AD35" s="77"/>
      <c r="AE35" s="77"/>
      <c r="AF35" s="77"/>
      <c r="AG35" s="274"/>
      <c r="AH35" s="130" t="s">
        <v>267</v>
      </c>
      <c r="AI35" s="273"/>
      <c r="AJ35" s="135" t="s">
        <v>209</v>
      </c>
      <c r="AK35" s="75" t="s">
        <v>1317</v>
      </c>
      <c r="AL35" s="135" t="s">
        <v>207</v>
      </c>
      <c r="AM35" s="20" t="s">
        <v>365</v>
      </c>
      <c r="AN35" s="135" t="s">
        <v>209</v>
      </c>
      <c r="AO35" s="19" t="s">
        <v>471</v>
      </c>
      <c r="AP35" s="135" t="s">
        <v>207</v>
      </c>
      <c r="AQ35" s="19" t="s">
        <v>1550</v>
      </c>
      <c r="AR35" s="58" t="s">
        <v>209</v>
      </c>
      <c r="AS35" s="19" t="s">
        <v>1317</v>
      </c>
      <c r="AT35" s="135" t="s">
        <v>207</v>
      </c>
      <c r="AU35" s="20" t="s">
        <v>1551</v>
      </c>
      <c r="AV35" s="135" t="s">
        <v>207</v>
      </c>
      <c r="AW35" s="20" t="s">
        <v>1552</v>
      </c>
      <c r="AX35" s="135" t="s">
        <v>207</v>
      </c>
      <c r="AY35" s="20" t="s">
        <v>1563</v>
      </c>
      <c r="AZ35" s="135" t="s">
        <v>209</v>
      </c>
      <c r="BA35" s="20" t="s">
        <v>1317</v>
      </c>
      <c r="BB35" s="135" t="s">
        <v>209</v>
      </c>
      <c r="BC35" s="20" t="s">
        <v>1317</v>
      </c>
      <c r="BD35" s="135" t="s">
        <v>209</v>
      </c>
      <c r="BE35" s="19" t="s">
        <v>1317</v>
      </c>
      <c r="BF35" s="135" t="s">
        <v>209</v>
      </c>
      <c r="BG35" s="19" t="s">
        <v>1317</v>
      </c>
      <c r="BH35" s="135" t="s">
        <v>209</v>
      </c>
      <c r="BI35" s="19" t="s">
        <v>1317</v>
      </c>
      <c r="BJ35" s="135" t="s">
        <v>207</v>
      </c>
      <c r="BK35" s="20" t="s">
        <v>1553</v>
      </c>
      <c r="BL35" s="135" t="s">
        <v>207</v>
      </c>
      <c r="BM35" s="20" t="s">
        <v>600</v>
      </c>
      <c r="BN35" s="135" t="s">
        <v>209</v>
      </c>
      <c r="BO35" s="20" t="s">
        <v>1317</v>
      </c>
      <c r="BP35" s="135" t="s">
        <v>207</v>
      </c>
      <c r="BQ35" s="20" t="s">
        <v>1564</v>
      </c>
      <c r="BR35" s="135" t="s">
        <v>209</v>
      </c>
      <c r="BS35" s="19" t="s">
        <v>1317</v>
      </c>
      <c r="BT35" s="135" t="s">
        <v>209</v>
      </c>
      <c r="BU35" s="19" t="s">
        <v>1317</v>
      </c>
      <c r="BV35" s="58" t="s">
        <v>209</v>
      </c>
      <c r="BW35" s="19" t="s">
        <v>1317</v>
      </c>
      <c r="BX35" s="135" t="s">
        <v>209</v>
      </c>
      <c r="BY35" s="150" t="s">
        <v>1317</v>
      </c>
      <c r="BZ35" s="135" t="s">
        <v>207</v>
      </c>
      <c r="CA35" s="19" t="s">
        <v>706</v>
      </c>
      <c r="CB35" s="58" t="s">
        <v>209</v>
      </c>
      <c r="CC35" s="20" t="s">
        <v>1317</v>
      </c>
      <c r="CD35" s="135" t="s">
        <v>207</v>
      </c>
      <c r="CE35" s="20" t="s">
        <v>1565</v>
      </c>
      <c r="CF35" s="135" t="s">
        <v>207</v>
      </c>
      <c r="CG35" s="20" t="s">
        <v>1566</v>
      </c>
      <c r="CH35" s="135" t="s">
        <v>209</v>
      </c>
      <c r="CI35" s="19" t="s">
        <v>1317</v>
      </c>
      <c r="CJ35" s="135" t="s">
        <v>224</v>
      </c>
      <c r="CK35" s="20" t="s">
        <v>1559</v>
      </c>
      <c r="CL35" s="135" t="s">
        <v>207</v>
      </c>
      <c r="CM35" s="20" t="s">
        <v>1560</v>
      </c>
      <c r="CN35" s="135" t="s">
        <v>207</v>
      </c>
      <c r="CO35" s="20" t="s">
        <v>1561</v>
      </c>
      <c r="CP35" s="135" t="s">
        <v>207</v>
      </c>
      <c r="CQ35" s="20" t="s">
        <v>1562</v>
      </c>
      <c r="CR35" s="135" t="s">
        <v>209</v>
      </c>
      <c r="CS35" s="19" t="s">
        <v>1317</v>
      </c>
      <c r="CT35" s="135" t="s">
        <v>209</v>
      </c>
      <c r="CU35" s="19" t="s">
        <v>1317</v>
      </c>
      <c r="CV35">
        <f t="shared" si="1"/>
        <v>14</v>
      </c>
      <c r="CW35">
        <f t="shared" si="2"/>
        <v>17</v>
      </c>
      <c r="CX35">
        <f t="shared" si="3"/>
        <v>32</v>
      </c>
      <c r="CY35" s="42">
        <f t="shared" si="4"/>
        <v>0.4375</v>
      </c>
      <c r="CZ35" s="42">
        <f t="shared" si="5"/>
        <v>0.53125</v>
      </c>
    </row>
    <row r="36" spans="1:104" ht="15" customHeight="1" x14ac:dyDescent="0.35">
      <c r="A36" s="76" t="s">
        <v>91</v>
      </c>
      <c r="B36" s="76" t="str">
        <f>VLOOKUP(A36,Matching_final!E:F,2,FALSE)</f>
        <v>R18035</v>
      </c>
      <c r="C36" s="272" t="s">
        <v>1271</v>
      </c>
      <c r="D36" s="272"/>
      <c r="E36" s="77" t="s">
        <v>260</v>
      </c>
      <c r="F36" s="77" t="s">
        <v>175</v>
      </c>
      <c r="G36" s="77" t="s">
        <v>172</v>
      </c>
      <c r="H36" s="78">
        <v>2</v>
      </c>
      <c r="I36" s="77" t="s">
        <v>207</v>
      </c>
      <c r="J36" s="77" t="s">
        <v>208</v>
      </c>
      <c r="K36" s="77" t="s">
        <v>209</v>
      </c>
      <c r="L36" s="77" t="s">
        <v>210</v>
      </c>
      <c r="M36" s="77" t="s">
        <v>224</v>
      </c>
      <c r="N36" s="77" t="s">
        <v>225</v>
      </c>
      <c r="O36" s="77"/>
      <c r="P36" s="77"/>
      <c r="Q36" s="77"/>
      <c r="R36" s="77"/>
      <c r="S36" s="77"/>
      <c r="T36" s="77"/>
      <c r="U36" s="77"/>
      <c r="V36" s="77"/>
      <c r="W36" s="130" t="s">
        <v>267</v>
      </c>
      <c r="X36" s="130" t="s">
        <v>267</v>
      </c>
      <c r="Y36" s="77"/>
      <c r="Z36" s="77"/>
      <c r="AA36" s="78">
        <v>2</v>
      </c>
      <c r="AB36" s="77">
        <v>0</v>
      </c>
      <c r="AC36" s="77">
        <f t="shared" si="0"/>
        <v>1</v>
      </c>
      <c r="AD36" s="77"/>
      <c r="AE36" s="77"/>
      <c r="AF36" s="77"/>
      <c r="AG36" s="274"/>
      <c r="AH36" s="130" t="s">
        <v>267</v>
      </c>
      <c r="AI36" s="273"/>
      <c r="AJ36" s="135" t="s">
        <v>209</v>
      </c>
      <c r="AK36" s="149" t="s">
        <v>1317</v>
      </c>
      <c r="AL36" s="135" t="s">
        <v>209</v>
      </c>
      <c r="AM36" s="162" t="s">
        <v>1317</v>
      </c>
      <c r="AN36" s="135" t="s">
        <v>209</v>
      </c>
      <c r="AO36" s="19" t="s">
        <v>471</v>
      </c>
      <c r="AP36" s="135" t="s">
        <v>209</v>
      </c>
      <c r="AQ36" s="19" t="s">
        <v>471</v>
      </c>
      <c r="AR36" s="58" t="s">
        <v>209</v>
      </c>
      <c r="AS36" s="20" t="s">
        <v>1317</v>
      </c>
      <c r="AT36" s="135" t="s">
        <v>209</v>
      </c>
      <c r="AU36" s="19" t="s">
        <v>1317</v>
      </c>
      <c r="AV36" s="135" t="s">
        <v>209</v>
      </c>
      <c r="AW36" s="20" t="s">
        <v>1317</v>
      </c>
      <c r="AX36" s="135" t="s">
        <v>209</v>
      </c>
      <c r="AY36" s="20" t="s">
        <v>1317</v>
      </c>
      <c r="AZ36" s="135" t="s">
        <v>209</v>
      </c>
      <c r="BA36" s="20" t="s">
        <v>1317</v>
      </c>
      <c r="BB36" s="135" t="s">
        <v>209</v>
      </c>
      <c r="BC36" s="20" t="s">
        <v>1317</v>
      </c>
      <c r="BD36" s="135" t="s">
        <v>209</v>
      </c>
      <c r="BE36" s="19" t="s">
        <v>1317</v>
      </c>
      <c r="BF36" s="135" t="s">
        <v>209</v>
      </c>
      <c r="BG36" s="19" t="s">
        <v>1317</v>
      </c>
      <c r="BH36" s="135" t="s">
        <v>209</v>
      </c>
      <c r="BI36" s="19" t="s">
        <v>1317</v>
      </c>
      <c r="BJ36" s="135" t="s">
        <v>209</v>
      </c>
      <c r="BK36" s="19" t="s">
        <v>1317</v>
      </c>
      <c r="BL36" s="58" t="s">
        <v>209</v>
      </c>
      <c r="BM36" s="19" t="s">
        <v>1317</v>
      </c>
      <c r="BN36" s="135" t="s">
        <v>209</v>
      </c>
      <c r="BO36" s="19" t="s">
        <v>1317</v>
      </c>
      <c r="BP36" s="58" t="s">
        <v>209</v>
      </c>
      <c r="BQ36" s="19" t="s">
        <v>1317</v>
      </c>
      <c r="BR36" s="135" t="s">
        <v>209</v>
      </c>
      <c r="BS36" s="19" t="s">
        <v>1317</v>
      </c>
      <c r="BT36" s="135" t="s">
        <v>209</v>
      </c>
      <c r="BU36" s="20" t="s">
        <v>1317</v>
      </c>
      <c r="BV36" s="58" t="s">
        <v>209</v>
      </c>
      <c r="BW36" s="19" t="s">
        <v>1317</v>
      </c>
      <c r="BX36" s="135" t="s">
        <v>209</v>
      </c>
      <c r="BY36" s="20" t="s">
        <v>1317</v>
      </c>
      <c r="BZ36" s="135" t="s">
        <v>209</v>
      </c>
      <c r="CA36" s="20" t="s">
        <v>1317</v>
      </c>
      <c r="CB36" s="58" t="s">
        <v>209</v>
      </c>
      <c r="CC36" s="20" t="s">
        <v>1317</v>
      </c>
      <c r="CD36" s="135" t="s">
        <v>209</v>
      </c>
      <c r="CE36" s="19" t="s">
        <v>1317</v>
      </c>
      <c r="CF36" s="135" t="s">
        <v>209</v>
      </c>
      <c r="CG36" s="20" t="s">
        <v>1317</v>
      </c>
      <c r="CH36" s="135" t="s">
        <v>209</v>
      </c>
      <c r="CI36" s="19" t="s">
        <v>1317</v>
      </c>
      <c r="CJ36" s="135" t="s">
        <v>209</v>
      </c>
      <c r="CK36" s="20" t="s">
        <v>1317</v>
      </c>
      <c r="CL36" s="135" t="s">
        <v>209</v>
      </c>
      <c r="CM36" s="19" t="s">
        <v>1317</v>
      </c>
      <c r="CN36" s="135" t="s">
        <v>207</v>
      </c>
      <c r="CO36" s="20" t="s">
        <v>1567</v>
      </c>
      <c r="CP36" s="135" t="s">
        <v>209</v>
      </c>
      <c r="CQ36" s="20" t="s">
        <v>1317</v>
      </c>
      <c r="CR36" s="135" t="s">
        <v>209</v>
      </c>
      <c r="CS36" s="19" t="s">
        <v>1317</v>
      </c>
      <c r="CT36" s="135" t="s">
        <v>209</v>
      </c>
      <c r="CU36" s="19" t="s">
        <v>1317</v>
      </c>
      <c r="CV36">
        <f t="shared" si="1"/>
        <v>1</v>
      </c>
      <c r="CW36">
        <f t="shared" si="2"/>
        <v>31</v>
      </c>
      <c r="CX36">
        <f t="shared" si="3"/>
        <v>32</v>
      </c>
      <c r="CY36" s="42">
        <f t="shared" si="4"/>
        <v>3.125E-2</v>
      </c>
      <c r="CZ36" s="42">
        <f t="shared" si="5"/>
        <v>0.96875</v>
      </c>
    </row>
    <row r="37" spans="1:104" ht="15" customHeight="1" x14ac:dyDescent="0.35">
      <c r="A37" s="76" t="s">
        <v>92</v>
      </c>
      <c r="B37" s="76" t="str">
        <f>VLOOKUP(A37,Matching_final!E:F,2,FALSE)</f>
        <v>R18036</v>
      </c>
      <c r="C37" s="272" t="s">
        <v>320</v>
      </c>
      <c r="D37" s="272"/>
      <c r="E37" s="77" t="s">
        <v>260</v>
      </c>
      <c r="F37" s="77" t="s">
        <v>176</v>
      </c>
      <c r="G37" s="77" t="s">
        <v>173</v>
      </c>
      <c r="H37" s="78">
        <v>2</v>
      </c>
      <c r="I37" s="77" t="s">
        <v>207</v>
      </c>
      <c r="J37" s="77" t="s">
        <v>208</v>
      </c>
      <c r="K37" s="77" t="s">
        <v>209</v>
      </c>
      <c r="L37" s="77" t="s">
        <v>210</v>
      </c>
      <c r="M37" s="77" t="s">
        <v>224</v>
      </c>
      <c r="N37" s="77" t="s">
        <v>225</v>
      </c>
      <c r="O37" s="77"/>
      <c r="P37" s="77"/>
      <c r="Q37" s="77"/>
      <c r="R37" s="77"/>
      <c r="S37" s="77"/>
      <c r="T37" s="77"/>
      <c r="U37" s="77"/>
      <c r="V37" s="77"/>
      <c r="W37" s="130" t="s">
        <v>267</v>
      </c>
      <c r="X37" s="130" t="s">
        <v>267</v>
      </c>
      <c r="Y37" s="77"/>
      <c r="Z37" s="77"/>
      <c r="AA37" s="78">
        <v>2</v>
      </c>
      <c r="AB37" s="77">
        <v>0</v>
      </c>
      <c r="AC37" s="77">
        <f t="shared" si="0"/>
        <v>1</v>
      </c>
      <c r="AD37" s="77"/>
      <c r="AE37" s="77"/>
      <c r="AF37" s="77"/>
      <c r="AG37" s="274"/>
      <c r="AH37" s="130" t="s">
        <v>267</v>
      </c>
      <c r="AI37" s="273"/>
      <c r="AJ37" s="135" t="s">
        <v>209</v>
      </c>
      <c r="AK37" s="59" t="s">
        <v>1317</v>
      </c>
      <c r="AL37" s="135" t="s">
        <v>207</v>
      </c>
      <c r="AM37" s="25" t="s">
        <v>382</v>
      </c>
      <c r="AN37" s="135" t="s">
        <v>207</v>
      </c>
      <c r="AO37" s="19" t="s">
        <v>1568</v>
      </c>
      <c r="AP37" s="135" t="s">
        <v>207</v>
      </c>
      <c r="AQ37" s="20" t="s">
        <v>1569</v>
      </c>
      <c r="AR37" s="135" t="s">
        <v>207</v>
      </c>
      <c r="AS37" s="20" t="s">
        <v>1570</v>
      </c>
      <c r="AT37" s="135" t="s">
        <v>224</v>
      </c>
      <c r="AU37" s="19" t="s">
        <v>1571</v>
      </c>
      <c r="AV37" s="135" t="s">
        <v>207</v>
      </c>
      <c r="AW37" s="19" t="s">
        <v>1572</v>
      </c>
      <c r="AX37" s="135" t="s">
        <v>207</v>
      </c>
      <c r="AY37" s="20" t="s">
        <v>1573</v>
      </c>
      <c r="AZ37" s="135" t="s">
        <v>207</v>
      </c>
      <c r="BA37" s="20" t="s">
        <v>1574</v>
      </c>
      <c r="BB37" s="135" t="s">
        <v>207</v>
      </c>
      <c r="BC37" s="20" t="s">
        <v>520</v>
      </c>
      <c r="BD37" s="135" t="s">
        <v>207</v>
      </c>
      <c r="BE37" s="19" t="s">
        <v>1454</v>
      </c>
      <c r="BF37" s="135" t="s">
        <v>207</v>
      </c>
      <c r="BG37" s="19" t="s">
        <v>536</v>
      </c>
      <c r="BH37" s="135" t="s">
        <v>207</v>
      </c>
      <c r="BI37" s="20" t="s">
        <v>1575</v>
      </c>
      <c r="BJ37" s="135" t="s">
        <v>207</v>
      </c>
      <c r="BK37" s="20" t="s">
        <v>586</v>
      </c>
      <c r="BL37" s="135" t="s">
        <v>207</v>
      </c>
      <c r="BM37" s="20" t="s">
        <v>1576</v>
      </c>
      <c r="BN37" s="135" t="s">
        <v>207</v>
      </c>
      <c r="BO37" s="20" t="s">
        <v>1577</v>
      </c>
      <c r="BP37" s="135" t="s">
        <v>209</v>
      </c>
      <c r="BQ37" s="19" t="s">
        <v>1578</v>
      </c>
      <c r="BR37" s="135" t="s">
        <v>209</v>
      </c>
      <c r="BS37" s="19" t="s">
        <v>1317</v>
      </c>
      <c r="BT37" s="135" t="s">
        <v>207</v>
      </c>
      <c r="BU37" s="20" t="s">
        <v>1579</v>
      </c>
      <c r="BV37" s="135" t="s">
        <v>207</v>
      </c>
      <c r="BW37" s="20" t="s">
        <v>1580</v>
      </c>
      <c r="BX37" s="135" t="s">
        <v>207</v>
      </c>
      <c r="BY37" s="20" t="s">
        <v>1458</v>
      </c>
      <c r="BZ37" s="135" t="s">
        <v>207</v>
      </c>
      <c r="CA37" s="19" t="s">
        <v>1459</v>
      </c>
      <c r="CB37" s="135" t="s">
        <v>207</v>
      </c>
      <c r="CC37" s="20" t="s">
        <v>1581</v>
      </c>
      <c r="CD37" s="135" t="s">
        <v>207</v>
      </c>
      <c r="CE37" s="20" t="s">
        <v>761</v>
      </c>
      <c r="CF37" s="135" t="s">
        <v>207</v>
      </c>
      <c r="CG37" s="20" t="s">
        <v>1582</v>
      </c>
      <c r="CH37" s="135" t="s">
        <v>209</v>
      </c>
      <c r="CI37" s="19" t="s">
        <v>1317</v>
      </c>
      <c r="CJ37" s="135" t="s">
        <v>207</v>
      </c>
      <c r="CK37" s="20" t="s">
        <v>827</v>
      </c>
      <c r="CL37" s="135" t="s">
        <v>207</v>
      </c>
      <c r="CM37" s="20" t="s">
        <v>1583</v>
      </c>
      <c r="CN37" s="135" t="s">
        <v>207</v>
      </c>
      <c r="CO37" s="20" t="s">
        <v>1584</v>
      </c>
      <c r="CP37" s="135" t="s">
        <v>207</v>
      </c>
      <c r="CQ37" s="20" t="s">
        <v>1465</v>
      </c>
      <c r="CR37" s="135" t="s">
        <v>207</v>
      </c>
      <c r="CS37" s="19" t="s">
        <v>1585</v>
      </c>
      <c r="CT37" s="135" t="s">
        <v>207</v>
      </c>
      <c r="CU37" s="19" t="s">
        <v>1586</v>
      </c>
      <c r="CV37">
        <f t="shared" si="1"/>
        <v>27</v>
      </c>
      <c r="CW37">
        <f t="shared" si="2"/>
        <v>4</v>
      </c>
      <c r="CX37">
        <f t="shared" si="3"/>
        <v>32</v>
      </c>
      <c r="CY37" s="42">
        <f t="shared" si="4"/>
        <v>0.84375</v>
      </c>
      <c r="CZ37" s="42">
        <f t="shared" si="5"/>
        <v>0.125</v>
      </c>
    </row>
    <row r="38" spans="1:104" ht="15" customHeight="1" x14ac:dyDescent="0.35">
      <c r="A38" s="76" t="s">
        <v>93</v>
      </c>
      <c r="B38" s="76" t="str">
        <f>VLOOKUP(A38,Matching_final!E:F,2,FALSE)</f>
        <v>R18037</v>
      </c>
      <c r="C38" s="272" t="s">
        <v>1274</v>
      </c>
      <c r="D38" s="272"/>
      <c r="E38" s="77" t="s">
        <v>260</v>
      </c>
      <c r="F38" s="77" t="s">
        <v>177</v>
      </c>
      <c r="G38" s="77" t="s">
        <v>180</v>
      </c>
      <c r="H38" s="78">
        <v>2</v>
      </c>
      <c r="I38" s="77" t="s">
        <v>207</v>
      </c>
      <c r="J38" s="77" t="s">
        <v>208</v>
      </c>
      <c r="K38" s="77" t="s">
        <v>209</v>
      </c>
      <c r="L38" s="77" t="s">
        <v>210</v>
      </c>
      <c r="M38" s="77" t="s">
        <v>224</v>
      </c>
      <c r="N38" s="77" t="s">
        <v>225</v>
      </c>
      <c r="O38" s="77"/>
      <c r="P38" s="77"/>
      <c r="Q38" s="77"/>
      <c r="R38" s="77"/>
      <c r="S38" s="77"/>
      <c r="T38" s="77"/>
      <c r="U38" s="77"/>
      <c r="V38" s="77"/>
      <c r="W38" s="130" t="s">
        <v>267</v>
      </c>
      <c r="X38" s="130" t="s">
        <v>267</v>
      </c>
      <c r="Y38" s="77"/>
      <c r="Z38" s="77"/>
      <c r="AA38" s="78">
        <v>2</v>
      </c>
      <c r="AB38" s="77">
        <v>0</v>
      </c>
      <c r="AC38" s="77">
        <f t="shared" si="0"/>
        <v>1</v>
      </c>
      <c r="AD38" s="77"/>
      <c r="AE38" s="77"/>
      <c r="AF38" s="77"/>
      <c r="AG38" s="274"/>
      <c r="AH38" s="130" t="s">
        <v>267</v>
      </c>
      <c r="AI38" s="273"/>
      <c r="AJ38" s="135" t="s">
        <v>209</v>
      </c>
      <c r="AK38" s="59" t="s">
        <v>1317</v>
      </c>
      <c r="AL38" s="135" t="s">
        <v>207</v>
      </c>
      <c r="AM38" s="25" t="s">
        <v>382</v>
      </c>
      <c r="AN38" s="135" t="s">
        <v>209</v>
      </c>
      <c r="AO38" s="19" t="s">
        <v>471</v>
      </c>
      <c r="AP38" s="135" t="s">
        <v>224</v>
      </c>
      <c r="AQ38" s="19" t="s">
        <v>1587</v>
      </c>
      <c r="AR38" s="135" t="s">
        <v>207</v>
      </c>
      <c r="AS38" s="19" t="s">
        <v>1588</v>
      </c>
      <c r="AT38" s="135" t="s">
        <v>209</v>
      </c>
      <c r="AU38" s="19" t="s">
        <v>1317</v>
      </c>
      <c r="AV38" s="135" t="s">
        <v>209</v>
      </c>
      <c r="AW38" s="19" t="s">
        <v>1317</v>
      </c>
      <c r="AX38" s="135" t="s">
        <v>209</v>
      </c>
      <c r="AY38" s="19" t="s">
        <v>1317</v>
      </c>
      <c r="AZ38" s="135" t="s">
        <v>207</v>
      </c>
      <c r="BA38" s="20" t="s">
        <v>1589</v>
      </c>
      <c r="BB38" s="135" t="s">
        <v>224</v>
      </c>
      <c r="BC38" s="20" t="s">
        <v>1590</v>
      </c>
      <c r="BD38" s="135" t="s">
        <v>209</v>
      </c>
      <c r="BE38" s="19" t="s">
        <v>1317</v>
      </c>
      <c r="BF38" s="135" t="s">
        <v>207</v>
      </c>
      <c r="BG38" s="20" t="s">
        <v>536</v>
      </c>
      <c r="BH38" s="135" t="s">
        <v>207</v>
      </c>
      <c r="BI38" s="20" t="s">
        <v>1591</v>
      </c>
      <c r="BJ38" s="135" t="s">
        <v>207</v>
      </c>
      <c r="BK38" s="20" t="s">
        <v>586</v>
      </c>
      <c r="BL38" s="135" t="s">
        <v>224</v>
      </c>
      <c r="BM38" s="20" t="s">
        <v>1592</v>
      </c>
      <c r="BN38" s="135" t="s">
        <v>209</v>
      </c>
      <c r="BO38" s="19" t="s">
        <v>1317</v>
      </c>
      <c r="BP38" s="58" t="s">
        <v>209</v>
      </c>
      <c r="BQ38" s="19" t="s">
        <v>1317</v>
      </c>
      <c r="BR38" s="135" t="s">
        <v>209</v>
      </c>
      <c r="BS38" s="19" t="s">
        <v>1317</v>
      </c>
      <c r="BT38" s="135" t="s">
        <v>207</v>
      </c>
      <c r="BU38" s="19" t="s">
        <v>1593</v>
      </c>
      <c r="BV38" s="58" t="s">
        <v>209</v>
      </c>
      <c r="BW38" s="19" t="s">
        <v>1317</v>
      </c>
      <c r="BX38" s="135" t="s">
        <v>207</v>
      </c>
      <c r="BY38" s="20" t="s">
        <v>1594</v>
      </c>
      <c r="BZ38" s="135" t="s">
        <v>207</v>
      </c>
      <c r="CA38" s="20" t="s">
        <v>1459</v>
      </c>
      <c r="CB38" s="135" t="s">
        <v>207</v>
      </c>
      <c r="CC38" s="19" t="s">
        <v>1595</v>
      </c>
      <c r="CD38" s="135" t="s">
        <v>207</v>
      </c>
      <c r="CE38" s="19" t="s">
        <v>1596</v>
      </c>
      <c r="CF38" s="135" t="s">
        <v>207</v>
      </c>
      <c r="CG38" s="19" t="s">
        <v>1597</v>
      </c>
      <c r="CH38" s="135" t="s">
        <v>209</v>
      </c>
      <c r="CI38" s="19" t="s">
        <v>1317</v>
      </c>
      <c r="CJ38" s="135" t="s">
        <v>224</v>
      </c>
      <c r="CK38" s="19" t="s">
        <v>1598</v>
      </c>
      <c r="CL38" s="135" t="s">
        <v>207</v>
      </c>
      <c r="CM38" s="19" t="s">
        <v>1599</v>
      </c>
      <c r="CN38" s="135" t="s">
        <v>207</v>
      </c>
      <c r="CO38" s="19" t="s">
        <v>1600</v>
      </c>
      <c r="CP38" s="135" t="s">
        <v>224</v>
      </c>
      <c r="CQ38" s="19" t="s">
        <v>1465</v>
      </c>
      <c r="CR38" s="135" t="s">
        <v>209</v>
      </c>
      <c r="CS38" s="19" t="s">
        <v>1317</v>
      </c>
      <c r="CT38" s="135" t="s">
        <v>209</v>
      </c>
      <c r="CU38" s="19" t="s">
        <v>1317</v>
      </c>
      <c r="CV38">
        <f t="shared" si="1"/>
        <v>14</v>
      </c>
      <c r="CW38">
        <f t="shared" si="2"/>
        <v>13</v>
      </c>
      <c r="CX38">
        <f t="shared" si="3"/>
        <v>32</v>
      </c>
      <c r="CY38" s="42">
        <f t="shared" si="4"/>
        <v>0.4375</v>
      </c>
      <c r="CZ38" s="42">
        <f t="shared" si="5"/>
        <v>0.40625</v>
      </c>
    </row>
    <row r="39" spans="1:104" ht="15" customHeight="1" x14ac:dyDescent="0.35">
      <c r="A39" s="76" t="s">
        <v>94</v>
      </c>
      <c r="B39" s="76" t="str">
        <f>VLOOKUP(A39,Matching_final!E:F,2,FALSE)</f>
        <v>R18038</v>
      </c>
      <c r="C39" s="272" t="s">
        <v>1276</v>
      </c>
      <c r="D39" s="272"/>
      <c r="E39" s="77" t="s">
        <v>260</v>
      </c>
      <c r="F39" s="77" t="s">
        <v>178</v>
      </c>
      <c r="G39" s="77" t="s">
        <v>179</v>
      </c>
      <c r="H39" s="78">
        <v>1</v>
      </c>
      <c r="I39" s="77" t="s">
        <v>207</v>
      </c>
      <c r="J39" s="77" t="s">
        <v>208</v>
      </c>
      <c r="K39" s="77" t="s">
        <v>209</v>
      </c>
      <c r="L39" s="77" t="s">
        <v>210</v>
      </c>
      <c r="M39" s="77" t="s">
        <v>224</v>
      </c>
      <c r="N39" s="77" t="s">
        <v>225</v>
      </c>
      <c r="O39" s="77"/>
      <c r="P39" s="77"/>
      <c r="Q39" s="77"/>
      <c r="R39" s="77"/>
      <c r="S39" s="77"/>
      <c r="T39" s="77"/>
      <c r="U39" s="77"/>
      <c r="V39" s="77"/>
      <c r="W39" s="130" t="s">
        <v>267</v>
      </c>
      <c r="X39" s="130" t="s">
        <v>267</v>
      </c>
      <c r="Y39" s="77"/>
      <c r="Z39" s="77"/>
      <c r="AA39" s="78">
        <v>1</v>
      </c>
      <c r="AB39" s="77">
        <v>0</v>
      </c>
      <c r="AC39" s="77">
        <f t="shared" si="0"/>
        <v>0.5</v>
      </c>
      <c r="AD39" s="77"/>
      <c r="AE39" s="77"/>
      <c r="AF39" s="77"/>
      <c r="AG39" s="274"/>
      <c r="AH39" s="130" t="s">
        <v>267</v>
      </c>
      <c r="AI39" s="273"/>
      <c r="AJ39" s="135" t="s">
        <v>209</v>
      </c>
      <c r="AK39" s="75" t="s">
        <v>1317</v>
      </c>
      <c r="AL39" s="135" t="s">
        <v>209</v>
      </c>
      <c r="AM39" s="25" t="s">
        <v>1317</v>
      </c>
      <c r="AN39" s="135" t="s">
        <v>209</v>
      </c>
      <c r="AO39" s="19" t="s">
        <v>471</v>
      </c>
      <c r="AP39" s="135" t="s">
        <v>207</v>
      </c>
      <c r="AQ39" s="19" t="s">
        <v>1601</v>
      </c>
      <c r="AR39" s="135" t="s">
        <v>207</v>
      </c>
      <c r="AS39" s="20" t="s">
        <v>1602</v>
      </c>
      <c r="AT39" s="135" t="s">
        <v>209</v>
      </c>
      <c r="AU39" s="20" t="s">
        <v>1317</v>
      </c>
      <c r="AV39" s="135" t="s">
        <v>207</v>
      </c>
      <c r="AW39" s="20" t="s">
        <v>1603</v>
      </c>
      <c r="AX39" s="135" t="s">
        <v>207</v>
      </c>
      <c r="AY39" s="20" t="s">
        <v>1604</v>
      </c>
      <c r="AZ39" s="135" t="s">
        <v>207</v>
      </c>
      <c r="BA39" s="20" t="s">
        <v>1605</v>
      </c>
      <c r="BB39" s="135" t="s">
        <v>209</v>
      </c>
      <c r="BC39" s="20" t="s">
        <v>1317</v>
      </c>
      <c r="BD39" s="135" t="s">
        <v>207</v>
      </c>
      <c r="BE39" s="19" t="s">
        <v>1606</v>
      </c>
      <c r="BF39" s="135" t="s">
        <v>207</v>
      </c>
      <c r="BG39" s="19" t="s">
        <v>536</v>
      </c>
      <c r="BH39" s="135" t="s">
        <v>207</v>
      </c>
      <c r="BI39" s="20" t="s">
        <v>1607</v>
      </c>
      <c r="BJ39" s="135" t="s">
        <v>207</v>
      </c>
      <c r="BK39" s="20" t="s">
        <v>586</v>
      </c>
      <c r="BL39" s="135" t="s">
        <v>207</v>
      </c>
      <c r="BM39" s="20" t="s">
        <v>1576</v>
      </c>
      <c r="BN39" s="135" t="s">
        <v>207</v>
      </c>
      <c r="BO39" s="20" t="s">
        <v>1608</v>
      </c>
      <c r="BP39" s="135" t="s">
        <v>207</v>
      </c>
      <c r="BQ39" s="20" t="s">
        <v>1609</v>
      </c>
      <c r="BR39" s="135" t="s">
        <v>209</v>
      </c>
      <c r="BS39" s="19" t="s">
        <v>1317</v>
      </c>
      <c r="BT39" s="135" t="s">
        <v>207</v>
      </c>
      <c r="BU39" s="20" t="s">
        <v>1610</v>
      </c>
      <c r="BV39" s="58" t="s">
        <v>209</v>
      </c>
      <c r="BW39" s="20" t="s">
        <v>1317</v>
      </c>
      <c r="BX39" s="135" t="s">
        <v>207</v>
      </c>
      <c r="BY39" s="20" t="s">
        <v>1611</v>
      </c>
      <c r="BZ39" s="135" t="s">
        <v>207</v>
      </c>
      <c r="CA39" s="19" t="s">
        <v>1459</v>
      </c>
      <c r="CB39" s="135" t="s">
        <v>207</v>
      </c>
      <c r="CC39" s="20" t="s">
        <v>1612</v>
      </c>
      <c r="CD39" s="135" t="s">
        <v>207</v>
      </c>
      <c r="CE39" s="20" t="s">
        <v>1613</v>
      </c>
      <c r="CF39" s="135" t="s">
        <v>207</v>
      </c>
      <c r="CG39" s="20" t="s">
        <v>1614</v>
      </c>
      <c r="CH39" s="135" t="s">
        <v>209</v>
      </c>
      <c r="CI39" s="19" t="s">
        <v>1317</v>
      </c>
      <c r="CJ39" s="135" t="s">
        <v>209</v>
      </c>
      <c r="CK39" s="20" t="s">
        <v>1317</v>
      </c>
      <c r="CL39" s="135" t="s">
        <v>207</v>
      </c>
      <c r="CM39" s="20" t="s">
        <v>1615</v>
      </c>
      <c r="CN39" s="135" t="s">
        <v>207</v>
      </c>
      <c r="CO39" s="20" t="s">
        <v>1616</v>
      </c>
      <c r="CP39" s="135" t="s">
        <v>207</v>
      </c>
      <c r="CQ39" s="20" t="s">
        <v>1465</v>
      </c>
      <c r="CR39" s="135" t="s">
        <v>207</v>
      </c>
      <c r="CS39" s="20" t="s">
        <v>1617</v>
      </c>
      <c r="CT39" s="135" t="s">
        <v>207</v>
      </c>
      <c r="CU39" s="20" t="s">
        <v>1618</v>
      </c>
      <c r="CV39">
        <f t="shared" si="1"/>
        <v>23</v>
      </c>
      <c r="CW39">
        <f t="shared" si="2"/>
        <v>9</v>
      </c>
      <c r="CX39">
        <f t="shared" si="3"/>
        <v>32</v>
      </c>
      <c r="CY39" s="42">
        <f t="shared" si="4"/>
        <v>0.71875</v>
      </c>
      <c r="CZ39" s="42">
        <f t="shared" si="5"/>
        <v>0.28125</v>
      </c>
    </row>
    <row r="40" spans="1:104" ht="15" customHeight="1" x14ac:dyDescent="0.35">
      <c r="A40" s="79" t="s">
        <v>95</v>
      </c>
      <c r="B40" s="79" t="str">
        <f>VLOOKUP(A40,Matching_final!E:F,2,FALSE)</f>
        <v>R18039</v>
      </c>
      <c r="C40" s="80" t="s">
        <v>1278</v>
      </c>
      <c r="D40" s="80"/>
      <c r="E40" s="81" t="s">
        <v>261</v>
      </c>
      <c r="F40" s="81" t="s">
        <v>181</v>
      </c>
      <c r="G40" s="81" t="s">
        <v>182</v>
      </c>
      <c r="H40" s="82">
        <v>1</v>
      </c>
      <c r="I40" s="81" t="s">
        <v>207</v>
      </c>
      <c r="J40" s="81" t="s">
        <v>208</v>
      </c>
      <c r="K40" s="81" t="s">
        <v>209</v>
      </c>
      <c r="L40" s="81" t="s">
        <v>210</v>
      </c>
      <c r="M40" s="81" t="s">
        <v>224</v>
      </c>
      <c r="N40" s="81" t="s">
        <v>225</v>
      </c>
      <c r="O40" s="81"/>
      <c r="P40" s="81"/>
      <c r="Q40" s="81"/>
      <c r="R40" s="81"/>
      <c r="S40" s="81"/>
      <c r="T40" s="81"/>
      <c r="U40" s="81"/>
      <c r="V40" s="81"/>
      <c r="W40" s="131" t="s">
        <v>267</v>
      </c>
      <c r="X40" s="131" t="s">
        <v>267</v>
      </c>
      <c r="Y40" s="81"/>
      <c r="Z40" s="81"/>
      <c r="AA40" s="82">
        <v>1</v>
      </c>
      <c r="AB40" s="81">
        <v>0</v>
      </c>
      <c r="AC40" s="81">
        <f t="shared" si="0"/>
        <v>0.5</v>
      </c>
      <c r="AD40" s="81"/>
      <c r="AE40" s="81"/>
      <c r="AF40" s="81"/>
      <c r="AG40" s="275"/>
      <c r="AH40" s="131" t="s">
        <v>267</v>
      </c>
      <c r="AI40" s="276"/>
      <c r="AJ40" s="135" t="s">
        <v>209</v>
      </c>
      <c r="AK40" s="75" t="s">
        <v>1317</v>
      </c>
      <c r="AL40" s="135" t="s">
        <v>209</v>
      </c>
      <c r="AM40" s="25" t="s">
        <v>1317</v>
      </c>
      <c r="AN40" s="135" t="s">
        <v>209</v>
      </c>
      <c r="AO40" s="19" t="s">
        <v>471</v>
      </c>
      <c r="AP40" s="135" t="s">
        <v>207</v>
      </c>
      <c r="AQ40" s="19" t="s">
        <v>1619</v>
      </c>
      <c r="AR40" s="58" t="s">
        <v>209</v>
      </c>
      <c r="AS40" s="20" t="s">
        <v>1317</v>
      </c>
      <c r="AT40" s="135" t="s">
        <v>209</v>
      </c>
      <c r="AU40" s="19" t="s">
        <v>1317</v>
      </c>
      <c r="AV40" s="135" t="s">
        <v>209</v>
      </c>
      <c r="AW40" s="19" t="s">
        <v>1317</v>
      </c>
      <c r="AX40" s="135" t="s">
        <v>209</v>
      </c>
      <c r="AY40" s="20" t="s">
        <v>1317</v>
      </c>
      <c r="AZ40" s="135" t="s">
        <v>209</v>
      </c>
      <c r="BA40" s="19" t="s">
        <v>1317</v>
      </c>
      <c r="BB40" s="135" t="s">
        <v>209</v>
      </c>
      <c r="BC40" s="19" t="s">
        <v>1317</v>
      </c>
      <c r="BD40" s="135" t="s">
        <v>209</v>
      </c>
      <c r="BE40" s="19" t="s">
        <v>1317</v>
      </c>
      <c r="BF40" s="135" t="s">
        <v>209</v>
      </c>
      <c r="BG40" s="19" t="s">
        <v>1317</v>
      </c>
      <c r="BH40" s="135" t="s">
        <v>209</v>
      </c>
      <c r="BI40" s="19" t="s">
        <v>1317</v>
      </c>
      <c r="BJ40" s="135" t="s">
        <v>209</v>
      </c>
      <c r="BK40" s="19" t="s">
        <v>1317</v>
      </c>
      <c r="BL40" s="58" t="s">
        <v>267</v>
      </c>
      <c r="BM40" s="19" t="s">
        <v>1317</v>
      </c>
      <c r="BN40" s="135" t="s">
        <v>207</v>
      </c>
      <c r="BO40" s="20" t="s">
        <v>1620</v>
      </c>
      <c r="BP40" s="58" t="s">
        <v>209</v>
      </c>
      <c r="BQ40" s="20" t="s">
        <v>1317</v>
      </c>
      <c r="BR40" s="135" t="s">
        <v>209</v>
      </c>
      <c r="BS40" s="19" t="s">
        <v>1317</v>
      </c>
      <c r="BT40" s="135" t="s">
        <v>207</v>
      </c>
      <c r="BU40" s="19" t="s">
        <v>1621</v>
      </c>
      <c r="BV40" s="58" t="s">
        <v>209</v>
      </c>
      <c r="BW40" s="20" t="s">
        <v>1317</v>
      </c>
      <c r="BX40" s="135" t="s">
        <v>209</v>
      </c>
      <c r="BY40" s="19" t="s">
        <v>1317</v>
      </c>
      <c r="BZ40" s="135" t="s">
        <v>209</v>
      </c>
      <c r="CA40" s="19" t="s">
        <v>1317</v>
      </c>
      <c r="CB40" s="135" t="s">
        <v>207</v>
      </c>
      <c r="CC40" s="19" t="s">
        <v>1622</v>
      </c>
      <c r="CD40" s="135" t="s">
        <v>209</v>
      </c>
      <c r="CE40" s="19" t="s">
        <v>1317</v>
      </c>
      <c r="CF40" s="135" t="s">
        <v>207</v>
      </c>
      <c r="CG40" s="19" t="s">
        <v>1623</v>
      </c>
      <c r="CH40" s="135" t="s">
        <v>209</v>
      </c>
      <c r="CI40" s="19" t="s">
        <v>1317</v>
      </c>
      <c r="CJ40" s="135" t="s">
        <v>209</v>
      </c>
      <c r="CK40" s="20" t="s">
        <v>1317</v>
      </c>
      <c r="CL40" s="135" t="s">
        <v>207</v>
      </c>
      <c r="CM40" s="19" t="s">
        <v>1624</v>
      </c>
      <c r="CN40" s="135" t="s">
        <v>207</v>
      </c>
      <c r="CO40" s="20" t="s">
        <v>1625</v>
      </c>
      <c r="CP40" s="135" t="s">
        <v>209</v>
      </c>
      <c r="CQ40" s="20" t="s">
        <v>1317</v>
      </c>
      <c r="CR40" s="135" t="s">
        <v>209</v>
      </c>
      <c r="CS40" s="19" t="s">
        <v>1317</v>
      </c>
      <c r="CT40" s="135" t="s">
        <v>209</v>
      </c>
      <c r="CU40" s="19" t="s">
        <v>1317</v>
      </c>
      <c r="CV40">
        <f t="shared" si="1"/>
        <v>7</v>
      </c>
      <c r="CW40">
        <f t="shared" si="2"/>
        <v>24</v>
      </c>
      <c r="CX40">
        <f t="shared" si="3"/>
        <v>31</v>
      </c>
      <c r="CY40" s="42">
        <f t="shared" si="4"/>
        <v>0.22580645161290322</v>
      </c>
      <c r="CZ40" s="42">
        <f t="shared" si="5"/>
        <v>0.77419354838709675</v>
      </c>
    </row>
    <row r="41" spans="1:104" ht="15" customHeight="1" x14ac:dyDescent="0.35">
      <c r="A41" s="79" t="s">
        <v>96</v>
      </c>
      <c r="B41" s="79" t="str">
        <f>VLOOKUP(A41,Matching_final!E:F,2,FALSE)</f>
        <v>R18040</v>
      </c>
      <c r="C41" s="80" t="s">
        <v>321</v>
      </c>
      <c r="D41" s="80"/>
      <c r="E41" s="81" t="s">
        <v>261</v>
      </c>
      <c r="F41" s="81" t="s">
        <v>184</v>
      </c>
      <c r="G41" s="81" t="s">
        <v>183</v>
      </c>
      <c r="H41" s="82">
        <v>1</v>
      </c>
      <c r="I41" s="81" t="s">
        <v>207</v>
      </c>
      <c r="J41" s="81" t="s">
        <v>208</v>
      </c>
      <c r="K41" s="81" t="s">
        <v>209</v>
      </c>
      <c r="L41" s="81" t="s">
        <v>210</v>
      </c>
      <c r="M41" s="81" t="s">
        <v>305</v>
      </c>
      <c r="N41" s="81" t="s">
        <v>306</v>
      </c>
      <c r="O41" s="81"/>
      <c r="P41" s="81"/>
      <c r="Q41" s="81"/>
      <c r="R41" s="81"/>
      <c r="S41" s="81"/>
      <c r="T41" s="81"/>
      <c r="U41" s="81"/>
      <c r="V41" s="81"/>
      <c r="W41" s="131" t="s">
        <v>267</v>
      </c>
      <c r="X41" s="131" t="s">
        <v>267</v>
      </c>
      <c r="Y41" s="81"/>
      <c r="Z41" s="81"/>
      <c r="AA41" s="82">
        <v>1</v>
      </c>
      <c r="AB41" s="81">
        <v>0</v>
      </c>
      <c r="AC41" s="81">
        <f t="shared" si="0"/>
        <v>0.5</v>
      </c>
      <c r="AD41" s="81"/>
      <c r="AE41" s="81"/>
      <c r="AF41" s="81"/>
      <c r="AG41" s="81"/>
      <c r="AH41" s="131" t="s">
        <v>267</v>
      </c>
      <c r="AI41" s="276"/>
      <c r="AJ41" s="135" t="s">
        <v>209</v>
      </c>
      <c r="AK41" s="20" t="s">
        <v>1317</v>
      </c>
      <c r="AL41" s="135" t="s">
        <v>207</v>
      </c>
      <c r="AM41" s="20" t="s">
        <v>1626</v>
      </c>
      <c r="AN41" s="58" t="s">
        <v>305</v>
      </c>
      <c r="AO41" s="19" t="s">
        <v>1627</v>
      </c>
      <c r="AP41" s="135" t="s">
        <v>207</v>
      </c>
      <c r="AQ41" s="19" t="s">
        <v>1619</v>
      </c>
      <c r="AR41" s="135" t="s">
        <v>207</v>
      </c>
      <c r="AS41" s="19" t="s">
        <v>1628</v>
      </c>
      <c r="AT41" s="135" t="s">
        <v>207</v>
      </c>
      <c r="AU41" s="20" t="s">
        <v>1629</v>
      </c>
      <c r="AV41" s="135" t="s">
        <v>207</v>
      </c>
      <c r="AW41" s="19" t="s">
        <v>1630</v>
      </c>
      <c r="AX41" s="135" t="s">
        <v>209</v>
      </c>
      <c r="AY41" s="19" t="s">
        <v>1317</v>
      </c>
      <c r="AZ41" s="135" t="s">
        <v>209</v>
      </c>
      <c r="BA41" s="19" t="s">
        <v>1317</v>
      </c>
      <c r="BB41" s="135" t="s">
        <v>209</v>
      </c>
      <c r="BC41" s="19" t="s">
        <v>1317</v>
      </c>
      <c r="BD41" s="135" t="s">
        <v>209</v>
      </c>
      <c r="BE41" s="19" t="s">
        <v>1317</v>
      </c>
      <c r="BF41" s="135" t="s">
        <v>207</v>
      </c>
      <c r="BG41" s="19" t="s">
        <v>1631</v>
      </c>
      <c r="BH41" s="135" t="s">
        <v>209</v>
      </c>
      <c r="BI41" s="19" t="s">
        <v>1317</v>
      </c>
      <c r="BJ41" s="135" t="s">
        <v>207</v>
      </c>
      <c r="BK41" s="19" t="s">
        <v>1632</v>
      </c>
      <c r="BL41" s="58" t="s">
        <v>267</v>
      </c>
      <c r="BM41" s="19" t="s">
        <v>1317</v>
      </c>
      <c r="BN41" s="135" t="s">
        <v>207</v>
      </c>
      <c r="BO41" s="19" t="s">
        <v>1620</v>
      </c>
      <c r="BP41" s="58" t="s">
        <v>209</v>
      </c>
      <c r="BQ41" s="19" t="s">
        <v>1317</v>
      </c>
      <c r="BR41" s="135" t="s">
        <v>209</v>
      </c>
      <c r="BS41" s="19" t="s">
        <v>1317</v>
      </c>
      <c r="BT41" s="135" t="s">
        <v>207</v>
      </c>
      <c r="BU41" s="19" t="s">
        <v>1621</v>
      </c>
      <c r="BV41" s="135" t="s">
        <v>207</v>
      </c>
      <c r="BW41" s="19" t="s">
        <v>1633</v>
      </c>
      <c r="BX41" s="135" t="s">
        <v>207</v>
      </c>
      <c r="BY41" s="19" t="s">
        <v>1634</v>
      </c>
      <c r="BZ41" s="135" t="s">
        <v>207</v>
      </c>
      <c r="CA41" s="19" t="s">
        <v>1635</v>
      </c>
      <c r="CB41" s="135" t="s">
        <v>207</v>
      </c>
      <c r="CC41" s="19" t="s">
        <v>1622</v>
      </c>
      <c r="CD41" s="135" t="s">
        <v>207</v>
      </c>
      <c r="CE41" s="20" t="s">
        <v>1636</v>
      </c>
      <c r="CF41" s="135" t="s">
        <v>209</v>
      </c>
      <c r="CG41" s="20" t="s">
        <v>1317</v>
      </c>
      <c r="CH41" s="135" t="s">
        <v>209</v>
      </c>
      <c r="CI41" s="19" t="s">
        <v>1317</v>
      </c>
      <c r="CJ41" s="135" t="s">
        <v>207</v>
      </c>
      <c r="CK41" s="73" t="s">
        <v>1637</v>
      </c>
      <c r="CL41" s="135" t="s">
        <v>207</v>
      </c>
      <c r="CM41" s="20" t="s">
        <v>1624</v>
      </c>
      <c r="CN41" s="135" t="s">
        <v>207</v>
      </c>
      <c r="CO41" s="20" t="s">
        <v>1625</v>
      </c>
      <c r="CP41" s="135" t="s">
        <v>209</v>
      </c>
      <c r="CQ41" s="20" t="s">
        <v>1317</v>
      </c>
      <c r="CR41" s="58" t="s">
        <v>305</v>
      </c>
      <c r="CS41" s="19" t="s">
        <v>1638</v>
      </c>
      <c r="CT41" s="135" t="s">
        <v>209</v>
      </c>
      <c r="CU41" s="20" t="s">
        <v>1317</v>
      </c>
      <c r="CV41">
        <f t="shared" si="1"/>
        <v>17</v>
      </c>
      <c r="CW41">
        <f t="shared" si="2"/>
        <v>12</v>
      </c>
      <c r="CX41">
        <f t="shared" si="3"/>
        <v>31</v>
      </c>
      <c r="CY41" s="42">
        <f t="shared" si="4"/>
        <v>0.54838709677419351</v>
      </c>
      <c r="CZ41" s="42">
        <f t="shared" si="5"/>
        <v>0.38709677419354838</v>
      </c>
    </row>
    <row r="42" spans="1:104" ht="15" customHeight="1" x14ac:dyDescent="0.35">
      <c r="A42" s="79" t="s">
        <v>97</v>
      </c>
      <c r="B42" s="79" t="str">
        <f>VLOOKUP(A42,Matching_final!E:F,2,FALSE)</f>
        <v>R18041</v>
      </c>
      <c r="C42" s="80" t="s">
        <v>1639</v>
      </c>
      <c r="D42" s="80"/>
      <c r="E42" s="81" t="s">
        <v>261</v>
      </c>
      <c r="F42" s="81" t="s">
        <v>185</v>
      </c>
      <c r="G42" s="81" t="s">
        <v>186</v>
      </c>
      <c r="H42" s="82">
        <v>1</v>
      </c>
      <c r="I42" s="81" t="s">
        <v>207</v>
      </c>
      <c r="J42" s="81" t="s">
        <v>208</v>
      </c>
      <c r="K42" s="81" t="s">
        <v>209</v>
      </c>
      <c r="L42" s="81" t="s">
        <v>322</v>
      </c>
      <c r="M42" s="81" t="s">
        <v>305</v>
      </c>
      <c r="N42" s="81" t="s">
        <v>306</v>
      </c>
      <c r="O42" s="81"/>
      <c r="P42" s="81"/>
      <c r="Q42" s="81"/>
      <c r="R42" s="81"/>
      <c r="S42" s="81"/>
      <c r="T42" s="81"/>
      <c r="U42" s="81"/>
      <c r="V42" s="81"/>
      <c r="W42" s="131" t="s">
        <v>267</v>
      </c>
      <c r="X42" s="131" t="s">
        <v>267</v>
      </c>
      <c r="Y42" s="81"/>
      <c r="Z42" s="81"/>
      <c r="AA42" s="82">
        <v>1</v>
      </c>
      <c r="AB42" s="81">
        <v>0</v>
      </c>
      <c r="AC42" s="81">
        <f t="shared" si="0"/>
        <v>0.5</v>
      </c>
      <c r="AD42" s="81"/>
      <c r="AE42" s="81"/>
      <c r="AF42" s="81"/>
      <c r="AG42" s="275"/>
      <c r="AH42" s="131" t="s">
        <v>267</v>
      </c>
      <c r="AI42" s="276"/>
      <c r="AJ42" s="135" t="s">
        <v>209</v>
      </c>
      <c r="AK42" s="59" t="s">
        <v>1317</v>
      </c>
      <c r="AL42" s="135" t="s">
        <v>207</v>
      </c>
      <c r="AM42" s="75" t="s">
        <v>1640</v>
      </c>
      <c r="AN42" s="135" t="s">
        <v>209</v>
      </c>
      <c r="AO42" s="19" t="s">
        <v>471</v>
      </c>
      <c r="AP42" s="58" t="s">
        <v>305</v>
      </c>
      <c r="AQ42" s="19" t="s">
        <v>471</v>
      </c>
      <c r="AR42" s="135" t="s">
        <v>305</v>
      </c>
      <c r="AS42" s="19" t="s">
        <v>1317</v>
      </c>
      <c r="AT42" s="58" t="s">
        <v>305</v>
      </c>
      <c r="AU42" s="19" t="s">
        <v>1317</v>
      </c>
      <c r="AV42" s="135" t="s">
        <v>209</v>
      </c>
      <c r="AW42" s="19" t="s">
        <v>1317</v>
      </c>
      <c r="AX42" s="58" t="s">
        <v>305</v>
      </c>
      <c r="AY42" s="19" t="s">
        <v>1317</v>
      </c>
      <c r="AZ42" s="58" t="s">
        <v>305</v>
      </c>
      <c r="BA42" s="19" t="s">
        <v>1317</v>
      </c>
      <c r="BB42" s="58" t="s">
        <v>305</v>
      </c>
      <c r="BC42" s="19" t="s">
        <v>1317</v>
      </c>
      <c r="BD42" s="135" t="s">
        <v>209</v>
      </c>
      <c r="BE42" s="19" t="s">
        <v>1317</v>
      </c>
      <c r="BF42" s="58" t="s">
        <v>305</v>
      </c>
      <c r="BG42" s="19" t="s">
        <v>1317</v>
      </c>
      <c r="BH42" s="58" t="s">
        <v>305</v>
      </c>
      <c r="BI42" s="19" t="s">
        <v>1317</v>
      </c>
      <c r="BJ42" s="58" t="s">
        <v>305</v>
      </c>
      <c r="BK42" s="19" t="s">
        <v>1641</v>
      </c>
      <c r="BL42" s="58" t="s">
        <v>267</v>
      </c>
      <c r="BM42" s="19" t="s">
        <v>1317</v>
      </c>
      <c r="BN42" s="58" t="s">
        <v>305</v>
      </c>
      <c r="BO42" s="20" t="s">
        <v>1317</v>
      </c>
      <c r="BP42" s="58" t="s">
        <v>305</v>
      </c>
      <c r="BQ42" s="19" t="s">
        <v>1317</v>
      </c>
      <c r="BR42" s="135" t="s">
        <v>209</v>
      </c>
      <c r="BS42" s="19" t="s">
        <v>1317</v>
      </c>
      <c r="BT42" s="135" t="s">
        <v>209</v>
      </c>
      <c r="BU42" s="19" t="s">
        <v>1317</v>
      </c>
      <c r="BV42" s="135" t="s">
        <v>207</v>
      </c>
      <c r="BW42" s="19" t="s">
        <v>1642</v>
      </c>
      <c r="BX42" s="58" t="s">
        <v>305</v>
      </c>
      <c r="BY42" s="19" t="s">
        <v>1317</v>
      </c>
      <c r="BZ42" s="58" t="s">
        <v>305</v>
      </c>
      <c r="CA42" s="19" t="s">
        <v>1317</v>
      </c>
      <c r="CB42" s="58" t="s">
        <v>209</v>
      </c>
      <c r="CC42" s="19" t="s">
        <v>1317</v>
      </c>
      <c r="CD42" s="135" t="s">
        <v>209</v>
      </c>
      <c r="CE42" s="19" t="s">
        <v>1317</v>
      </c>
      <c r="CF42" s="135" t="s">
        <v>207</v>
      </c>
      <c r="CG42" s="20" t="s">
        <v>1623</v>
      </c>
      <c r="CH42" s="135" t="s">
        <v>209</v>
      </c>
      <c r="CI42" s="19" t="s">
        <v>1317</v>
      </c>
      <c r="CJ42" s="58" t="s">
        <v>305</v>
      </c>
      <c r="CK42" s="73" t="s">
        <v>1317</v>
      </c>
      <c r="CL42" s="135" t="s">
        <v>209</v>
      </c>
      <c r="CM42" s="19" t="s">
        <v>1317</v>
      </c>
      <c r="CN42" s="135" t="s">
        <v>207</v>
      </c>
      <c r="CO42" s="19" t="s">
        <v>1625</v>
      </c>
      <c r="CP42" s="135" t="s">
        <v>209</v>
      </c>
      <c r="CQ42" s="19" t="s">
        <v>1317</v>
      </c>
      <c r="CR42" s="58" t="s">
        <v>305</v>
      </c>
      <c r="CS42" s="19" t="s">
        <v>1317</v>
      </c>
      <c r="CT42" s="58" t="s">
        <v>305</v>
      </c>
      <c r="CU42" s="20" t="s">
        <v>1317</v>
      </c>
      <c r="CV42">
        <f t="shared" si="1"/>
        <v>4</v>
      </c>
      <c r="CW42">
        <f t="shared" si="2"/>
        <v>11</v>
      </c>
      <c r="CX42">
        <f t="shared" si="3"/>
        <v>31</v>
      </c>
      <c r="CY42" s="42">
        <f t="shared" si="4"/>
        <v>0.12903225806451613</v>
      </c>
      <c r="CZ42" s="42">
        <f t="shared" si="5"/>
        <v>0.35483870967741937</v>
      </c>
    </row>
    <row r="43" spans="1:104" ht="57" customHeight="1" x14ac:dyDescent="0.35">
      <c r="A43" s="79" t="s">
        <v>98</v>
      </c>
      <c r="B43" s="79" t="str">
        <f>VLOOKUP(A43,Matching_final!E:F,2,FALSE)</f>
        <v>R18042</v>
      </c>
      <c r="C43" s="80" t="s">
        <v>99</v>
      </c>
      <c r="D43" s="80"/>
      <c r="E43" s="81" t="s">
        <v>261</v>
      </c>
      <c r="F43" s="81" t="s">
        <v>188</v>
      </c>
      <c r="G43" s="81" t="s">
        <v>187</v>
      </c>
      <c r="H43" s="82">
        <v>2</v>
      </c>
      <c r="I43" s="81" t="s">
        <v>207</v>
      </c>
      <c r="J43" s="81" t="s">
        <v>208</v>
      </c>
      <c r="K43" s="81" t="s">
        <v>209</v>
      </c>
      <c r="L43" s="81" t="s">
        <v>210</v>
      </c>
      <c r="M43" s="81" t="s">
        <v>224</v>
      </c>
      <c r="N43" s="81" t="s">
        <v>225</v>
      </c>
      <c r="O43" s="81"/>
      <c r="P43" s="81"/>
      <c r="Q43" s="81"/>
      <c r="R43" s="81"/>
      <c r="S43" s="81"/>
      <c r="T43" s="81"/>
      <c r="U43" s="81"/>
      <c r="V43" s="81"/>
      <c r="W43" s="131" t="s">
        <v>267</v>
      </c>
      <c r="X43" s="131" t="s">
        <v>267</v>
      </c>
      <c r="Y43" s="81"/>
      <c r="Z43" s="81"/>
      <c r="AA43" s="82">
        <v>2</v>
      </c>
      <c r="AB43" s="81">
        <v>0</v>
      </c>
      <c r="AC43" s="81">
        <f t="shared" si="0"/>
        <v>1</v>
      </c>
      <c r="AD43" s="81"/>
      <c r="AE43" s="81"/>
      <c r="AF43" s="81"/>
      <c r="AG43" s="275"/>
      <c r="AH43" s="131" t="s">
        <v>267</v>
      </c>
      <c r="AI43" s="276"/>
      <c r="AJ43" s="135" t="s">
        <v>209</v>
      </c>
      <c r="AK43" s="59" t="s">
        <v>1317</v>
      </c>
      <c r="AL43" s="135" t="s">
        <v>224</v>
      </c>
      <c r="AM43" s="75" t="s">
        <v>1643</v>
      </c>
      <c r="AN43" s="135" t="s">
        <v>209</v>
      </c>
      <c r="AO43" s="19" t="s">
        <v>471</v>
      </c>
      <c r="AP43" s="135" t="s">
        <v>209</v>
      </c>
      <c r="AQ43" s="19" t="s">
        <v>471</v>
      </c>
      <c r="AR43" s="135" t="s">
        <v>224</v>
      </c>
      <c r="AS43" s="19" t="s">
        <v>1317</v>
      </c>
      <c r="AT43" s="135" t="s">
        <v>209</v>
      </c>
      <c r="AU43" s="19" t="s">
        <v>1317</v>
      </c>
      <c r="AV43" s="135" t="s">
        <v>209</v>
      </c>
      <c r="AW43" s="19" t="s">
        <v>1317</v>
      </c>
      <c r="AX43" s="135" t="s">
        <v>224</v>
      </c>
      <c r="AY43" s="19" t="s">
        <v>1317</v>
      </c>
      <c r="AZ43" s="135" t="s">
        <v>209</v>
      </c>
      <c r="BA43" s="19" t="s">
        <v>1317</v>
      </c>
      <c r="BB43" s="135" t="s">
        <v>209</v>
      </c>
      <c r="BC43" s="19" t="s">
        <v>1317</v>
      </c>
      <c r="BD43" s="135" t="s">
        <v>209</v>
      </c>
      <c r="BE43" s="19" t="s">
        <v>1317</v>
      </c>
      <c r="BF43" s="135" t="s">
        <v>209</v>
      </c>
      <c r="BG43" s="19" t="s">
        <v>1317</v>
      </c>
      <c r="BH43" s="135" t="s">
        <v>209</v>
      </c>
      <c r="BI43" s="19" t="s">
        <v>1317</v>
      </c>
      <c r="BJ43" s="135" t="s">
        <v>209</v>
      </c>
      <c r="BK43" s="19" t="s">
        <v>1317</v>
      </c>
      <c r="BL43" s="58" t="s">
        <v>267</v>
      </c>
      <c r="BM43" s="19" t="s">
        <v>1317</v>
      </c>
      <c r="BN43" s="135" t="s">
        <v>209</v>
      </c>
      <c r="BO43" s="19" t="s">
        <v>1317</v>
      </c>
      <c r="BP43" s="58" t="s">
        <v>209</v>
      </c>
      <c r="BQ43" s="19" t="s">
        <v>1317</v>
      </c>
      <c r="BR43" s="135" t="s">
        <v>209</v>
      </c>
      <c r="BS43" s="19" t="s">
        <v>1317</v>
      </c>
      <c r="BT43" s="135" t="s">
        <v>209</v>
      </c>
      <c r="BU43" s="19" t="s">
        <v>1317</v>
      </c>
      <c r="BV43" s="58" t="s">
        <v>209</v>
      </c>
      <c r="BW43" s="20" t="s">
        <v>1317</v>
      </c>
      <c r="BX43" s="135" t="s">
        <v>209</v>
      </c>
      <c r="BY43" s="19" t="s">
        <v>1317</v>
      </c>
      <c r="BZ43" s="135" t="s">
        <v>209</v>
      </c>
      <c r="CA43" s="19" t="s">
        <v>1317</v>
      </c>
      <c r="CB43" s="58" t="s">
        <v>209</v>
      </c>
      <c r="CC43" s="19" t="s">
        <v>1317</v>
      </c>
      <c r="CD43" s="135" t="s">
        <v>209</v>
      </c>
      <c r="CE43" s="19" t="s">
        <v>1317</v>
      </c>
      <c r="CF43" s="135" t="s">
        <v>207</v>
      </c>
      <c r="CG43" s="20" t="s">
        <v>1623</v>
      </c>
      <c r="CH43" s="135" t="s">
        <v>209</v>
      </c>
      <c r="CI43" s="19" t="s">
        <v>1317</v>
      </c>
      <c r="CJ43" s="135" t="s">
        <v>209</v>
      </c>
      <c r="CK43" s="73" t="s">
        <v>1317</v>
      </c>
      <c r="CL43" s="135" t="s">
        <v>209</v>
      </c>
      <c r="CM43" s="19" t="s">
        <v>1317</v>
      </c>
      <c r="CN43" s="135" t="s">
        <v>207</v>
      </c>
      <c r="CO43" s="19" t="s">
        <v>1625</v>
      </c>
      <c r="CP43" s="135" t="s">
        <v>209</v>
      </c>
      <c r="CQ43" s="19" t="s">
        <v>1317</v>
      </c>
      <c r="CR43" s="135" t="s">
        <v>209</v>
      </c>
      <c r="CS43" s="19" t="s">
        <v>1317</v>
      </c>
      <c r="CT43" s="135" t="s">
        <v>224</v>
      </c>
      <c r="CU43" s="19" t="s">
        <v>1644</v>
      </c>
      <c r="CV43">
        <f t="shared" si="1"/>
        <v>2</v>
      </c>
      <c r="CW43">
        <f t="shared" si="2"/>
        <v>25</v>
      </c>
      <c r="CX43">
        <f t="shared" si="3"/>
        <v>31</v>
      </c>
      <c r="CY43" s="42">
        <f t="shared" si="4"/>
        <v>6.4516129032258063E-2</v>
      </c>
      <c r="CZ43" s="42">
        <f t="shared" si="5"/>
        <v>0.80645161290322576</v>
      </c>
    </row>
    <row r="44" spans="1:104" ht="15" customHeight="1" x14ac:dyDescent="0.35">
      <c r="A44" s="83" t="s">
        <v>100</v>
      </c>
      <c r="B44" s="83" t="str">
        <f>VLOOKUP(A44,Matching_final!E:F,2,FALSE)</f>
        <v>R18043</v>
      </c>
      <c r="C44" s="277" t="s">
        <v>323</v>
      </c>
      <c r="D44" s="277"/>
      <c r="E44" s="84" t="s">
        <v>262</v>
      </c>
      <c r="F44" s="84" t="s">
        <v>189</v>
      </c>
      <c r="G44" s="84" t="s">
        <v>195</v>
      </c>
      <c r="H44" s="85">
        <v>1</v>
      </c>
      <c r="I44" s="84" t="s">
        <v>207</v>
      </c>
      <c r="J44" s="84" t="s">
        <v>208</v>
      </c>
      <c r="K44" s="84" t="s">
        <v>209</v>
      </c>
      <c r="L44" s="84" t="s">
        <v>210</v>
      </c>
      <c r="M44" s="84" t="s">
        <v>224</v>
      </c>
      <c r="N44" s="84" t="s">
        <v>225</v>
      </c>
      <c r="O44" s="84"/>
      <c r="P44" s="84"/>
      <c r="Q44" s="84"/>
      <c r="R44" s="84"/>
      <c r="S44" s="84"/>
      <c r="T44" s="84"/>
      <c r="U44" s="84"/>
      <c r="V44" s="84"/>
      <c r="W44" s="132" t="s">
        <v>267</v>
      </c>
      <c r="X44" s="132" t="s">
        <v>267</v>
      </c>
      <c r="Y44" s="84"/>
      <c r="Z44" s="84"/>
      <c r="AA44" s="85">
        <v>1</v>
      </c>
      <c r="AB44" s="84">
        <v>0</v>
      </c>
      <c r="AC44" s="84">
        <f t="shared" si="0"/>
        <v>0.5</v>
      </c>
      <c r="AD44" s="84"/>
      <c r="AE44" s="84"/>
      <c r="AF44" s="84"/>
      <c r="AG44" s="278"/>
      <c r="AH44" s="132" t="s">
        <v>267</v>
      </c>
      <c r="AI44" s="279"/>
      <c r="AJ44" s="135" t="s">
        <v>207</v>
      </c>
      <c r="AK44" s="20" t="s">
        <v>1645</v>
      </c>
      <c r="AL44" s="135" t="s">
        <v>209</v>
      </c>
      <c r="AM44" s="25" t="s">
        <v>1317</v>
      </c>
      <c r="AN44" s="135" t="s">
        <v>207</v>
      </c>
      <c r="AO44" s="19" t="s">
        <v>1646</v>
      </c>
      <c r="AP44" s="135" t="s">
        <v>209</v>
      </c>
      <c r="AQ44" s="19" t="s">
        <v>471</v>
      </c>
      <c r="AR44" s="135" t="s">
        <v>207</v>
      </c>
      <c r="AS44" s="20" t="s">
        <v>1647</v>
      </c>
      <c r="AT44" s="135" t="s">
        <v>209</v>
      </c>
      <c r="AU44" s="19" t="s">
        <v>1317</v>
      </c>
      <c r="AV44" s="135" t="s">
        <v>207</v>
      </c>
      <c r="AW44" s="20" t="s">
        <v>457</v>
      </c>
      <c r="AX44" s="135" t="s">
        <v>207</v>
      </c>
      <c r="AY44" s="20" t="s">
        <v>1648</v>
      </c>
      <c r="AZ44" s="135" t="s">
        <v>209</v>
      </c>
      <c r="BA44" s="20" t="s">
        <v>1317</v>
      </c>
      <c r="BB44" s="135" t="s">
        <v>224</v>
      </c>
      <c r="BC44" s="20" t="s">
        <v>516</v>
      </c>
      <c r="BD44" s="135" t="s">
        <v>209</v>
      </c>
      <c r="BE44" s="19" t="s">
        <v>1317</v>
      </c>
      <c r="BF44" s="135" t="s">
        <v>207</v>
      </c>
      <c r="BG44" s="20" t="s">
        <v>548</v>
      </c>
      <c r="BH44" s="135" t="s">
        <v>209</v>
      </c>
      <c r="BI44" s="19" t="s">
        <v>1317</v>
      </c>
      <c r="BJ44" s="135" t="s">
        <v>207</v>
      </c>
      <c r="BK44" s="20" t="s">
        <v>571</v>
      </c>
      <c r="BL44" s="58" t="s">
        <v>209</v>
      </c>
      <c r="BM44" s="20" t="s">
        <v>1317</v>
      </c>
      <c r="BN44" s="135" t="s">
        <v>207</v>
      </c>
      <c r="BO44" s="20" t="s">
        <v>618</v>
      </c>
      <c r="BP44" s="58" t="s">
        <v>209</v>
      </c>
      <c r="BQ44" s="20" t="s">
        <v>1317</v>
      </c>
      <c r="BR44" s="135" t="s">
        <v>209</v>
      </c>
      <c r="BS44" s="20" t="s">
        <v>1317</v>
      </c>
      <c r="BT44" s="135" t="s">
        <v>207</v>
      </c>
      <c r="BU44" s="20" t="s">
        <v>667</v>
      </c>
      <c r="BV44" s="58" t="s">
        <v>209</v>
      </c>
      <c r="BW44" s="19" t="s">
        <v>1317</v>
      </c>
      <c r="BX44" s="135" t="s">
        <v>207</v>
      </c>
      <c r="BY44" s="20" t="s">
        <v>692</v>
      </c>
      <c r="BZ44" s="135" t="s">
        <v>209</v>
      </c>
      <c r="CA44" s="20" t="s">
        <v>1317</v>
      </c>
      <c r="CB44" s="135" t="s">
        <v>207</v>
      </c>
      <c r="CC44" s="20" t="s">
        <v>1649</v>
      </c>
      <c r="CD44" s="135" t="s">
        <v>207</v>
      </c>
      <c r="CE44" s="20" t="s">
        <v>738</v>
      </c>
      <c r="CF44" s="135" t="s">
        <v>207</v>
      </c>
      <c r="CG44" s="20" t="s">
        <v>1650</v>
      </c>
      <c r="CH44" s="135" t="s">
        <v>209</v>
      </c>
      <c r="CI44" s="19" t="s">
        <v>1317</v>
      </c>
      <c r="CJ44" s="135" t="s">
        <v>209</v>
      </c>
      <c r="CK44" s="19" t="s">
        <v>1317</v>
      </c>
      <c r="CL44" s="135" t="s">
        <v>207</v>
      </c>
      <c r="CM44" s="20" t="s">
        <v>1651</v>
      </c>
      <c r="CN44" s="135" t="s">
        <v>209</v>
      </c>
      <c r="CO44" s="20" t="s">
        <v>1317</v>
      </c>
      <c r="CP44" s="135" t="s">
        <v>209</v>
      </c>
      <c r="CQ44" s="20" t="s">
        <v>1317</v>
      </c>
      <c r="CR44" s="135" t="s">
        <v>207</v>
      </c>
      <c r="CS44" s="20" t="s">
        <v>1652</v>
      </c>
      <c r="CT44" s="135" t="s">
        <v>207</v>
      </c>
      <c r="CU44" s="20" t="s">
        <v>915</v>
      </c>
      <c r="CV44">
        <f t="shared" si="1"/>
        <v>16</v>
      </c>
      <c r="CW44">
        <f t="shared" si="2"/>
        <v>15</v>
      </c>
      <c r="CX44">
        <f t="shared" si="3"/>
        <v>32</v>
      </c>
      <c r="CY44" s="42">
        <f t="shared" si="4"/>
        <v>0.5</v>
      </c>
      <c r="CZ44" s="42">
        <f t="shared" si="5"/>
        <v>0.46875</v>
      </c>
    </row>
    <row r="45" spans="1:104" ht="15" customHeight="1" x14ac:dyDescent="0.35">
      <c r="A45" s="83" t="s">
        <v>101</v>
      </c>
      <c r="B45" s="83" t="str">
        <f>VLOOKUP(A45,Matching_final!E:F,2,FALSE)</f>
        <v>R18044</v>
      </c>
      <c r="C45" s="277" t="s">
        <v>1063</v>
      </c>
      <c r="D45" s="277"/>
      <c r="E45" s="84" t="s">
        <v>262</v>
      </c>
      <c r="F45" s="84" t="s">
        <v>190</v>
      </c>
      <c r="G45" s="84" t="s">
        <v>196</v>
      </c>
      <c r="H45" s="85">
        <v>1</v>
      </c>
      <c r="I45" s="84" t="s">
        <v>324</v>
      </c>
      <c r="J45" s="84" t="s">
        <v>325</v>
      </c>
      <c r="K45" s="84" t="s">
        <v>326</v>
      </c>
      <c r="L45" s="84" t="s">
        <v>327</v>
      </c>
      <c r="M45" s="84" t="s">
        <v>305</v>
      </c>
      <c r="N45" s="84" t="s">
        <v>306</v>
      </c>
      <c r="O45" s="84"/>
      <c r="P45" s="84"/>
      <c r="Q45" s="84"/>
      <c r="R45" s="84"/>
      <c r="S45" s="84"/>
      <c r="T45" s="84"/>
      <c r="U45" s="84"/>
      <c r="V45" s="84"/>
      <c r="W45" s="132" t="s">
        <v>267</v>
      </c>
      <c r="X45" s="132" t="s">
        <v>267</v>
      </c>
      <c r="Y45" s="84"/>
      <c r="Z45" s="84"/>
      <c r="AA45" s="85">
        <v>1</v>
      </c>
      <c r="AB45" s="84">
        <v>0</v>
      </c>
      <c r="AC45" s="84">
        <f t="shared" si="0"/>
        <v>0.5</v>
      </c>
      <c r="AD45" s="84"/>
      <c r="AE45" s="84"/>
      <c r="AF45" s="84"/>
      <c r="AG45" s="278"/>
      <c r="AH45" s="132" t="s">
        <v>267</v>
      </c>
      <c r="AI45" s="279"/>
      <c r="AJ45" s="135" t="s">
        <v>326</v>
      </c>
      <c r="AK45" s="59" t="s">
        <v>1317</v>
      </c>
      <c r="AL45" s="135" t="s">
        <v>326</v>
      </c>
      <c r="AM45" s="75" t="s">
        <v>1317</v>
      </c>
      <c r="AN45" s="135" t="s">
        <v>305</v>
      </c>
      <c r="AO45" s="19" t="s">
        <v>471</v>
      </c>
      <c r="AP45" s="135" t="s">
        <v>326</v>
      </c>
      <c r="AQ45" s="19" t="s">
        <v>471</v>
      </c>
      <c r="AR45" s="135" t="s">
        <v>326</v>
      </c>
      <c r="AS45" s="20" t="s">
        <v>1317</v>
      </c>
      <c r="AT45" s="135" t="s">
        <v>326</v>
      </c>
      <c r="AU45" s="19" t="s">
        <v>1317</v>
      </c>
      <c r="AV45" s="135" t="s">
        <v>326</v>
      </c>
      <c r="AW45" s="19" t="s">
        <v>1317</v>
      </c>
      <c r="AX45" s="135" t="s">
        <v>326</v>
      </c>
      <c r="AY45" s="19" t="s">
        <v>1317</v>
      </c>
      <c r="AZ45" s="135" t="s">
        <v>326</v>
      </c>
      <c r="BA45" s="19" t="s">
        <v>1317</v>
      </c>
      <c r="BB45" s="58" t="s">
        <v>305</v>
      </c>
      <c r="BC45" s="19" t="s">
        <v>1317</v>
      </c>
      <c r="BD45" s="135" t="s">
        <v>326</v>
      </c>
      <c r="BE45" s="19" t="s">
        <v>1317</v>
      </c>
      <c r="BF45" s="135" t="s">
        <v>326</v>
      </c>
      <c r="BG45" s="19" t="s">
        <v>1317</v>
      </c>
      <c r="BH45" s="135" t="s">
        <v>326</v>
      </c>
      <c r="BI45" s="19" t="s">
        <v>1317</v>
      </c>
      <c r="BJ45" s="135" t="s">
        <v>326</v>
      </c>
      <c r="BK45" s="19" t="s">
        <v>1317</v>
      </c>
      <c r="BL45" s="135" t="s">
        <v>326</v>
      </c>
      <c r="BM45" s="19" t="s">
        <v>1317</v>
      </c>
      <c r="BN45" s="135" t="s">
        <v>326</v>
      </c>
      <c r="BO45" s="19" t="s">
        <v>1317</v>
      </c>
      <c r="BP45" s="135" t="s">
        <v>326</v>
      </c>
      <c r="BQ45" s="19" t="s">
        <v>1317</v>
      </c>
      <c r="BR45" s="135" t="s">
        <v>326</v>
      </c>
      <c r="BS45" s="19" t="s">
        <v>1317</v>
      </c>
      <c r="BT45" s="135" t="s">
        <v>326</v>
      </c>
      <c r="BU45" s="19" t="s">
        <v>1317</v>
      </c>
      <c r="BV45" s="135" t="s">
        <v>326</v>
      </c>
      <c r="BW45" s="19" t="s">
        <v>1317</v>
      </c>
      <c r="BX45" s="135" t="s">
        <v>326</v>
      </c>
      <c r="BY45" s="19" t="s">
        <v>1317</v>
      </c>
      <c r="BZ45" s="135" t="s">
        <v>326</v>
      </c>
      <c r="CA45" s="19" t="s">
        <v>1317</v>
      </c>
      <c r="CB45" s="135" t="s">
        <v>326</v>
      </c>
      <c r="CC45" s="19" t="s">
        <v>1317</v>
      </c>
      <c r="CD45" s="135" t="s">
        <v>326</v>
      </c>
      <c r="CE45" s="19" t="s">
        <v>1317</v>
      </c>
      <c r="CF45" s="135" t="s">
        <v>326</v>
      </c>
      <c r="CG45" s="19" t="s">
        <v>1317</v>
      </c>
      <c r="CH45" s="135" t="s">
        <v>326</v>
      </c>
      <c r="CI45" s="19" t="s">
        <v>1317</v>
      </c>
      <c r="CJ45" s="135" t="s">
        <v>326</v>
      </c>
      <c r="CK45" s="19" t="s">
        <v>1317</v>
      </c>
      <c r="CL45" s="135" t="s">
        <v>326</v>
      </c>
      <c r="CM45" s="19" t="s">
        <v>1317</v>
      </c>
      <c r="CN45" s="135" t="s">
        <v>326</v>
      </c>
      <c r="CO45" s="19" t="s">
        <v>1317</v>
      </c>
      <c r="CP45" s="135" t="s">
        <v>326</v>
      </c>
      <c r="CQ45" s="19" t="s">
        <v>1317</v>
      </c>
      <c r="CR45" s="135" t="s">
        <v>326</v>
      </c>
      <c r="CS45" s="19" t="s">
        <v>1317</v>
      </c>
      <c r="CT45" s="58" t="s">
        <v>305</v>
      </c>
      <c r="CU45" s="19" t="s">
        <v>1653</v>
      </c>
      <c r="CV45">
        <f t="shared" si="1"/>
        <v>0</v>
      </c>
      <c r="CW45">
        <f t="shared" si="2"/>
        <v>29</v>
      </c>
      <c r="CX45">
        <f t="shared" si="3"/>
        <v>32</v>
      </c>
      <c r="CY45" s="42">
        <f t="shared" si="4"/>
        <v>0</v>
      </c>
      <c r="CZ45" s="42">
        <f t="shared" si="5"/>
        <v>0.90625</v>
      </c>
    </row>
    <row r="46" spans="1:104" ht="15" customHeight="1" x14ac:dyDescent="0.35">
      <c r="A46" s="83" t="s">
        <v>102</v>
      </c>
      <c r="B46" s="83" t="str">
        <f>VLOOKUP(A46,Matching_final!E:F,2,FALSE)</f>
        <v>R18045</v>
      </c>
      <c r="C46" s="277" t="s">
        <v>328</v>
      </c>
      <c r="D46" s="277"/>
      <c r="E46" s="84" t="s">
        <v>262</v>
      </c>
      <c r="F46" s="84" t="s">
        <v>191</v>
      </c>
      <c r="G46" s="84" t="s">
        <v>197</v>
      </c>
      <c r="H46" s="85">
        <v>1</v>
      </c>
      <c r="I46" s="84" t="s">
        <v>207</v>
      </c>
      <c r="J46" s="84" t="s">
        <v>208</v>
      </c>
      <c r="K46" s="84" t="s">
        <v>209</v>
      </c>
      <c r="L46" s="84" t="s">
        <v>210</v>
      </c>
      <c r="M46" s="84" t="s">
        <v>305</v>
      </c>
      <c r="N46" s="84" t="s">
        <v>306</v>
      </c>
      <c r="O46" s="84"/>
      <c r="P46" s="84"/>
      <c r="Q46" s="84"/>
      <c r="R46" s="84"/>
      <c r="S46" s="84"/>
      <c r="T46" s="84"/>
      <c r="U46" s="84"/>
      <c r="V46" s="84"/>
      <c r="W46" s="132" t="s">
        <v>267</v>
      </c>
      <c r="X46" s="132" t="s">
        <v>267</v>
      </c>
      <c r="Y46" s="84"/>
      <c r="Z46" s="84"/>
      <c r="AA46" s="85">
        <v>1</v>
      </c>
      <c r="AB46" s="84">
        <v>0</v>
      </c>
      <c r="AC46" s="84">
        <f t="shared" si="0"/>
        <v>0.5</v>
      </c>
      <c r="AD46" s="84"/>
      <c r="AE46" s="84"/>
      <c r="AF46" s="84"/>
      <c r="AG46" s="278"/>
      <c r="AH46" s="132" t="s">
        <v>267</v>
      </c>
      <c r="AI46" s="279"/>
      <c r="AJ46" s="135" t="s">
        <v>209</v>
      </c>
      <c r="AK46" s="59" t="s">
        <v>1317</v>
      </c>
      <c r="AL46" s="135" t="s">
        <v>209</v>
      </c>
      <c r="AM46" s="75" t="s">
        <v>1317</v>
      </c>
      <c r="AN46" s="135" t="s">
        <v>209</v>
      </c>
      <c r="AO46" s="19" t="s">
        <v>471</v>
      </c>
      <c r="AP46" s="135" t="s">
        <v>209</v>
      </c>
      <c r="AQ46" s="19" t="s">
        <v>471</v>
      </c>
      <c r="AR46" s="58" t="s">
        <v>209</v>
      </c>
      <c r="AS46" s="19" t="s">
        <v>1317</v>
      </c>
      <c r="AT46" s="135" t="s">
        <v>209</v>
      </c>
      <c r="AU46" s="19" t="s">
        <v>1317</v>
      </c>
      <c r="AV46" s="135" t="s">
        <v>209</v>
      </c>
      <c r="AW46" s="19" t="s">
        <v>1317</v>
      </c>
      <c r="AX46" s="135" t="s">
        <v>209</v>
      </c>
      <c r="AY46" s="19" t="s">
        <v>1317</v>
      </c>
      <c r="AZ46" s="135" t="s">
        <v>209</v>
      </c>
      <c r="BA46" s="19" t="s">
        <v>1317</v>
      </c>
      <c r="BB46" s="58" t="s">
        <v>305</v>
      </c>
      <c r="BC46" s="19" t="s">
        <v>1317</v>
      </c>
      <c r="BD46" s="135" t="s">
        <v>209</v>
      </c>
      <c r="BE46" s="19" t="s">
        <v>1317</v>
      </c>
      <c r="BF46" s="135" t="s">
        <v>209</v>
      </c>
      <c r="BG46" s="19" t="s">
        <v>1317</v>
      </c>
      <c r="BH46" s="135" t="s">
        <v>209</v>
      </c>
      <c r="BI46" s="19" t="s">
        <v>1317</v>
      </c>
      <c r="BJ46" s="135" t="s">
        <v>209</v>
      </c>
      <c r="BK46" s="19" t="s">
        <v>1317</v>
      </c>
      <c r="BL46" s="58" t="s">
        <v>209</v>
      </c>
      <c r="BM46" s="19" t="s">
        <v>1317</v>
      </c>
      <c r="BN46" s="135" t="s">
        <v>209</v>
      </c>
      <c r="BO46" s="19" t="s">
        <v>1317</v>
      </c>
      <c r="BP46" s="58" t="s">
        <v>209</v>
      </c>
      <c r="BQ46" s="19" t="s">
        <v>1317</v>
      </c>
      <c r="BR46" s="135" t="s">
        <v>209</v>
      </c>
      <c r="BS46" s="19" t="s">
        <v>1317</v>
      </c>
      <c r="BT46" s="135" t="s">
        <v>209</v>
      </c>
      <c r="BU46" s="19" t="s">
        <v>1317</v>
      </c>
      <c r="BV46" s="58" t="s">
        <v>209</v>
      </c>
      <c r="BW46" s="19" t="s">
        <v>1317</v>
      </c>
      <c r="BX46" s="135" t="s">
        <v>209</v>
      </c>
      <c r="BY46" s="19" t="s">
        <v>1317</v>
      </c>
      <c r="BZ46" s="58" t="s">
        <v>305</v>
      </c>
      <c r="CA46" s="19" t="s">
        <v>1317</v>
      </c>
      <c r="CB46" s="58" t="s">
        <v>209</v>
      </c>
      <c r="CC46" s="19" t="s">
        <v>1317</v>
      </c>
      <c r="CD46" s="135" t="s">
        <v>207</v>
      </c>
      <c r="CE46" s="19" t="s">
        <v>596</v>
      </c>
      <c r="CF46" s="135" t="s">
        <v>209</v>
      </c>
      <c r="CG46" s="19" t="s">
        <v>1317</v>
      </c>
      <c r="CH46" s="135" t="s">
        <v>209</v>
      </c>
      <c r="CI46" s="19" t="s">
        <v>1317</v>
      </c>
      <c r="CJ46" s="135" t="s">
        <v>209</v>
      </c>
      <c r="CK46" s="19" t="s">
        <v>1317</v>
      </c>
      <c r="CL46" s="135" t="s">
        <v>209</v>
      </c>
      <c r="CM46" s="19" t="s">
        <v>1317</v>
      </c>
      <c r="CN46" s="135" t="s">
        <v>209</v>
      </c>
      <c r="CO46" s="19" t="s">
        <v>1317</v>
      </c>
      <c r="CP46" s="135" t="s">
        <v>209</v>
      </c>
      <c r="CQ46" s="19" t="s">
        <v>1317</v>
      </c>
      <c r="CR46" s="135" t="s">
        <v>209</v>
      </c>
      <c r="CS46" s="19" t="s">
        <v>1317</v>
      </c>
      <c r="CT46" s="135" t="s">
        <v>209</v>
      </c>
      <c r="CU46" s="19" t="s">
        <v>1317</v>
      </c>
      <c r="CV46">
        <f t="shared" si="1"/>
        <v>1</v>
      </c>
      <c r="CW46">
        <f t="shared" si="2"/>
        <v>29</v>
      </c>
      <c r="CX46">
        <f t="shared" si="3"/>
        <v>32</v>
      </c>
      <c r="CY46" s="42">
        <f t="shared" si="4"/>
        <v>3.125E-2</v>
      </c>
      <c r="CZ46" s="42">
        <f t="shared" si="5"/>
        <v>0.90625</v>
      </c>
    </row>
    <row r="47" spans="1:104" ht="15" customHeight="1" x14ac:dyDescent="0.35">
      <c r="A47" s="83" t="s">
        <v>103</v>
      </c>
      <c r="B47" s="83" t="str">
        <f>VLOOKUP(A47,Matching_final!E:F,2,FALSE)</f>
        <v>R18046</v>
      </c>
      <c r="C47" s="277" t="s">
        <v>329</v>
      </c>
      <c r="D47" s="277"/>
      <c r="E47" s="84" t="s">
        <v>262</v>
      </c>
      <c r="F47" s="84" t="s">
        <v>192</v>
      </c>
      <c r="G47" s="84" t="s">
        <v>198</v>
      </c>
      <c r="H47" s="85">
        <v>1</v>
      </c>
      <c r="I47" s="84" t="s">
        <v>207</v>
      </c>
      <c r="J47" s="84" t="s">
        <v>208</v>
      </c>
      <c r="K47" s="84" t="s">
        <v>209</v>
      </c>
      <c r="L47" s="84" t="s">
        <v>210</v>
      </c>
      <c r="M47" s="84" t="s">
        <v>224</v>
      </c>
      <c r="N47" s="84" t="s">
        <v>225</v>
      </c>
      <c r="O47" s="84"/>
      <c r="P47" s="84"/>
      <c r="Q47" s="84"/>
      <c r="R47" s="84"/>
      <c r="S47" s="84"/>
      <c r="T47" s="84"/>
      <c r="U47" s="84"/>
      <c r="V47" s="84"/>
      <c r="W47" s="132" t="s">
        <v>267</v>
      </c>
      <c r="X47" s="132" t="s">
        <v>267</v>
      </c>
      <c r="Y47" s="84"/>
      <c r="Z47" s="84"/>
      <c r="AA47" s="85">
        <v>1</v>
      </c>
      <c r="AB47" s="84">
        <v>0</v>
      </c>
      <c r="AC47" s="84">
        <f t="shared" si="0"/>
        <v>0.5</v>
      </c>
      <c r="AD47" s="84"/>
      <c r="AE47" s="84"/>
      <c r="AF47" s="84"/>
      <c r="AG47" s="278"/>
      <c r="AH47" s="132" t="s">
        <v>267</v>
      </c>
      <c r="AI47" s="279"/>
      <c r="AJ47" s="135" t="s">
        <v>209</v>
      </c>
      <c r="AK47" s="59" t="s">
        <v>1317</v>
      </c>
      <c r="AL47" s="135" t="s">
        <v>207</v>
      </c>
      <c r="AM47" s="59" t="s">
        <v>376</v>
      </c>
      <c r="AN47" s="135" t="s">
        <v>209</v>
      </c>
      <c r="AO47" s="19" t="s">
        <v>471</v>
      </c>
      <c r="AP47" s="135" t="s">
        <v>207</v>
      </c>
      <c r="AQ47" s="19" t="s">
        <v>1654</v>
      </c>
      <c r="AR47" s="58" t="s">
        <v>209</v>
      </c>
      <c r="AS47" s="19" t="s">
        <v>1317</v>
      </c>
      <c r="AT47" s="135" t="s">
        <v>207</v>
      </c>
      <c r="AU47" s="19" t="s">
        <v>1655</v>
      </c>
      <c r="AV47" s="135" t="s">
        <v>209</v>
      </c>
      <c r="AW47" s="19" t="s">
        <v>1317</v>
      </c>
      <c r="AX47" s="135" t="s">
        <v>209</v>
      </c>
      <c r="AY47" s="19" t="s">
        <v>1317</v>
      </c>
      <c r="AZ47" s="135" t="s">
        <v>209</v>
      </c>
      <c r="BA47" s="19" t="s">
        <v>1317</v>
      </c>
      <c r="BB47" s="135" t="s">
        <v>209</v>
      </c>
      <c r="BC47" s="19" t="s">
        <v>1317</v>
      </c>
      <c r="BD47" s="135" t="s">
        <v>207</v>
      </c>
      <c r="BE47" s="19" t="s">
        <v>1454</v>
      </c>
      <c r="BF47" s="135" t="s">
        <v>209</v>
      </c>
      <c r="BG47" s="19" t="s">
        <v>1317</v>
      </c>
      <c r="BH47" s="135" t="s">
        <v>209</v>
      </c>
      <c r="BI47" s="19" t="s">
        <v>1317</v>
      </c>
      <c r="BJ47" s="135" t="s">
        <v>209</v>
      </c>
      <c r="BK47" s="19" t="s">
        <v>1317</v>
      </c>
      <c r="BL47" s="58" t="s">
        <v>209</v>
      </c>
      <c r="BM47" s="19" t="s">
        <v>1317</v>
      </c>
      <c r="BN47" s="135" t="s">
        <v>209</v>
      </c>
      <c r="BO47" s="19" t="s">
        <v>1317</v>
      </c>
      <c r="BP47" s="58" t="s">
        <v>209</v>
      </c>
      <c r="BQ47" s="19" t="s">
        <v>1317</v>
      </c>
      <c r="BR47" s="135" t="s">
        <v>209</v>
      </c>
      <c r="BS47" s="19" t="s">
        <v>1317</v>
      </c>
      <c r="BT47" s="135" t="s">
        <v>207</v>
      </c>
      <c r="BU47" s="19" t="s">
        <v>597</v>
      </c>
      <c r="BV47" s="58" t="s">
        <v>209</v>
      </c>
      <c r="BW47" s="19" t="s">
        <v>1317</v>
      </c>
      <c r="BX47" s="135" t="s">
        <v>209</v>
      </c>
      <c r="BY47" s="19" t="s">
        <v>1317</v>
      </c>
      <c r="BZ47" s="135" t="s">
        <v>207</v>
      </c>
      <c r="CA47" s="19" t="s">
        <v>713</v>
      </c>
      <c r="CB47" s="58" t="s">
        <v>209</v>
      </c>
      <c r="CC47" s="19" t="s">
        <v>1317</v>
      </c>
      <c r="CD47" s="135" t="s">
        <v>207</v>
      </c>
      <c r="CE47" s="19" t="s">
        <v>744</v>
      </c>
      <c r="CF47" s="135" t="s">
        <v>209</v>
      </c>
      <c r="CG47" s="19" t="s">
        <v>1317</v>
      </c>
      <c r="CH47" s="135" t="s">
        <v>209</v>
      </c>
      <c r="CI47" s="19" t="s">
        <v>1317</v>
      </c>
      <c r="CJ47" s="135" t="s">
        <v>209</v>
      </c>
      <c r="CK47" s="19" t="s">
        <v>1317</v>
      </c>
      <c r="CL47" s="135" t="s">
        <v>207</v>
      </c>
      <c r="CM47" s="19" t="s">
        <v>1615</v>
      </c>
      <c r="CN47" s="135" t="s">
        <v>209</v>
      </c>
      <c r="CO47" s="19" t="s">
        <v>1317</v>
      </c>
      <c r="CP47" s="135" t="s">
        <v>209</v>
      </c>
      <c r="CQ47" s="19" t="s">
        <v>1317</v>
      </c>
      <c r="CR47" s="135" t="s">
        <v>209</v>
      </c>
      <c r="CS47" s="19" t="s">
        <v>1317</v>
      </c>
      <c r="CT47" s="135" t="s">
        <v>209</v>
      </c>
      <c r="CU47" s="19" t="s">
        <v>1317</v>
      </c>
      <c r="CV47">
        <f t="shared" si="1"/>
        <v>8</v>
      </c>
      <c r="CW47">
        <f t="shared" si="2"/>
        <v>24</v>
      </c>
      <c r="CX47">
        <f t="shared" si="3"/>
        <v>32</v>
      </c>
      <c r="CY47" s="42">
        <f t="shared" si="4"/>
        <v>0.25</v>
      </c>
      <c r="CZ47" s="42">
        <f t="shared" si="5"/>
        <v>0.75</v>
      </c>
    </row>
    <row r="48" spans="1:104" ht="15" customHeight="1" x14ac:dyDescent="0.35">
      <c r="A48" s="83" t="s">
        <v>104</v>
      </c>
      <c r="B48" s="83" t="str">
        <f>VLOOKUP(A48,Matching_final!E:F,2,FALSE)</f>
        <v>R18047</v>
      </c>
      <c r="C48" s="277" t="s">
        <v>1291</v>
      </c>
      <c r="D48" s="277"/>
      <c r="E48" s="84" t="s">
        <v>262</v>
      </c>
      <c r="F48" s="84" t="s">
        <v>193</v>
      </c>
      <c r="G48" s="84" t="s">
        <v>199</v>
      </c>
      <c r="H48" s="85">
        <v>1</v>
      </c>
      <c r="I48" s="84" t="s">
        <v>207</v>
      </c>
      <c r="J48" s="84" t="s">
        <v>208</v>
      </c>
      <c r="K48" s="84" t="s">
        <v>209</v>
      </c>
      <c r="L48" s="84" t="s">
        <v>210</v>
      </c>
      <c r="M48" s="84" t="s">
        <v>224</v>
      </c>
      <c r="N48" s="84" t="s">
        <v>225</v>
      </c>
      <c r="O48" s="84"/>
      <c r="P48" s="84"/>
      <c r="Q48" s="84"/>
      <c r="R48" s="84"/>
      <c r="S48" s="84"/>
      <c r="T48" s="84"/>
      <c r="U48" s="84"/>
      <c r="V48" s="84"/>
      <c r="W48" s="132" t="s">
        <v>267</v>
      </c>
      <c r="X48" s="132" t="s">
        <v>267</v>
      </c>
      <c r="Y48" s="84"/>
      <c r="Z48" s="84"/>
      <c r="AA48" s="85">
        <v>1</v>
      </c>
      <c r="AB48" s="84">
        <v>0</v>
      </c>
      <c r="AC48" s="84">
        <f t="shared" si="0"/>
        <v>0.5</v>
      </c>
      <c r="AD48" s="84"/>
      <c r="AE48" s="84"/>
      <c r="AF48" s="84"/>
      <c r="AG48" s="278"/>
      <c r="AH48" s="132" t="s">
        <v>267</v>
      </c>
      <c r="AI48" s="279"/>
      <c r="AJ48" s="135" t="s">
        <v>209</v>
      </c>
      <c r="AK48" s="59" t="s">
        <v>1317</v>
      </c>
      <c r="AL48" s="135" t="s">
        <v>207</v>
      </c>
      <c r="AM48" s="59" t="s">
        <v>1656</v>
      </c>
      <c r="AN48" s="135" t="s">
        <v>209</v>
      </c>
      <c r="AO48" s="19" t="s">
        <v>471</v>
      </c>
      <c r="AP48" s="135" t="s">
        <v>209</v>
      </c>
      <c r="AQ48" s="19" t="s">
        <v>471</v>
      </c>
      <c r="AR48" s="58" t="s">
        <v>209</v>
      </c>
      <c r="AS48" s="19" t="s">
        <v>1317</v>
      </c>
      <c r="AT48" s="135" t="s">
        <v>209</v>
      </c>
      <c r="AU48" s="19" t="s">
        <v>1317</v>
      </c>
      <c r="AV48" s="135" t="s">
        <v>209</v>
      </c>
      <c r="AW48" s="19" t="s">
        <v>1317</v>
      </c>
      <c r="AX48" s="135" t="s">
        <v>209</v>
      </c>
      <c r="AY48" s="19" t="s">
        <v>1317</v>
      </c>
      <c r="AZ48" s="135" t="s">
        <v>207</v>
      </c>
      <c r="BA48" s="19" t="s">
        <v>1657</v>
      </c>
      <c r="BB48" s="135" t="s">
        <v>207</v>
      </c>
      <c r="BC48" s="19" t="s">
        <v>510</v>
      </c>
      <c r="BD48" s="135" t="s">
        <v>209</v>
      </c>
      <c r="BE48" s="19" t="s">
        <v>1317</v>
      </c>
      <c r="BF48" s="135" t="s">
        <v>209</v>
      </c>
      <c r="BG48" s="19" t="s">
        <v>1317</v>
      </c>
      <c r="BH48" s="135" t="s">
        <v>209</v>
      </c>
      <c r="BI48" s="19" t="s">
        <v>1317</v>
      </c>
      <c r="BJ48" s="135" t="s">
        <v>207</v>
      </c>
      <c r="BK48" s="19" t="s">
        <v>582</v>
      </c>
      <c r="BL48" s="135" t="s">
        <v>207</v>
      </c>
      <c r="BM48" s="19" t="s">
        <v>606</v>
      </c>
      <c r="BN48" s="135" t="s">
        <v>209</v>
      </c>
      <c r="BO48" s="19" t="s">
        <v>1317</v>
      </c>
      <c r="BP48" s="58" t="s">
        <v>209</v>
      </c>
      <c r="BQ48" s="19" t="s">
        <v>1317</v>
      </c>
      <c r="BR48" s="135" t="s">
        <v>209</v>
      </c>
      <c r="BS48" s="20" t="s">
        <v>1317</v>
      </c>
      <c r="BT48" s="135" t="s">
        <v>207</v>
      </c>
      <c r="BU48" s="19" t="s">
        <v>1658</v>
      </c>
      <c r="BV48" s="58" t="s">
        <v>209</v>
      </c>
      <c r="BW48" s="19" t="s">
        <v>1317</v>
      </c>
      <c r="BX48" s="135" t="s">
        <v>207</v>
      </c>
      <c r="BY48" s="19" t="s">
        <v>1458</v>
      </c>
      <c r="BZ48" s="135" t="s">
        <v>209</v>
      </c>
      <c r="CA48" s="19" t="s">
        <v>1317</v>
      </c>
      <c r="CB48" s="135" t="s">
        <v>207</v>
      </c>
      <c r="CC48" s="19" t="s">
        <v>1659</v>
      </c>
      <c r="CD48" s="135" t="s">
        <v>209</v>
      </c>
      <c r="CE48" s="19" t="s">
        <v>1317</v>
      </c>
      <c r="CF48" s="135" t="s">
        <v>207</v>
      </c>
      <c r="CG48" s="19" t="s">
        <v>1660</v>
      </c>
      <c r="CH48" s="135" t="s">
        <v>209</v>
      </c>
      <c r="CI48" s="19" t="s">
        <v>1317</v>
      </c>
      <c r="CJ48" s="135" t="s">
        <v>209</v>
      </c>
      <c r="CK48" s="19" t="s">
        <v>1317</v>
      </c>
      <c r="CL48" s="135" t="s">
        <v>207</v>
      </c>
      <c r="CM48" s="19" t="s">
        <v>1661</v>
      </c>
      <c r="CN48" s="135" t="s">
        <v>207</v>
      </c>
      <c r="CO48" s="19" t="s">
        <v>1662</v>
      </c>
      <c r="CP48" s="135" t="s">
        <v>207</v>
      </c>
      <c r="CQ48" s="19" t="s">
        <v>1663</v>
      </c>
      <c r="CR48" s="135" t="s">
        <v>209</v>
      </c>
      <c r="CS48" s="19" t="s">
        <v>1317</v>
      </c>
      <c r="CT48" s="135" t="s">
        <v>209</v>
      </c>
      <c r="CU48" s="19" t="s">
        <v>1317</v>
      </c>
      <c r="CV48">
        <f t="shared" si="1"/>
        <v>12</v>
      </c>
      <c r="CW48">
        <f t="shared" si="2"/>
        <v>20</v>
      </c>
      <c r="CX48">
        <f t="shared" si="3"/>
        <v>32</v>
      </c>
      <c r="CY48" s="42">
        <f t="shared" si="4"/>
        <v>0.375</v>
      </c>
      <c r="CZ48" s="42">
        <f t="shared" si="5"/>
        <v>0.625</v>
      </c>
    </row>
    <row r="49" spans="1:104" ht="15" customHeight="1" x14ac:dyDescent="0.35">
      <c r="A49" s="83" t="s">
        <v>105</v>
      </c>
      <c r="B49" s="83" t="str">
        <f>VLOOKUP(A49,Matching_final!E:F,2,FALSE)</f>
        <v>R18048</v>
      </c>
      <c r="C49" s="277" t="s">
        <v>1664</v>
      </c>
      <c r="D49" s="277"/>
      <c r="E49" s="84" t="s">
        <v>262</v>
      </c>
      <c r="F49" s="84" t="s">
        <v>194</v>
      </c>
      <c r="G49" s="84" t="s">
        <v>200</v>
      </c>
      <c r="H49" s="85">
        <v>1</v>
      </c>
      <c r="I49" s="84" t="s">
        <v>207</v>
      </c>
      <c r="J49" s="84" t="s">
        <v>208</v>
      </c>
      <c r="K49" s="84" t="s">
        <v>209</v>
      </c>
      <c r="L49" s="84" t="s">
        <v>210</v>
      </c>
      <c r="M49" s="84" t="s">
        <v>224</v>
      </c>
      <c r="N49" s="84" t="s">
        <v>225</v>
      </c>
      <c r="O49" s="84"/>
      <c r="P49" s="84"/>
      <c r="Q49" s="84"/>
      <c r="R49" s="84"/>
      <c r="S49" s="84"/>
      <c r="T49" s="84"/>
      <c r="U49" s="84"/>
      <c r="V49" s="84"/>
      <c r="W49" s="132" t="s">
        <v>267</v>
      </c>
      <c r="X49" s="132" t="s">
        <v>267</v>
      </c>
      <c r="Y49" s="84"/>
      <c r="Z49" s="84"/>
      <c r="AA49" s="85">
        <v>1</v>
      </c>
      <c r="AB49" s="84">
        <v>0</v>
      </c>
      <c r="AC49" s="84">
        <f t="shared" si="0"/>
        <v>0.5</v>
      </c>
      <c r="AD49" s="84"/>
      <c r="AE49" s="84"/>
      <c r="AF49" s="84"/>
      <c r="AG49" s="278"/>
      <c r="AH49" s="132" t="s">
        <v>267</v>
      </c>
      <c r="AI49" s="279"/>
      <c r="AJ49" s="135" t="s">
        <v>209</v>
      </c>
      <c r="AK49" s="59" t="s">
        <v>1317</v>
      </c>
      <c r="AL49" s="135" t="s">
        <v>209</v>
      </c>
      <c r="AM49" s="162" t="s">
        <v>1317</v>
      </c>
      <c r="AN49" s="135" t="s">
        <v>209</v>
      </c>
      <c r="AO49" s="19" t="s">
        <v>471</v>
      </c>
      <c r="AP49" s="135" t="s">
        <v>209</v>
      </c>
      <c r="AQ49" s="19" t="s">
        <v>471</v>
      </c>
      <c r="AR49" s="58" t="s">
        <v>209</v>
      </c>
      <c r="AS49" s="19" t="s">
        <v>1317</v>
      </c>
      <c r="AT49" s="135" t="s">
        <v>209</v>
      </c>
      <c r="AU49" s="19" t="s">
        <v>1317</v>
      </c>
      <c r="AV49" s="135" t="s">
        <v>209</v>
      </c>
      <c r="AW49" s="19" t="s">
        <v>1317</v>
      </c>
      <c r="AX49" s="135" t="s">
        <v>209</v>
      </c>
      <c r="AY49" s="19" t="s">
        <v>1317</v>
      </c>
      <c r="AZ49" s="135" t="s">
        <v>209</v>
      </c>
      <c r="BA49" s="19" t="s">
        <v>1317</v>
      </c>
      <c r="BB49" s="135" t="s">
        <v>209</v>
      </c>
      <c r="BC49" s="19" t="s">
        <v>1317</v>
      </c>
      <c r="BD49" s="135" t="s">
        <v>209</v>
      </c>
      <c r="BE49" s="19" t="s">
        <v>1317</v>
      </c>
      <c r="BF49" s="135" t="s">
        <v>209</v>
      </c>
      <c r="BG49" s="19" t="s">
        <v>1317</v>
      </c>
      <c r="BH49" s="135" t="s">
        <v>209</v>
      </c>
      <c r="BI49" s="19" t="s">
        <v>1317</v>
      </c>
      <c r="BJ49" s="135" t="s">
        <v>209</v>
      </c>
      <c r="BK49" s="19" t="s">
        <v>1317</v>
      </c>
      <c r="BL49" s="58" t="s">
        <v>209</v>
      </c>
      <c r="BM49" s="19" t="s">
        <v>1317</v>
      </c>
      <c r="BN49" s="135" t="s">
        <v>209</v>
      </c>
      <c r="BO49" s="19" t="s">
        <v>1317</v>
      </c>
      <c r="BP49" s="58" t="s">
        <v>209</v>
      </c>
      <c r="BQ49" s="19" t="s">
        <v>1317</v>
      </c>
      <c r="BR49" s="135" t="s">
        <v>209</v>
      </c>
      <c r="BS49" s="19" t="s">
        <v>1317</v>
      </c>
      <c r="BT49" s="135" t="s">
        <v>209</v>
      </c>
      <c r="BU49" s="19" t="s">
        <v>1317</v>
      </c>
      <c r="BV49" s="58" t="s">
        <v>209</v>
      </c>
      <c r="BW49" s="19" t="s">
        <v>1317</v>
      </c>
      <c r="BX49" s="135" t="s">
        <v>209</v>
      </c>
      <c r="BY49" s="19" t="s">
        <v>1317</v>
      </c>
      <c r="BZ49" s="135" t="s">
        <v>209</v>
      </c>
      <c r="CA49" s="19" t="s">
        <v>1317</v>
      </c>
      <c r="CB49" s="58" t="s">
        <v>209</v>
      </c>
      <c r="CC49" s="19" t="s">
        <v>1317</v>
      </c>
      <c r="CD49" s="135" t="s">
        <v>207</v>
      </c>
      <c r="CE49" s="19" t="s">
        <v>736</v>
      </c>
      <c r="CF49" s="135" t="s">
        <v>209</v>
      </c>
      <c r="CG49" s="20" t="s">
        <v>1317</v>
      </c>
      <c r="CH49" s="135" t="s">
        <v>209</v>
      </c>
      <c r="CI49" s="19" t="s">
        <v>1317</v>
      </c>
      <c r="CJ49" s="135" t="s">
        <v>209</v>
      </c>
      <c r="CK49" s="19" t="s">
        <v>1317</v>
      </c>
      <c r="CL49" s="135" t="s">
        <v>209</v>
      </c>
      <c r="CM49" s="19" t="s">
        <v>1317</v>
      </c>
      <c r="CN49" s="135" t="s">
        <v>209</v>
      </c>
      <c r="CO49" s="19" t="s">
        <v>1317</v>
      </c>
      <c r="CP49" s="135" t="s">
        <v>209</v>
      </c>
      <c r="CQ49" s="19" t="s">
        <v>1317</v>
      </c>
      <c r="CR49" s="135" t="s">
        <v>207</v>
      </c>
      <c r="CS49" s="20" t="s">
        <v>901</v>
      </c>
      <c r="CT49" s="135" t="s">
        <v>209</v>
      </c>
      <c r="CU49" s="19" t="s">
        <v>1317</v>
      </c>
      <c r="CV49">
        <f t="shared" si="1"/>
        <v>2</v>
      </c>
      <c r="CW49">
        <f t="shared" si="2"/>
        <v>30</v>
      </c>
      <c r="CX49">
        <f t="shared" si="3"/>
        <v>32</v>
      </c>
      <c r="CY49" s="42">
        <f t="shared" si="4"/>
        <v>6.25E-2</v>
      </c>
      <c r="CZ49" s="42">
        <f t="shared" si="5"/>
        <v>0.9375</v>
      </c>
    </row>
    <row r="50" spans="1:104" ht="15" customHeight="1" x14ac:dyDescent="0.35">
      <c r="A50" s="86" t="s">
        <v>106</v>
      </c>
      <c r="B50" s="86" t="str">
        <f>VLOOKUP(A50,Matching_final!E:F,2,FALSE)</f>
        <v>R18049</v>
      </c>
      <c r="C50" s="280" t="s">
        <v>108</v>
      </c>
      <c r="D50" s="280"/>
      <c r="E50" s="87" t="s">
        <v>263</v>
      </c>
      <c r="F50" s="87" t="s">
        <v>201</v>
      </c>
      <c r="G50" s="87" t="s">
        <v>204</v>
      </c>
      <c r="H50" s="88">
        <v>2</v>
      </c>
      <c r="I50" s="87" t="s">
        <v>207</v>
      </c>
      <c r="J50" s="87" t="s">
        <v>208</v>
      </c>
      <c r="K50" s="87" t="s">
        <v>209</v>
      </c>
      <c r="L50" s="87" t="s">
        <v>322</v>
      </c>
      <c r="M50" s="87" t="s">
        <v>305</v>
      </c>
      <c r="N50" s="87" t="s">
        <v>306</v>
      </c>
      <c r="O50" s="87"/>
      <c r="P50" s="87"/>
      <c r="Q50" s="87"/>
      <c r="R50" s="87"/>
      <c r="S50" s="87"/>
      <c r="T50" s="87"/>
      <c r="U50" s="87"/>
      <c r="V50" s="87"/>
      <c r="W50" s="133" t="s">
        <v>267</v>
      </c>
      <c r="X50" s="133" t="s">
        <v>267</v>
      </c>
      <c r="Y50" s="87"/>
      <c r="Z50" s="87"/>
      <c r="AA50" s="88">
        <v>2</v>
      </c>
      <c r="AB50" s="87">
        <v>0</v>
      </c>
      <c r="AC50" s="87">
        <f t="shared" si="0"/>
        <v>1</v>
      </c>
      <c r="AD50" s="87"/>
      <c r="AE50" s="87"/>
      <c r="AF50" s="87"/>
      <c r="AG50" s="281"/>
      <c r="AH50" s="133" t="s">
        <v>267</v>
      </c>
      <c r="AI50" s="282"/>
      <c r="AJ50" s="135" t="s">
        <v>209</v>
      </c>
      <c r="AK50" s="59" t="s">
        <v>1317</v>
      </c>
      <c r="AL50" s="135" t="s">
        <v>209</v>
      </c>
      <c r="AM50" s="162" t="s">
        <v>1317</v>
      </c>
      <c r="AN50" s="135" t="s">
        <v>209</v>
      </c>
      <c r="AO50" s="19" t="s">
        <v>471</v>
      </c>
      <c r="AP50" s="58" t="s">
        <v>305</v>
      </c>
      <c r="AQ50" s="19" t="s">
        <v>1665</v>
      </c>
      <c r="AR50" s="58" t="s">
        <v>305</v>
      </c>
      <c r="AS50" s="19" t="s">
        <v>1317</v>
      </c>
      <c r="AT50" s="135" t="s">
        <v>207</v>
      </c>
      <c r="AU50" s="20" t="s">
        <v>1666</v>
      </c>
      <c r="AV50" s="58" t="s">
        <v>305</v>
      </c>
      <c r="AW50" s="20" t="s">
        <v>1667</v>
      </c>
      <c r="AX50" s="58" t="s">
        <v>305</v>
      </c>
      <c r="AY50" s="19" t="s">
        <v>1317</v>
      </c>
      <c r="AZ50" s="58" t="s">
        <v>305</v>
      </c>
      <c r="BA50" s="19" t="s">
        <v>1317</v>
      </c>
      <c r="BB50" s="58" t="s">
        <v>305</v>
      </c>
      <c r="BC50" s="19" t="s">
        <v>1317</v>
      </c>
      <c r="BD50" s="135" t="s">
        <v>209</v>
      </c>
      <c r="BE50" s="19" t="s">
        <v>1317</v>
      </c>
      <c r="BF50" s="58" t="s">
        <v>305</v>
      </c>
      <c r="BG50" s="19" t="s">
        <v>1317</v>
      </c>
      <c r="BH50" s="135" t="s">
        <v>209</v>
      </c>
      <c r="BI50" s="20" t="s">
        <v>1317</v>
      </c>
      <c r="BJ50" s="135" t="s">
        <v>207</v>
      </c>
      <c r="BK50" s="19" t="s">
        <v>594</v>
      </c>
      <c r="BL50" s="58" t="s">
        <v>305</v>
      </c>
      <c r="BM50" s="19" t="s">
        <v>1317</v>
      </c>
      <c r="BN50" s="135" t="s">
        <v>209</v>
      </c>
      <c r="BO50" s="19" t="s">
        <v>1317</v>
      </c>
      <c r="BP50" s="58" t="s">
        <v>305</v>
      </c>
      <c r="BQ50" s="19" t="s">
        <v>1317</v>
      </c>
      <c r="BR50" s="135" t="s">
        <v>209</v>
      </c>
      <c r="BS50" s="19" t="s">
        <v>1317</v>
      </c>
      <c r="BT50" s="58" t="s">
        <v>305</v>
      </c>
      <c r="BU50" s="19" t="s">
        <v>1317</v>
      </c>
      <c r="BV50" s="58" t="s">
        <v>209</v>
      </c>
      <c r="BW50" s="20" t="s">
        <v>1317</v>
      </c>
      <c r="BX50" s="58" t="s">
        <v>305</v>
      </c>
      <c r="BY50" s="20" t="s">
        <v>1317</v>
      </c>
      <c r="BZ50" s="135" t="s">
        <v>209</v>
      </c>
      <c r="CA50" s="19" t="s">
        <v>1317</v>
      </c>
      <c r="CB50" s="58" t="s">
        <v>209</v>
      </c>
      <c r="CC50" s="19" t="s">
        <v>1317</v>
      </c>
      <c r="CD50" s="135" t="s">
        <v>209</v>
      </c>
      <c r="CE50" s="19" t="s">
        <v>1317</v>
      </c>
      <c r="CF50" s="58" t="s">
        <v>305</v>
      </c>
      <c r="CG50" s="19" t="s">
        <v>1317</v>
      </c>
      <c r="CH50" s="135" t="s">
        <v>209</v>
      </c>
      <c r="CI50" s="19" t="s">
        <v>1317</v>
      </c>
      <c r="CJ50" s="135" t="s">
        <v>207</v>
      </c>
      <c r="CK50" s="165" t="s">
        <v>1668</v>
      </c>
      <c r="CL50" s="58" t="s">
        <v>305</v>
      </c>
      <c r="CM50" s="20" t="s">
        <v>1669</v>
      </c>
      <c r="CN50" s="135" t="s">
        <v>207</v>
      </c>
      <c r="CO50" s="19" t="s">
        <v>1670</v>
      </c>
      <c r="CP50" s="58" t="s">
        <v>305</v>
      </c>
      <c r="CQ50" s="19" t="s">
        <v>1671</v>
      </c>
      <c r="CR50" s="58" t="s">
        <v>305</v>
      </c>
      <c r="CS50" s="19" t="s">
        <v>1317</v>
      </c>
      <c r="CT50" s="135" t="s">
        <v>207</v>
      </c>
      <c r="CU50" s="19" t="s">
        <v>1672</v>
      </c>
      <c r="CV50">
        <f t="shared" si="1"/>
        <v>5</v>
      </c>
      <c r="CW50">
        <f t="shared" si="2"/>
        <v>12</v>
      </c>
      <c r="CX50">
        <f t="shared" si="3"/>
        <v>32</v>
      </c>
      <c r="CY50" s="42">
        <f t="shared" si="4"/>
        <v>0.15625</v>
      </c>
      <c r="CZ50" s="42">
        <f t="shared" si="5"/>
        <v>0.375</v>
      </c>
    </row>
    <row r="51" spans="1:104" ht="15" customHeight="1" x14ac:dyDescent="0.35">
      <c r="A51" s="86" t="s">
        <v>107</v>
      </c>
      <c r="B51" s="86" t="str">
        <f>VLOOKUP(A51,Matching_final!E:F,2,FALSE)</f>
        <v>R18050</v>
      </c>
      <c r="C51" s="280" t="s">
        <v>330</v>
      </c>
      <c r="D51" s="280"/>
      <c r="E51" s="87" t="s">
        <v>263</v>
      </c>
      <c r="F51" s="87" t="s">
        <v>202</v>
      </c>
      <c r="G51" s="87" t="s">
        <v>203</v>
      </c>
      <c r="H51" s="88">
        <v>1</v>
      </c>
      <c r="I51" s="87" t="s">
        <v>207</v>
      </c>
      <c r="J51" s="87" t="s">
        <v>208</v>
      </c>
      <c r="K51" s="87" t="s">
        <v>209</v>
      </c>
      <c r="L51" s="87" t="s">
        <v>322</v>
      </c>
      <c r="M51" s="87" t="s">
        <v>224</v>
      </c>
      <c r="N51" s="87" t="s">
        <v>225</v>
      </c>
      <c r="O51" s="87"/>
      <c r="P51" s="87"/>
      <c r="Q51" s="87"/>
      <c r="R51" s="87"/>
      <c r="S51" s="87"/>
      <c r="T51" s="87"/>
      <c r="U51" s="87"/>
      <c r="V51" s="87"/>
      <c r="W51" s="133" t="s">
        <v>267</v>
      </c>
      <c r="X51" s="133" t="s">
        <v>267</v>
      </c>
      <c r="Y51" s="87"/>
      <c r="Z51" s="87"/>
      <c r="AA51" s="88">
        <v>1</v>
      </c>
      <c r="AB51" s="87">
        <v>0</v>
      </c>
      <c r="AC51" s="87">
        <f t="shared" si="0"/>
        <v>0.5</v>
      </c>
      <c r="AD51" s="87"/>
      <c r="AE51" s="87"/>
      <c r="AF51" s="87"/>
      <c r="AG51" s="281"/>
      <c r="AH51" s="133" t="s">
        <v>267</v>
      </c>
      <c r="AI51" s="282"/>
      <c r="AJ51" s="135" t="s">
        <v>209</v>
      </c>
      <c r="AK51" s="59" t="s">
        <v>1317</v>
      </c>
      <c r="AL51" s="135" t="s">
        <v>224</v>
      </c>
      <c r="AM51" s="59" t="s">
        <v>376</v>
      </c>
      <c r="AN51" s="135" t="s">
        <v>209</v>
      </c>
      <c r="AO51" s="19" t="s">
        <v>471</v>
      </c>
      <c r="AP51" s="135" t="s">
        <v>207</v>
      </c>
      <c r="AQ51" s="19" t="s">
        <v>1665</v>
      </c>
      <c r="AR51" s="58" t="s">
        <v>209</v>
      </c>
      <c r="AS51" s="19" t="s">
        <v>1317</v>
      </c>
      <c r="AT51" s="135" t="s">
        <v>209</v>
      </c>
      <c r="AU51" s="19" t="s">
        <v>1317</v>
      </c>
      <c r="AV51" s="135" t="s">
        <v>209</v>
      </c>
      <c r="AW51" s="20" t="s">
        <v>1317</v>
      </c>
      <c r="AX51" s="135" t="s">
        <v>209</v>
      </c>
      <c r="AY51" s="19" t="s">
        <v>1317</v>
      </c>
      <c r="AZ51" s="135" t="s">
        <v>209</v>
      </c>
      <c r="BA51" s="19" t="s">
        <v>1317</v>
      </c>
      <c r="BB51" s="135" t="s">
        <v>209</v>
      </c>
      <c r="BC51" s="19" t="s">
        <v>1317</v>
      </c>
      <c r="BD51" s="135" t="s">
        <v>209</v>
      </c>
      <c r="BE51" s="19" t="s">
        <v>1317</v>
      </c>
      <c r="BF51" s="135" t="s">
        <v>209</v>
      </c>
      <c r="BG51" s="20" t="s">
        <v>1317</v>
      </c>
      <c r="BH51" s="135" t="s">
        <v>209</v>
      </c>
      <c r="BI51" s="19" t="s">
        <v>1317</v>
      </c>
      <c r="BJ51" s="135" t="s">
        <v>207</v>
      </c>
      <c r="BK51" s="19" t="s">
        <v>594</v>
      </c>
      <c r="BL51" s="135" t="s">
        <v>224</v>
      </c>
      <c r="BM51" s="19" t="s">
        <v>1673</v>
      </c>
      <c r="BN51" s="135" t="s">
        <v>209</v>
      </c>
      <c r="BO51" s="19" t="s">
        <v>1317</v>
      </c>
      <c r="BP51" s="58" t="s">
        <v>209</v>
      </c>
      <c r="BQ51" s="19" t="s">
        <v>1317</v>
      </c>
      <c r="BR51" s="135" t="s">
        <v>209</v>
      </c>
      <c r="BS51" s="19" t="s">
        <v>1317</v>
      </c>
      <c r="BT51" s="135" t="s">
        <v>209</v>
      </c>
      <c r="BU51" s="19" t="s">
        <v>1317</v>
      </c>
      <c r="BV51" s="58" t="s">
        <v>209</v>
      </c>
      <c r="BW51" s="19" t="s">
        <v>1317</v>
      </c>
      <c r="BX51" s="135" t="s">
        <v>209</v>
      </c>
      <c r="BY51" s="19" t="s">
        <v>1317</v>
      </c>
      <c r="BZ51" s="135" t="s">
        <v>209</v>
      </c>
      <c r="CA51" s="19" t="s">
        <v>1317</v>
      </c>
      <c r="CB51" s="58" t="s">
        <v>209</v>
      </c>
      <c r="CC51" s="19" t="s">
        <v>1317</v>
      </c>
      <c r="CD51" s="135" t="s">
        <v>209</v>
      </c>
      <c r="CE51" s="19" t="s">
        <v>1317</v>
      </c>
      <c r="CF51" s="135" t="s">
        <v>209</v>
      </c>
      <c r="CG51" s="19" t="s">
        <v>1317</v>
      </c>
      <c r="CH51" s="135" t="s">
        <v>209</v>
      </c>
      <c r="CI51" s="19" t="s">
        <v>1317</v>
      </c>
      <c r="CJ51" s="135" t="s">
        <v>207</v>
      </c>
      <c r="CK51" s="19" t="s">
        <v>1668</v>
      </c>
      <c r="CL51" s="135" t="s">
        <v>224</v>
      </c>
      <c r="CM51" s="19" t="s">
        <v>1669</v>
      </c>
      <c r="CN51" s="135" t="s">
        <v>207</v>
      </c>
      <c r="CO51" s="19" t="s">
        <v>1670</v>
      </c>
      <c r="CP51" s="135" t="s">
        <v>209</v>
      </c>
      <c r="CQ51" s="19" t="s">
        <v>1317</v>
      </c>
      <c r="CR51" s="135" t="s">
        <v>209</v>
      </c>
      <c r="CS51" s="19" t="s">
        <v>1317</v>
      </c>
      <c r="CT51" s="135" t="s">
        <v>207</v>
      </c>
      <c r="CU51" s="19" t="s">
        <v>1674</v>
      </c>
      <c r="CV51">
        <f t="shared" si="1"/>
        <v>5</v>
      </c>
      <c r="CW51">
        <f t="shared" si="2"/>
        <v>24</v>
      </c>
      <c r="CX51">
        <f t="shared" si="3"/>
        <v>32</v>
      </c>
      <c r="CY51" s="42">
        <f t="shared" si="4"/>
        <v>0.15625</v>
      </c>
      <c r="CZ51" s="42">
        <f t="shared" si="5"/>
        <v>0.75</v>
      </c>
    </row>
    <row r="52" spans="1:104" ht="15" customHeight="1" x14ac:dyDescent="0.35">
      <c r="A52" s="86" t="s">
        <v>109</v>
      </c>
      <c r="B52" s="86" t="str">
        <f>VLOOKUP(A52,Matching_final!E:F,2,FALSE)</f>
        <v>R18051</v>
      </c>
      <c r="C52" s="280" t="s">
        <v>1054</v>
      </c>
      <c r="D52" s="280"/>
      <c r="E52" s="87" t="s">
        <v>263</v>
      </c>
      <c r="F52" s="89" t="s">
        <v>331</v>
      </c>
      <c r="G52" s="90" t="s">
        <v>332</v>
      </c>
      <c r="H52" s="88">
        <v>1</v>
      </c>
      <c r="I52" s="87" t="s">
        <v>207</v>
      </c>
      <c r="J52" s="87" t="s">
        <v>208</v>
      </c>
      <c r="K52" s="87" t="s">
        <v>209</v>
      </c>
      <c r="L52" s="87" t="s">
        <v>322</v>
      </c>
      <c r="M52" s="87" t="s">
        <v>305</v>
      </c>
      <c r="N52" s="87" t="s">
        <v>306</v>
      </c>
      <c r="O52" s="281"/>
      <c r="P52" s="281"/>
      <c r="Q52" s="281"/>
      <c r="R52" s="281"/>
      <c r="S52" s="281"/>
      <c r="T52" s="281"/>
      <c r="U52" s="281"/>
      <c r="V52" s="281"/>
      <c r="W52" s="133" t="s">
        <v>267</v>
      </c>
      <c r="X52" s="133" t="s">
        <v>267</v>
      </c>
      <c r="Y52" s="281"/>
      <c r="Z52" s="281"/>
      <c r="AA52" s="88">
        <v>1</v>
      </c>
      <c r="AB52" s="87">
        <v>0</v>
      </c>
      <c r="AC52" s="87">
        <f t="shared" si="0"/>
        <v>0.5</v>
      </c>
      <c r="AD52" s="281"/>
      <c r="AE52" s="281"/>
      <c r="AF52" s="281"/>
      <c r="AG52" s="281"/>
      <c r="AH52" s="133" t="s">
        <v>267</v>
      </c>
      <c r="AI52" s="282"/>
      <c r="AJ52" s="135" t="s">
        <v>209</v>
      </c>
      <c r="AK52" s="59" t="s">
        <v>1317</v>
      </c>
      <c r="AL52" s="135" t="s">
        <v>209</v>
      </c>
      <c r="AM52" s="162" t="s">
        <v>1317</v>
      </c>
      <c r="AN52" s="135" t="s">
        <v>209</v>
      </c>
      <c r="AO52" s="19" t="s">
        <v>471</v>
      </c>
      <c r="AP52" s="58" t="s">
        <v>305</v>
      </c>
      <c r="AQ52" s="19" t="s">
        <v>1665</v>
      </c>
      <c r="AR52" s="58" t="s">
        <v>305</v>
      </c>
      <c r="AS52" s="19" t="s">
        <v>1317</v>
      </c>
      <c r="AT52" s="58" t="s">
        <v>305</v>
      </c>
      <c r="AU52" s="19" t="s">
        <v>1317</v>
      </c>
      <c r="AV52" s="135" t="s">
        <v>209</v>
      </c>
      <c r="AW52" s="19" t="s">
        <v>1317</v>
      </c>
      <c r="AX52" s="135" t="s">
        <v>209</v>
      </c>
      <c r="AY52" s="19" t="s">
        <v>1317</v>
      </c>
      <c r="AZ52" s="58" t="s">
        <v>305</v>
      </c>
      <c r="BA52" s="19" t="s">
        <v>1317</v>
      </c>
      <c r="BB52" s="135" t="s">
        <v>209</v>
      </c>
      <c r="BC52" s="19" t="s">
        <v>1317</v>
      </c>
      <c r="BD52" s="135" t="s">
        <v>209</v>
      </c>
      <c r="BE52" s="19" t="s">
        <v>1317</v>
      </c>
      <c r="BF52" s="135" t="s">
        <v>209</v>
      </c>
      <c r="BG52" s="19" t="s">
        <v>1317</v>
      </c>
      <c r="BH52" s="135" t="s">
        <v>209</v>
      </c>
      <c r="BI52" s="20" t="s">
        <v>1317</v>
      </c>
      <c r="BJ52" s="135" t="s">
        <v>207</v>
      </c>
      <c r="BK52" s="19" t="s">
        <v>593</v>
      </c>
      <c r="BL52" s="58" t="s">
        <v>305</v>
      </c>
      <c r="BM52" s="19" t="s">
        <v>1317</v>
      </c>
      <c r="BN52" s="135" t="s">
        <v>209</v>
      </c>
      <c r="BO52" s="19" t="s">
        <v>1317</v>
      </c>
      <c r="BP52" s="58" t="s">
        <v>209</v>
      </c>
      <c r="BQ52" s="19" t="s">
        <v>1317</v>
      </c>
      <c r="BR52" s="135" t="s">
        <v>209</v>
      </c>
      <c r="BS52" s="19" t="s">
        <v>1317</v>
      </c>
      <c r="BT52" s="135" t="s">
        <v>209</v>
      </c>
      <c r="BU52" s="19" t="s">
        <v>1317</v>
      </c>
      <c r="BV52" s="58" t="s">
        <v>209</v>
      </c>
      <c r="BW52" s="19" t="s">
        <v>1317</v>
      </c>
      <c r="BX52" s="135" t="s">
        <v>209</v>
      </c>
      <c r="BY52" s="19" t="s">
        <v>1317</v>
      </c>
      <c r="BZ52" s="135" t="s">
        <v>209</v>
      </c>
      <c r="CA52" s="19" t="s">
        <v>1317</v>
      </c>
      <c r="CB52" s="58" t="s">
        <v>305</v>
      </c>
      <c r="CC52" s="19" t="s">
        <v>1317</v>
      </c>
      <c r="CD52" s="135" t="s">
        <v>209</v>
      </c>
      <c r="CE52" s="19" t="s">
        <v>1317</v>
      </c>
      <c r="CF52" s="58" t="s">
        <v>305</v>
      </c>
      <c r="CG52" s="150" t="s">
        <v>1317</v>
      </c>
      <c r="CH52" s="135" t="s">
        <v>209</v>
      </c>
      <c r="CI52" s="19" t="s">
        <v>1317</v>
      </c>
      <c r="CJ52" s="58" t="s">
        <v>305</v>
      </c>
      <c r="CK52" s="19" t="s">
        <v>1317</v>
      </c>
      <c r="CL52" s="135" t="s">
        <v>207</v>
      </c>
      <c r="CM52" s="19" t="s">
        <v>1675</v>
      </c>
      <c r="CN52" s="135" t="s">
        <v>207</v>
      </c>
      <c r="CO52" s="19" t="s">
        <v>1670</v>
      </c>
      <c r="CP52" s="135" t="s">
        <v>207</v>
      </c>
      <c r="CQ52" s="19" t="s">
        <v>1676</v>
      </c>
      <c r="CR52" s="135" t="s">
        <v>209</v>
      </c>
      <c r="CS52" s="19" t="s">
        <v>1317</v>
      </c>
      <c r="CT52" s="58" t="s">
        <v>305</v>
      </c>
      <c r="CU52" s="19" t="s">
        <v>1317</v>
      </c>
      <c r="CV52">
        <f t="shared" si="1"/>
        <v>4</v>
      </c>
      <c r="CW52">
        <f t="shared" si="2"/>
        <v>19</v>
      </c>
      <c r="CX52">
        <f t="shared" si="3"/>
        <v>32</v>
      </c>
      <c r="CY52" s="42">
        <f t="shared" si="4"/>
        <v>0.125</v>
      </c>
      <c r="CZ52" s="42">
        <f t="shared" si="5"/>
        <v>0.59375</v>
      </c>
    </row>
    <row r="53" spans="1:104" ht="15" customHeight="1" x14ac:dyDescent="0.35">
      <c r="A53" s="137" t="s">
        <v>110</v>
      </c>
      <c r="B53" s="137" t="str">
        <f>VLOOKUP(A53,Matching_final!E:F,2,FALSE)</f>
        <v>R18052</v>
      </c>
      <c r="C53" s="283" t="s">
        <v>112</v>
      </c>
      <c r="D53" s="283"/>
      <c r="E53" s="95" t="s">
        <v>264</v>
      </c>
      <c r="F53" s="96" t="s">
        <v>333</v>
      </c>
      <c r="G53" s="95" t="s">
        <v>334</v>
      </c>
      <c r="H53" s="97">
        <v>2</v>
      </c>
      <c r="I53" s="98" t="s">
        <v>207</v>
      </c>
      <c r="J53" s="98" t="s">
        <v>208</v>
      </c>
      <c r="K53" s="98" t="s">
        <v>209</v>
      </c>
      <c r="L53" s="98" t="s">
        <v>322</v>
      </c>
      <c r="M53" s="98" t="s">
        <v>305</v>
      </c>
      <c r="N53" s="98" t="s">
        <v>306</v>
      </c>
      <c r="O53" s="284"/>
      <c r="P53" s="284"/>
      <c r="Q53" s="284"/>
      <c r="R53" s="284"/>
      <c r="S53" s="284"/>
      <c r="T53" s="284"/>
      <c r="U53" s="284"/>
      <c r="V53" s="284"/>
      <c r="W53" s="134" t="s">
        <v>267</v>
      </c>
      <c r="X53" s="134" t="s">
        <v>267</v>
      </c>
      <c r="Y53" s="284"/>
      <c r="Z53" s="284"/>
      <c r="AA53" s="97">
        <v>2</v>
      </c>
      <c r="AB53" s="98">
        <v>0</v>
      </c>
      <c r="AC53" s="98">
        <f t="shared" si="0"/>
        <v>1</v>
      </c>
      <c r="AD53" s="284"/>
      <c r="AE53" s="284"/>
      <c r="AF53" s="284"/>
      <c r="AG53" s="284"/>
      <c r="AH53" s="134" t="s">
        <v>267</v>
      </c>
      <c r="AI53" s="285"/>
      <c r="AJ53" s="135" t="s">
        <v>209</v>
      </c>
      <c r="AK53" s="91" t="s">
        <v>1317</v>
      </c>
      <c r="AL53" s="135" t="s">
        <v>209</v>
      </c>
      <c r="AM53" s="164" t="s">
        <v>1317</v>
      </c>
      <c r="AN53" s="135" t="s">
        <v>209</v>
      </c>
      <c r="AO53" s="92" t="s">
        <v>471</v>
      </c>
      <c r="AP53" s="58" t="s">
        <v>305</v>
      </c>
      <c r="AQ53" s="92" t="s">
        <v>1677</v>
      </c>
      <c r="AR53" s="58" t="s">
        <v>209</v>
      </c>
      <c r="AS53" s="93" t="s">
        <v>1317</v>
      </c>
      <c r="AT53" s="135" t="s">
        <v>209</v>
      </c>
      <c r="AU53" s="92" t="s">
        <v>1317</v>
      </c>
      <c r="AV53" s="135" t="s">
        <v>209</v>
      </c>
      <c r="AW53" s="92" t="s">
        <v>1317</v>
      </c>
      <c r="AX53" s="135" t="s">
        <v>209</v>
      </c>
      <c r="AY53" s="92" t="s">
        <v>1317</v>
      </c>
      <c r="AZ53" s="135" t="s">
        <v>209</v>
      </c>
      <c r="BA53" s="93" t="s">
        <v>1317</v>
      </c>
      <c r="BB53" s="135" t="s">
        <v>207</v>
      </c>
      <c r="BC53" s="93" t="s">
        <v>1678</v>
      </c>
      <c r="BD53" s="135" t="s">
        <v>209</v>
      </c>
      <c r="BE53" s="93" t="s">
        <v>1317</v>
      </c>
      <c r="BF53" s="135" t="s">
        <v>209</v>
      </c>
      <c r="BG53" s="92" t="s">
        <v>1317</v>
      </c>
      <c r="BH53" s="135" t="s">
        <v>209</v>
      </c>
      <c r="BI53" s="92" t="s">
        <v>1317</v>
      </c>
      <c r="BJ53" s="135" t="s">
        <v>209</v>
      </c>
      <c r="BK53" s="93" t="s">
        <v>1317</v>
      </c>
      <c r="BL53" s="58" t="s">
        <v>209</v>
      </c>
      <c r="BM53" s="93" t="s">
        <v>1317</v>
      </c>
      <c r="BN53" s="135" t="s">
        <v>209</v>
      </c>
      <c r="BO53" s="92" t="s">
        <v>1317</v>
      </c>
      <c r="BP53" s="58" t="s">
        <v>209</v>
      </c>
      <c r="BQ53" s="92" t="s">
        <v>1317</v>
      </c>
      <c r="BR53" s="135" t="s">
        <v>209</v>
      </c>
      <c r="BS53" s="92" t="s">
        <v>1317</v>
      </c>
      <c r="BT53" s="135" t="s">
        <v>207</v>
      </c>
      <c r="BU53" s="92" t="s">
        <v>1679</v>
      </c>
      <c r="BV53" s="58" t="s">
        <v>209</v>
      </c>
      <c r="BW53" s="92" t="s">
        <v>1317</v>
      </c>
      <c r="BX53" s="135" t="s">
        <v>209</v>
      </c>
      <c r="BY53" s="92" t="s">
        <v>1317</v>
      </c>
      <c r="BZ53" s="135" t="s">
        <v>209</v>
      </c>
      <c r="CA53" s="93" t="s">
        <v>1317</v>
      </c>
      <c r="CB53" s="58" t="s">
        <v>209</v>
      </c>
      <c r="CC53" s="92" t="s">
        <v>1317</v>
      </c>
      <c r="CD53" s="135" t="s">
        <v>209</v>
      </c>
      <c r="CE53" s="92" t="s">
        <v>1317</v>
      </c>
      <c r="CF53" s="58" t="s">
        <v>305</v>
      </c>
      <c r="CG53" s="92" t="s">
        <v>1680</v>
      </c>
      <c r="CH53" s="135" t="s">
        <v>209</v>
      </c>
      <c r="CI53" s="19" t="s">
        <v>1317</v>
      </c>
      <c r="CJ53" s="135" t="s">
        <v>209</v>
      </c>
      <c r="CK53" s="93" t="s">
        <v>1317</v>
      </c>
      <c r="CL53" s="135" t="s">
        <v>209</v>
      </c>
      <c r="CM53" s="92" t="s">
        <v>1317</v>
      </c>
      <c r="CN53" s="135" t="s">
        <v>209</v>
      </c>
      <c r="CO53" s="93" t="s">
        <v>1317</v>
      </c>
      <c r="CP53" s="135" t="s">
        <v>209</v>
      </c>
      <c r="CQ53" s="93" t="s">
        <v>1317</v>
      </c>
      <c r="CR53" s="135" t="s">
        <v>209</v>
      </c>
      <c r="CS53" s="92" t="s">
        <v>1317</v>
      </c>
      <c r="CT53" s="135" t="s">
        <v>209</v>
      </c>
      <c r="CU53" s="93" t="s">
        <v>1317</v>
      </c>
      <c r="CV53">
        <f t="shared" si="1"/>
        <v>2</v>
      </c>
      <c r="CW53">
        <f t="shared" si="2"/>
        <v>28</v>
      </c>
      <c r="CX53">
        <f t="shared" si="3"/>
        <v>32</v>
      </c>
      <c r="CY53" s="42">
        <f t="shared" si="4"/>
        <v>6.25E-2</v>
      </c>
      <c r="CZ53" s="42">
        <f t="shared" si="5"/>
        <v>0.875</v>
      </c>
    </row>
    <row r="54" spans="1:104" ht="15" customHeight="1" x14ac:dyDescent="0.35">
      <c r="A54" s="94" t="s">
        <v>111</v>
      </c>
      <c r="B54" s="94" t="str">
        <f>VLOOKUP(A54,Matching_final!E:F,2,FALSE)</f>
        <v>R18053</v>
      </c>
      <c r="C54" s="283" t="s">
        <v>335</v>
      </c>
      <c r="D54" s="283"/>
      <c r="E54" s="95" t="s">
        <v>264</v>
      </c>
      <c r="F54" s="96" t="s">
        <v>205</v>
      </c>
      <c r="G54" s="95" t="s">
        <v>336</v>
      </c>
      <c r="H54" s="97">
        <v>1</v>
      </c>
      <c r="I54" s="98" t="s">
        <v>207</v>
      </c>
      <c r="J54" s="98" t="s">
        <v>208</v>
      </c>
      <c r="K54" s="98" t="s">
        <v>209</v>
      </c>
      <c r="L54" s="98" t="s">
        <v>210</v>
      </c>
      <c r="M54" s="98" t="s">
        <v>224</v>
      </c>
      <c r="N54" s="98" t="s">
        <v>225</v>
      </c>
      <c r="O54" s="284"/>
      <c r="P54" s="284"/>
      <c r="Q54" s="284"/>
      <c r="R54" s="284"/>
      <c r="S54" s="284"/>
      <c r="T54" s="284"/>
      <c r="U54" s="284"/>
      <c r="V54" s="284"/>
      <c r="W54" s="134" t="s">
        <v>267</v>
      </c>
      <c r="X54" s="134" t="s">
        <v>267</v>
      </c>
      <c r="Y54" s="284"/>
      <c r="Z54" s="284"/>
      <c r="AA54" s="97">
        <v>1</v>
      </c>
      <c r="AB54" s="98">
        <v>0</v>
      </c>
      <c r="AC54" s="98">
        <f t="shared" si="0"/>
        <v>0.5</v>
      </c>
      <c r="AD54" s="284"/>
      <c r="AE54" s="284"/>
      <c r="AF54" s="284"/>
      <c r="AG54" s="284"/>
      <c r="AH54" s="134" t="s">
        <v>267</v>
      </c>
      <c r="AI54" s="285"/>
      <c r="AJ54" s="135" t="s">
        <v>209</v>
      </c>
      <c r="AK54" s="59" t="s">
        <v>1317</v>
      </c>
      <c r="AL54" s="135" t="s">
        <v>209</v>
      </c>
      <c r="AM54" s="162" t="s">
        <v>1317</v>
      </c>
      <c r="AN54" s="135" t="s">
        <v>209</v>
      </c>
      <c r="AO54" s="19" t="s">
        <v>471</v>
      </c>
      <c r="AP54" s="135" t="s">
        <v>209</v>
      </c>
      <c r="AQ54" s="19" t="s">
        <v>471</v>
      </c>
      <c r="AR54" s="58" t="s">
        <v>209</v>
      </c>
      <c r="AS54" s="19" t="s">
        <v>1317</v>
      </c>
      <c r="AT54" s="135" t="s">
        <v>209</v>
      </c>
      <c r="AU54" s="19" t="s">
        <v>1317</v>
      </c>
      <c r="AV54" s="135" t="s">
        <v>209</v>
      </c>
      <c r="AW54" s="19" t="s">
        <v>1317</v>
      </c>
      <c r="AX54" s="135" t="s">
        <v>209</v>
      </c>
      <c r="AY54" s="19" t="s">
        <v>1317</v>
      </c>
      <c r="AZ54" s="135" t="s">
        <v>209</v>
      </c>
      <c r="BA54" s="19" t="s">
        <v>1317</v>
      </c>
      <c r="BB54" s="135" t="s">
        <v>209</v>
      </c>
      <c r="BC54" s="19" t="s">
        <v>1317</v>
      </c>
      <c r="BD54" s="135" t="s">
        <v>209</v>
      </c>
      <c r="BE54" s="19" t="s">
        <v>1317</v>
      </c>
      <c r="BF54" s="135" t="s">
        <v>209</v>
      </c>
      <c r="BG54" s="19" t="s">
        <v>1317</v>
      </c>
      <c r="BH54" s="135" t="s">
        <v>209</v>
      </c>
      <c r="BI54" s="19" t="s">
        <v>1317</v>
      </c>
      <c r="BJ54" s="135" t="s">
        <v>207</v>
      </c>
      <c r="BK54" s="19" t="s">
        <v>581</v>
      </c>
      <c r="BL54" s="58" t="s">
        <v>209</v>
      </c>
      <c r="BM54" s="19" t="s">
        <v>1317</v>
      </c>
      <c r="BN54" s="135" t="s">
        <v>209</v>
      </c>
      <c r="BO54" s="19" t="s">
        <v>1317</v>
      </c>
      <c r="BP54" s="58" t="s">
        <v>209</v>
      </c>
      <c r="BQ54" s="19" t="s">
        <v>1317</v>
      </c>
      <c r="BR54" s="135" t="s">
        <v>209</v>
      </c>
      <c r="BS54" s="19" t="s">
        <v>1317</v>
      </c>
      <c r="BT54" s="135" t="s">
        <v>209</v>
      </c>
      <c r="BU54" s="19" t="s">
        <v>1317</v>
      </c>
      <c r="BV54" s="58" t="s">
        <v>209</v>
      </c>
      <c r="BW54" s="19" t="s">
        <v>1317</v>
      </c>
      <c r="BX54" s="135" t="s">
        <v>209</v>
      </c>
      <c r="BY54" s="19" t="s">
        <v>1317</v>
      </c>
      <c r="BZ54" s="135" t="s">
        <v>209</v>
      </c>
      <c r="CA54" s="19" t="s">
        <v>1317</v>
      </c>
      <c r="CB54" s="58" t="s">
        <v>209</v>
      </c>
      <c r="CC54" s="19" t="s">
        <v>1317</v>
      </c>
      <c r="CD54" s="135" t="s">
        <v>209</v>
      </c>
      <c r="CE54" s="19" t="s">
        <v>1317</v>
      </c>
      <c r="CF54" s="135" t="s">
        <v>209</v>
      </c>
      <c r="CG54" s="19" t="s">
        <v>1317</v>
      </c>
      <c r="CH54" s="135" t="s">
        <v>209</v>
      </c>
      <c r="CI54" s="19" t="s">
        <v>1317</v>
      </c>
      <c r="CJ54" s="135" t="s">
        <v>209</v>
      </c>
      <c r="CK54" s="19" t="s">
        <v>1317</v>
      </c>
      <c r="CL54" s="135" t="s">
        <v>209</v>
      </c>
      <c r="CM54" s="19" t="s">
        <v>1317</v>
      </c>
      <c r="CN54" s="135" t="s">
        <v>207</v>
      </c>
      <c r="CO54" s="19" t="s">
        <v>1681</v>
      </c>
      <c r="CP54" s="135" t="s">
        <v>209</v>
      </c>
      <c r="CQ54" s="19" t="s">
        <v>1317</v>
      </c>
      <c r="CR54" s="135" t="s">
        <v>209</v>
      </c>
      <c r="CS54" s="19" t="s">
        <v>1317</v>
      </c>
      <c r="CT54" s="135" t="s">
        <v>207</v>
      </c>
      <c r="CU54" s="19" t="s">
        <v>1682</v>
      </c>
      <c r="CV54">
        <f t="shared" si="1"/>
        <v>3</v>
      </c>
      <c r="CW54">
        <f t="shared" si="2"/>
        <v>29</v>
      </c>
      <c r="CX54">
        <f t="shared" si="3"/>
        <v>32</v>
      </c>
      <c r="CY54" s="42">
        <f t="shared" si="4"/>
        <v>9.375E-2</v>
      </c>
      <c r="CZ54" s="42">
        <f t="shared" si="5"/>
        <v>0.90625</v>
      </c>
    </row>
    <row r="55" spans="1:104" ht="145" x14ac:dyDescent="0.35">
      <c r="A55" s="94" t="s">
        <v>337</v>
      </c>
      <c r="B55" s="94" t="str">
        <f>VLOOKUP(A55,Matching_final!E:F,2,FALSE)</f>
        <v>R18054</v>
      </c>
      <c r="C55" s="283" t="s">
        <v>338</v>
      </c>
      <c r="D55" s="283"/>
      <c r="E55" s="95" t="s">
        <v>264</v>
      </c>
      <c r="F55" s="96" t="s">
        <v>206</v>
      </c>
      <c r="G55" s="95" t="s">
        <v>339</v>
      </c>
      <c r="H55" s="97">
        <v>1</v>
      </c>
      <c r="I55" s="98" t="s">
        <v>207</v>
      </c>
      <c r="J55" s="98" t="s">
        <v>208</v>
      </c>
      <c r="K55" s="98" t="s">
        <v>209</v>
      </c>
      <c r="L55" s="98" t="s">
        <v>210</v>
      </c>
      <c r="M55" s="98" t="s">
        <v>305</v>
      </c>
      <c r="N55" s="98" t="s">
        <v>306</v>
      </c>
      <c r="O55" s="284"/>
      <c r="P55" s="284"/>
      <c r="Q55" s="284"/>
      <c r="R55" s="284"/>
      <c r="S55" s="284"/>
      <c r="T55" s="284"/>
      <c r="U55" s="284"/>
      <c r="V55" s="284"/>
      <c r="W55" s="134" t="s">
        <v>267</v>
      </c>
      <c r="X55" s="134" t="s">
        <v>267</v>
      </c>
      <c r="Y55" s="284"/>
      <c r="Z55" s="284"/>
      <c r="AA55" s="97">
        <v>1</v>
      </c>
      <c r="AB55" s="98">
        <v>0</v>
      </c>
      <c r="AC55" s="98">
        <f t="shared" si="0"/>
        <v>0.5</v>
      </c>
      <c r="AD55" s="284"/>
      <c r="AE55" s="284"/>
      <c r="AF55" s="284"/>
      <c r="AG55" s="284"/>
      <c r="AH55" s="134" t="s">
        <v>267</v>
      </c>
      <c r="AI55" s="285"/>
      <c r="AJ55" s="135" t="s">
        <v>209</v>
      </c>
      <c r="AK55" s="59" t="s">
        <v>1317</v>
      </c>
      <c r="AL55" s="135" t="s">
        <v>209</v>
      </c>
      <c r="AM55" s="162" t="s">
        <v>1317</v>
      </c>
      <c r="AN55" s="135" t="s">
        <v>209</v>
      </c>
      <c r="AO55" s="19" t="s">
        <v>471</v>
      </c>
      <c r="AP55" s="135" t="s">
        <v>209</v>
      </c>
      <c r="AQ55" s="19" t="s">
        <v>471</v>
      </c>
      <c r="AR55" s="58" t="s">
        <v>209</v>
      </c>
      <c r="AS55" s="19" t="s">
        <v>1317</v>
      </c>
      <c r="AT55" s="135" t="s">
        <v>209</v>
      </c>
      <c r="AU55" s="19" t="s">
        <v>1317</v>
      </c>
      <c r="AV55" s="135" t="s">
        <v>209</v>
      </c>
      <c r="AW55" s="19" t="s">
        <v>1317</v>
      </c>
      <c r="AX55" s="135" t="s">
        <v>209</v>
      </c>
      <c r="AY55" s="19" t="s">
        <v>1317</v>
      </c>
      <c r="AZ55" s="135" t="s">
        <v>209</v>
      </c>
      <c r="BA55" s="19" t="s">
        <v>1317</v>
      </c>
      <c r="BB55" s="135" t="s">
        <v>209</v>
      </c>
      <c r="BC55" s="19" t="s">
        <v>1317</v>
      </c>
      <c r="BD55" s="135" t="s">
        <v>209</v>
      </c>
      <c r="BE55" s="19" t="s">
        <v>1317</v>
      </c>
      <c r="BF55" s="135" t="s">
        <v>209</v>
      </c>
      <c r="BG55" s="19" t="s">
        <v>1317</v>
      </c>
      <c r="BH55" s="135" t="s">
        <v>209</v>
      </c>
      <c r="BI55" s="19" t="s">
        <v>1317</v>
      </c>
      <c r="BJ55" s="135" t="s">
        <v>207</v>
      </c>
      <c r="BK55" s="19" t="s">
        <v>581</v>
      </c>
      <c r="BL55" s="58" t="s">
        <v>209</v>
      </c>
      <c r="BM55" s="19" t="s">
        <v>1317</v>
      </c>
      <c r="BN55" s="135" t="s">
        <v>209</v>
      </c>
      <c r="BO55" s="19" t="s">
        <v>1317</v>
      </c>
      <c r="BP55" s="58" t="s">
        <v>209</v>
      </c>
      <c r="BQ55" s="19" t="s">
        <v>1317</v>
      </c>
      <c r="BR55" s="135" t="s">
        <v>209</v>
      </c>
      <c r="BS55" s="19" t="s">
        <v>1317</v>
      </c>
      <c r="BT55" s="135" t="s">
        <v>209</v>
      </c>
      <c r="BU55" s="73" t="s">
        <v>1317</v>
      </c>
      <c r="BV55" s="58" t="s">
        <v>209</v>
      </c>
      <c r="BW55" s="19" t="s">
        <v>1317</v>
      </c>
      <c r="BX55" s="135" t="s">
        <v>209</v>
      </c>
      <c r="BY55" s="19" t="s">
        <v>1317</v>
      </c>
      <c r="BZ55" s="135" t="s">
        <v>209</v>
      </c>
      <c r="CA55" s="19" t="s">
        <v>1317</v>
      </c>
      <c r="CB55" s="58" t="s">
        <v>209</v>
      </c>
      <c r="CC55" s="19" t="s">
        <v>1317</v>
      </c>
      <c r="CD55" s="135" t="s">
        <v>209</v>
      </c>
      <c r="CE55" s="19" t="s">
        <v>1317</v>
      </c>
      <c r="CF55" s="135" t="s">
        <v>207</v>
      </c>
      <c r="CG55" s="19" t="s">
        <v>781</v>
      </c>
      <c r="CH55" s="135" t="s">
        <v>209</v>
      </c>
      <c r="CI55" s="19" t="s">
        <v>1317</v>
      </c>
      <c r="CJ55" s="135" t="s">
        <v>209</v>
      </c>
      <c r="CK55" s="19" t="s">
        <v>1317</v>
      </c>
      <c r="CL55" s="58" t="s">
        <v>305</v>
      </c>
      <c r="CM55" s="19" t="s">
        <v>1683</v>
      </c>
      <c r="CN55" s="135" t="s">
        <v>207</v>
      </c>
      <c r="CO55" s="19" t="s">
        <v>852</v>
      </c>
      <c r="CP55" s="135" t="s">
        <v>209</v>
      </c>
      <c r="CQ55" s="19" t="s">
        <v>1317</v>
      </c>
      <c r="CR55" s="135" t="s">
        <v>209</v>
      </c>
      <c r="CS55" s="19" t="s">
        <v>1317</v>
      </c>
      <c r="CT55" s="135" t="s">
        <v>207</v>
      </c>
      <c r="CU55" s="19" t="s">
        <v>1682</v>
      </c>
      <c r="CV55">
        <f t="shared" si="1"/>
        <v>4</v>
      </c>
      <c r="CW55">
        <f t="shared" si="2"/>
        <v>27</v>
      </c>
      <c r="CX55">
        <f t="shared" si="3"/>
        <v>32</v>
      </c>
      <c r="CY55" s="42">
        <f t="shared" si="4"/>
        <v>0.125</v>
      </c>
      <c r="CZ55" s="42">
        <f t="shared" si="5"/>
        <v>0.84375</v>
      </c>
    </row>
    <row r="56" spans="1:104" ht="130.5" x14ac:dyDescent="0.35">
      <c r="A56" s="94" t="s">
        <v>340</v>
      </c>
      <c r="B56" s="94" t="str">
        <f>VLOOKUP(A56,Matching_final!E:F,2,FALSE)</f>
        <v>R18055</v>
      </c>
      <c r="C56" s="283" t="s">
        <v>341</v>
      </c>
      <c r="D56" s="286"/>
      <c r="E56" s="95" t="s">
        <v>264</v>
      </c>
      <c r="F56" s="96" t="s">
        <v>342</v>
      </c>
      <c r="G56" s="95" t="s">
        <v>343</v>
      </c>
      <c r="H56" s="97">
        <v>2</v>
      </c>
      <c r="I56" s="98" t="s">
        <v>207</v>
      </c>
      <c r="J56" s="98" t="s">
        <v>208</v>
      </c>
      <c r="K56" s="98" t="s">
        <v>209</v>
      </c>
      <c r="L56" s="98" t="s">
        <v>210</v>
      </c>
      <c r="M56" s="98" t="s">
        <v>224</v>
      </c>
      <c r="N56" s="98" t="s">
        <v>225</v>
      </c>
      <c r="O56" s="284"/>
      <c r="P56" s="284"/>
      <c r="Q56" s="284"/>
      <c r="R56" s="284"/>
      <c r="S56" s="284"/>
      <c r="T56" s="284"/>
      <c r="U56" s="284"/>
      <c r="V56" s="284"/>
      <c r="W56" s="98" t="s">
        <v>267</v>
      </c>
      <c r="X56" s="98" t="s">
        <v>267</v>
      </c>
      <c r="Y56" s="98"/>
      <c r="Z56" s="98"/>
      <c r="AA56" s="98">
        <v>2</v>
      </c>
      <c r="AB56" s="98">
        <v>0</v>
      </c>
      <c r="AC56" s="98">
        <f t="shared" si="0"/>
        <v>1</v>
      </c>
      <c r="AD56" s="98"/>
      <c r="AE56" s="98"/>
      <c r="AF56" s="98"/>
      <c r="AG56" s="98"/>
      <c r="AH56" s="98" t="s">
        <v>267</v>
      </c>
      <c r="AI56" s="285"/>
      <c r="AJ56" s="135" t="s">
        <v>209</v>
      </c>
      <c r="AK56" s="162" t="s">
        <v>1317</v>
      </c>
      <c r="AL56" s="135" t="s">
        <v>209</v>
      </c>
      <c r="AM56" s="162" t="s">
        <v>1317</v>
      </c>
      <c r="AN56" s="135" t="s">
        <v>209</v>
      </c>
      <c r="AO56" s="19" t="s">
        <v>471</v>
      </c>
      <c r="AP56" s="135" t="s">
        <v>209</v>
      </c>
      <c r="AQ56" s="19" t="s">
        <v>471</v>
      </c>
      <c r="AR56" s="58" t="s">
        <v>209</v>
      </c>
      <c r="AS56" s="19" t="s">
        <v>1317</v>
      </c>
      <c r="AT56" s="135" t="s">
        <v>209</v>
      </c>
      <c r="AU56" s="19" t="s">
        <v>1317</v>
      </c>
      <c r="AV56" s="135" t="s">
        <v>209</v>
      </c>
      <c r="AW56" s="19" t="s">
        <v>1317</v>
      </c>
      <c r="AX56" s="135" t="s">
        <v>209</v>
      </c>
      <c r="AY56" s="19" t="s">
        <v>1317</v>
      </c>
      <c r="AZ56" s="135" t="s">
        <v>209</v>
      </c>
      <c r="BA56" s="19" t="s">
        <v>1317</v>
      </c>
      <c r="BB56" s="135" t="s">
        <v>209</v>
      </c>
      <c r="BC56" s="19" t="s">
        <v>1317</v>
      </c>
      <c r="BD56" s="135" t="s">
        <v>209</v>
      </c>
      <c r="BE56" s="19" t="s">
        <v>1317</v>
      </c>
      <c r="BF56" s="135" t="s">
        <v>209</v>
      </c>
      <c r="BG56" s="19" t="s">
        <v>1317</v>
      </c>
      <c r="BH56" s="135" t="s">
        <v>209</v>
      </c>
      <c r="BI56" s="19" t="s">
        <v>1317</v>
      </c>
      <c r="BJ56" s="135" t="s">
        <v>207</v>
      </c>
      <c r="BK56" s="19" t="s">
        <v>581</v>
      </c>
      <c r="BL56" s="58" t="s">
        <v>209</v>
      </c>
      <c r="BM56" s="19" t="s">
        <v>1317</v>
      </c>
      <c r="BN56" s="135" t="s">
        <v>209</v>
      </c>
      <c r="BO56" s="19" t="s">
        <v>1317</v>
      </c>
      <c r="BP56" s="58" t="s">
        <v>209</v>
      </c>
      <c r="BQ56" s="19" t="s">
        <v>1317</v>
      </c>
      <c r="BR56" s="135" t="s">
        <v>209</v>
      </c>
      <c r="BS56" s="19" t="s">
        <v>1317</v>
      </c>
      <c r="BT56" s="135" t="s">
        <v>209</v>
      </c>
      <c r="BU56" s="38" t="s">
        <v>1317</v>
      </c>
      <c r="BV56" s="58" t="s">
        <v>209</v>
      </c>
      <c r="BW56" s="19" t="s">
        <v>1317</v>
      </c>
      <c r="BX56" s="135" t="s">
        <v>209</v>
      </c>
      <c r="BY56" s="19" t="s">
        <v>1317</v>
      </c>
      <c r="BZ56" s="135" t="s">
        <v>209</v>
      </c>
      <c r="CA56" s="19" t="s">
        <v>1317</v>
      </c>
      <c r="CB56" s="58" t="s">
        <v>209</v>
      </c>
      <c r="CC56" s="19" t="s">
        <v>1317</v>
      </c>
      <c r="CD56" s="135" t="s">
        <v>209</v>
      </c>
      <c r="CE56" s="19" t="s">
        <v>1317</v>
      </c>
      <c r="CF56" s="135" t="s">
        <v>209</v>
      </c>
      <c r="CG56" s="19" t="s">
        <v>1317</v>
      </c>
      <c r="CH56" s="135" t="s">
        <v>209</v>
      </c>
      <c r="CI56" s="19" t="s">
        <v>1317</v>
      </c>
      <c r="CJ56" s="135" t="s">
        <v>209</v>
      </c>
      <c r="CK56" s="19" t="s">
        <v>1317</v>
      </c>
      <c r="CL56" s="135" t="s">
        <v>224</v>
      </c>
      <c r="CM56" s="19" t="s">
        <v>1675</v>
      </c>
      <c r="CN56" s="135" t="s">
        <v>207</v>
      </c>
      <c r="CO56" s="19" t="s">
        <v>1684</v>
      </c>
      <c r="CP56" s="135" t="s">
        <v>209</v>
      </c>
      <c r="CQ56" s="19" t="s">
        <v>1317</v>
      </c>
      <c r="CR56" s="135" t="s">
        <v>209</v>
      </c>
      <c r="CS56" s="19" t="s">
        <v>1317</v>
      </c>
      <c r="CT56" s="135" t="s">
        <v>209</v>
      </c>
      <c r="CU56" s="19" t="s">
        <v>1317</v>
      </c>
      <c r="CV56">
        <f t="shared" si="1"/>
        <v>2</v>
      </c>
      <c r="CW56">
        <f t="shared" si="2"/>
        <v>29</v>
      </c>
      <c r="CX56">
        <f t="shared" si="3"/>
        <v>32</v>
      </c>
      <c r="CY56" s="42">
        <f t="shared" si="4"/>
        <v>6.25E-2</v>
      </c>
      <c r="CZ56" s="42">
        <f t="shared" si="5"/>
        <v>0.90625</v>
      </c>
    </row>
    <row r="57" spans="1:104" x14ac:dyDescent="0.35">
      <c r="H57" s="3"/>
      <c r="I57" s="3"/>
      <c r="J57" s="3"/>
      <c r="K57" s="3"/>
      <c r="L57" s="3"/>
      <c r="M57" s="3"/>
      <c r="N57" s="3"/>
      <c r="O57" s="3"/>
      <c r="P57" s="3"/>
      <c r="Q57" s="3"/>
      <c r="R57" s="3"/>
      <c r="S57" s="3"/>
      <c r="T57" s="3"/>
      <c r="U57" s="3"/>
      <c r="V57" s="3"/>
      <c r="W57" s="3"/>
      <c r="X57" s="3"/>
      <c r="Y57" s="3"/>
      <c r="Z57" s="3"/>
      <c r="AA57" s="3"/>
      <c r="AB57" s="3"/>
      <c r="AC57" s="3"/>
      <c r="AD57" s="3"/>
      <c r="AE57" s="3"/>
      <c r="AF57" s="3"/>
      <c r="AG57" s="287"/>
      <c r="AH57" s="287"/>
      <c r="AI57" s="287"/>
    </row>
    <row r="58" spans="1:104" x14ac:dyDescent="0.35">
      <c r="E58" s="2" t="s">
        <v>256</v>
      </c>
      <c r="H58" s="3"/>
      <c r="I58" s="3"/>
      <c r="J58" s="3"/>
      <c r="K58" s="3"/>
      <c r="L58" s="3"/>
      <c r="M58" s="3"/>
      <c r="N58" s="3"/>
      <c r="O58" s="3"/>
      <c r="P58" s="3"/>
      <c r="Q58" s="3"/>
      <c r="R58" s="3"/>
      <c r="S58" s="3"/>
      <c r="T58" s="3"/>
      <c r="U58" s="3"/>
      <c r="V58" s="3"/>
      <c r="W58" s="3"/>
      <c r="X58" s="3"/>
      <c r="Y58" s="3"/>
      <c r="Z58" s="3"/>
      <c r="AA58" s="3"/>
      <c r="AB58" s="3"/>
      <c r="AC58" s="3"/>
      <c r="AD58" s="3"/>
      <c r="AE58" s="3"/>
      <c r="AF58" s="3"/>
      <c r="AG58" s="287"/>
      <c r="AH58" s="287"/>
      <c r="AI58" s="287"/>
    </row>
    <row r="59" spans="1:104" x14ac:dyDescent="0.35">
      <c r="E59" s="12" t="s">
        <v>257</v>
      </c>
      <c r="H59" s="3"/>
      <c r="I59" s="3"/>
      <c r="J59" s="3"/>
      <c r="K59" s="3"/>
      <c r="L59" s="3"/>
      <c r="M59" s="3"/>
      <c r="N59" s="3"/>
      <c r="O59" s="3"/>
      <c r="P59" s="3"/>
      <c r="Q59" s="3"/>
      <c r="R59" s="3"/>
      <c r="S59" s="3"/>
      <c r="T59" s="3"/>
      <c r="U59" s="3"/>
      <c r="V59" s="3"/>
      <c r="W59" s="3"/>
      <c r="X59" s="3"/>
      <c r="Y59" s="3"/>
      <c r="Z59" s="3"/>
      <c r="AA59" s="3"/>
      <c r="AB59" s="3"/>
      <c r="AC59" s="3"/>
      <c r="AD59" s="3"/>
      <c r="AE59" s="3"/>
      <c r="AF59" s="3"/>
      <c r="AG59" s="287"/>
      <c r="AH59" s="287"/>
      <c r="AI59" s="287"/>
    </row>
    <row r="60" spans="1:104" x14ac:dyDescent="0.35">
      <c r="E60" s="6" t="s">
        <v>258</v>
      </c>
      <c r="H60" s="3"/>
      <c r="I60" s="3"/>
      <c r="J60" s="3"/>
      <c r="K60" s="3"/>
      <c r="L60" s="3"/>
      <c r="M60" s="3"/>
      <c r="N60" s="3"/>
      <c r="O60" s="3"/>
      <c r="P60" s="3"/>
      <c r="Q60" s="3"/>
      <c r="R60" s="3"/>
      <c r="S60" s="3"/>
      <c r="T60" s="3"/>
      <c r="U60" s="3"/>
      <c r="V60" s="3"/>
      <c r="W60" s="3"/>
      <c r="X60" s="3"/>
      <c r="Y60" s="3"/>
      <c r="Z60" s="3"/>
      <c r="AA60" s="3"/>
      <c r="AB60" s="3"/>
      <c r="AC60" s="3"/>
      <c r="AD60" s="3"/>
      <c r="AE60" s="3"/>
      <c r="AF60" s="3"/>
      <c r="AG60" s="287"/>
      <c r="AH60" s="287"/>
      <c r="AI60" s="287"/>
    </row>
    <row r="61" spans="1:104" x14ac:dyDescent="0.35">
      <c r="E61" s="13" t="s">
        <v>259</v>
      </c>
      <c r="H61" s="3"/>
      <c r="I61" s="3"/>
      <c r="J61" s="3"/>
      <c r="K61" s="3"/>
      <c r="L61" s="3"/>
      <c r="M61" s="3"/>
      <c r="N61" s="3"/>
      <c r="O61" s="3"/>
      <c r="P61" s="3"/>
      <c r="Q61" s="3"/>
      <c r="R61" s="3"/>
      <c r="S61" s="3"/>
      <c r="T61" s="3"/>
      <c r="U61" s="3"/>
      <c r="V61" s="3"/>
      <c r="W61" s="3"/>
      <c r="X61" s="3"/>
      <c r="Y61" s="3"/>
      <c r="Z61" s="3"/>
      <c r="AA61" s="3"/>
      <c r="AB61" s="3"/>
      <c r="AC61" s="3"/>
      <c r="AD61" s="3"/>
      <c r="AE61" s="3"/>
      <c r="AF61" s="3"/>
      <c r="AG61" s="287"/>
      <c r="AH61" s="287"/>
      <c r="AI61" s="287"/>
      <c r="AL61"/>
      <c r="AN61"/>
      <c r="AO61"/>
    </row>
    <row r="62" spans="1:104" x14ac:dyDescent="0.35">
      <c r="E62" s="14" t="s">
        <v>260</v>
      </c>
      <c r="H62" s="3"/>
      <c r="I62" s="3"/>
      <c r="J62" s="3"/>
      <c r="K62" s="3"/>
      <c r="L62" s="3"/>
      <c r="M62" s="3"/>
      <c r="N62" s="3"/>
      <c r="O62" s="3"/>
      <c r="P62" s="3"/>
      <c r="Q62" s="3"/>
      <c r="R62" s="3"/>
      <c r="S62" s="3"/>
      <c r="T62" s="3"/>
      <c r="U62" s="3"/>
      <c r="V62" s="3"/>
      <c r="W62" s="3"/>
      <c r="X62" s="3"/>
      <c r="Y62" s="3"/>
      <c r="Z62" s="3"/>
      <c r="AA62" s="3"/>
      <c r="AB62" s="3"/>
      <c r="AC62" s="3"/>
      <c r="AD62" s="3"/>
      <c r="AE62" s="3"/>
      <c r="AF62" s="3"/>
      <c r="AG62" s="287"/>
      <c r="AH62" s="287"/>
      <c r="AI62" s="287"/>
    </row>
    <row r="63" spans="1:104" x14ac:dyDescent="0.35">
      <c r="E63" s="15" t="s">
        <v>261</v>
      </c>
      <c r="H63" s="3"/>
      <c r="I63" s="3"/>
      <c r="J63" s="3"/>
      <c r="K63" s="3"/>
      <c r="L63" s="3"/>
      <c r="M63" s="3"/>
      <c r="N63" s="3"/>
      <c r="O63" s="3"/>
      <c r="P63" s="3"/>
      <c r="Q63" s="3"/>
      <c r="R63" s="3"/>
      <c r="S63" s="3"/>
      <c r="T63" s="3"/>
      <c r="U63" s="3"/>
      <c r="V63" s="3"/>
      <c r="W63" s="3"/>
      <c r="X63" s="3"/>
      <c r="Y63" s="3"/>
      <c r="Z63" s="3"/>
      <c r="AA63" s="3"/>
      <c r="AB63" s="3"/>
      <c r="AC63" s="3"/>
      <c r="AD63" s="3"/>
      <c r="AE63" s="3"/>
      <c r="AF63" s="3"/>
      <c r="AG63" s="287"/>
      <c r="AH63" s="287"/>
      <c r="AI63" s="287"/>
    </row>
    <row r="64" spans="1:104" x14ac:dyDescent="0.35">
      <c r="E64" s="16" t="s">
        <v>262</v>
      </c>
      <c r="H64" s="3"/>
      <c r="I64" s="3"/>
      <c r="J64" s="3"/>
      <c r="K64" s="3"/>
      <c r="L64" s="3"/>
      <c r="M64" s="3"/>
      <c r="N64" s="3"/>
      <c r="O64" s="3"/>
      <c r="P64" s="3"/>
      <c r="Q64" s="3"/>
      <c r="R64" s="3"/>
      <c r="S64" s="3"/>
      <c r="T64" s="3"/>
      <c r="U64" s="3"/>
      <c r="V64" s="3"/>
      <c r="W64" s="3"/>
      <c r="X64" s="3"/>
      <c r="Y64" s="3"/>
      <c r="Z64" s="3"/>
      <c r="AA64" s="3"/>
      <c r="AB64" s="3"/>
      <c r="AC64" s="3"/>
      <c r="AD64" s="3"/>
      <c r="AE64" s="3"/>
      <c r="AF64" s="3"/>
      <c r="AG64" s="287"/>
      <c r="AH64" s="287"/>
      <c r="AI64" s="287"/>
    </row>
    <row r="65" spans="5:35" x14ac:dyDescent="0.35">
      <c r="E65" s="17" t="s">
        <v>263</v>
      </c>
      <c r="H65" s="3"/>
      <c r="I65" s="3"/>
      <c r="J65" s="3"/>
      <c r="K65" s="3"/>
      <c r="L65" s="3"/>
      <c r="M65" s="3"/>
      <c r="N65" s="3"/>
      <c r="O65" s="3"/>
      <c r="P65" s="3"/>
      <c r="Q65" s="3"/>
      <c r="R65" s="3"/>
      <c r="S65" s="3"/>
      <c r="T65" s="3"/>
      <c r="U65" s="3"/>
      <c r="V65" s="3"/>
      <c r="W65" s="3"/>
      <c r="X65" s="3"/>
      <c r="Y65" s="3"/>
      <c r="Z65" s="3"/>
      <c r="AA65" s="3"/>
      <c r="AB65" s="3"/>
      <c r="AC65" s="3"/>
      <c r="AD65" s="3"/>
      <c r="AE65" s="3"/>
      <c r="AF65" s="3"/>
      <c r="AG65" s="287"/>
      <c r="AH65" s="287"/>
      <c r="AI65" s="287"/>
    </row>
    <row r="66" spans="5:35" x14ac:dyDescent="0.35">
      <c r="E66" s="10" t="s">
        <v>264</v>
      </c>
      <c r="H66" s="3"/>
      <c r="I66" s="3"/>
      <c r="J66" s="3"/>
      <c r="K66" s="3"/>
      <c r="L66" s="3"/>
      <c r="M66" s="3"/>
      <c r="N66" s="3"/>
      <c r="O66" s="3"/>
      <c r="P66" s="3"/>
      <c r="Q66" s="3"/>
      <c r="R66" s="3"/>
      <c r="S66" s="3"/>
      <c r="T66" s="3"/>
      <c r="U66" s="3"/>
      <c r="V66" s="3"/>
      <c r="W66" s="3"/>
      <c r="X66" s="3"/>
      <c r="Y66" s="3"/>
      <c r="Z66" s="3"/>
      <c r="AA66" s="3"/>
      <c r="AB66" s="3"/>
      <c r="AC66" s="3"/>
      <c r="AD66" s="3"/>
      <c r="AE66" s="3"/>
      <c r="AF66" s="3"/>
      <c r="AG66" s="287"/>
      <c r="AH66" s="287"/>
      <c r="AI66" s="287"/>
    </row>
    <row r="67" spans="5:35" x14ac:dyDescent="0.35">
      <c r="H67" s="3"/>
      <c r="I67" s="3"/>
      <c r="J67" s="3"/>
      <c r="K67" s="3"/>
      <c r="L67" s="3"/>
      <c r="M67" s="3"/>
      <c r="N67" s="3"/>
      <c r="O67" s="3"/>
      <c r="P67" s="3"/>
      <c r="Q67" s="3"/>
      <c r="R67" s="3"/>
      <c r="S67" s="3"/>
      <c r="T67" s="3"/>
      <c r="U67" s="3"/>
      <c r="V67" s="3"/>
      <c r="W67" s="3"/>
      <c r="X67" s="3"/>
      <c r="Y67" s="3"/>
      <c r="Z67" s="3"/>
      <c r="AA67" s="3"/>
      <c r="AB67" s="3"/>
      <c r="AC67" s="3"/>
      <c r="AD67" s="3"/>
      <c r="AE67" s="3"/>
      <c r="AF67" s="3"/>
      <c r="AG67" s="287"/>
      <c r="AH67" s="287"/>
      <c r="AI67" s="287"/>
    </row>
    <row r="68" spans="5:35" x14ac:dyDescent="0.35">
      <c r="H68" s="3"/>
      <c r="I68" s="3"/>
      <c r="J68" s="3"/>
      <c r="K68" s="3"/>
      <c r="L68" s="3"/>
      <c r="M68" s="3"/>
      <c r="N68" s="3"/>
      <c r="O68" s="3"/>
      <c r="P68" s="3"/>
      <c r="Q68" s="3"/>
      <c r="R68" s="3"/>
      <c r="S68" s="3"/>
      <c r="T68" s="3"/>
      <c r="U68" s="3"/>
      <c r="V68" s="3"/>
      <c r="W68" s="3"/>
      <c r="X68" s="3"/>
      <c r="Y68" s="3"/>
      <c r="Z68" s="3"/>
      <c r="AA68" s="3"/>
      <c r="AB68" s="3"/>
      <c r="AC68" s="3"/>
      <c r="AD68" s="3"/>
      <c r="AE68" s="3"/>
      <c r="AF68" s="3"/>
      <c r="AG68" s="287"/>
      <c r="AH68" s="287"/>
      <c r="AI68" s="287"/>
    </row>
    <row r="69" spans="5:35" x14ac:dyDescent="0.35">
      <c r="H69" s="3"/>
      <c r="I69" s="3"/>
      <c r="J69" s="3"/>
      <c r="K69" s="3"/>
      <c r="L69" s="3"/>
      <c r="M69" s="3"/>
      <c r="N69" s="3"/>
      <c r="O69" s="3"/>
      <c r="P69" s="3"/>
      <c r="Q69" s="3"/>
      <c r="R69" s="3"/>
      <c r="S69" s="3"/>
      <c r="T69" s="3"/>
      <c r="U69" s="3"/>
      <c r="V69" s="3"/>
      <c r="W69" s="3"/>
      <c r="X69" s="3"/>
      <c r="Y69" s="3"/>
      <c r="Z69" s="3"/>
      <c r="AA69" s="3"/>
      <c r="AB69" s="3"/>
      <c r="AC69" s="3"/>
      <c r="AD69" s="3"/>
      <c r="AE69" s="3"/>
      <c r="AF69" s="3"/>
      <c r="AG69" s="287"/>
      <c r="AH69" s="287"/>
      <c r="AI69" s="287"/>
    </row>
    <row r="70" spans="5:35" x14ac:dyDescent="0.35">
      <c r="H70" s="5"/>
      <c r="I70" s="5"/>
      <c r="J70" s="5"/>
      <c r="K70" s="5"/>
      <c r="L70" s="5"/>
      <c r="M70" s="5"/>
      <c r="N70" s="5"/>
      <c r="O70" s="5"/>
      <c r="P70" s="5"/>
      <c r="Q70" s="5"/>
      <c r="R70" s="5"/>
      <c r="S70" s="5"/>
      <c r="T70" s="5"/>
      <c r="U70" s="5"/>
      <c r="V70" s="5"/>
      <c r="W70" s="5"/>
      <c r="X70" s="5"/>
      <c r="Y70" s="5"/>
      <c r="Z70" s="5"/>
      <c r="AA70" s="5"/>
      <c r="AB70" s="5"/>
      <c r="AC70" s="5"/>
      <c r="AD70" s="5"/>
      <c r="AE70" s="5"/>
      <c r="AF70" s="5"/>
      <c r="AG70" s="288"/>
      <c r="AH70" s="288"/>
      <c r="AI70" s="288"/>
    </row>
    <row r="71" spans="5:35" x14ac:dyDescent="0.35">
      <c r="H71" s="5"/>
      <c r="I71" s="5"/>
      <c r="J71" s="5"/>
      <c r="K71" s="5"/>
      <c r="L71" s="5"/>
      <c r="M71" s="5"/>
      <c r="N71" s="5"/>
      <c r="O71" s="5"/>
      <c r="P71" s="5"/>
      <c r="Q71" s="5"/>
      <c r="R71" s="5"/>
      <c r="S71" s="5"/>
      <c r="T71" s="5"/>
      <c r="U71" s="5"/>
      <c r="V71" s="5"/>
      <c r="W71" s="5"/>
      <c r="X71" s="5"/>
      <c r="Y71" s="5"/>
      <c r="Z71" s="5"/>
      <c r="AA71" s="5"/>
      <c r="AB71" s="5"/>
      <c r="AC71" s="5"/>
      <c r="AD71" s="5"/>
      <c r="AE71" s="5"/>
      <c r="AF71" s="5"/>
      <c r="AG71" s="288"/>
      <c r="AH71" s="288"/>
      <c r="AI71" s="288"/>
    </row>
    <row r="72" spans="5:35" x14ac:dyDescent="0.35">
      <c r="H72" s="5"/>
      <c r="I72" s="5"/>
      <c r="J72" s="5"/>
      <c r="K72" s="5"/>
      <c r="L72" s="5"/>
      <c r="M72" s="5"/>
      <c r="N72" s="5"/>
      <c r="O72" s="5"/>
      <c r="P72" s="5"/>
      <c r="Q72" s="5"/>
      <c r="R72" s="5"/>
      <c r="S72" s="5"/>
      <c r="T72" s="5"/>
      <c r="U72" s="5"/>
      <c r="V72" s="5"/>
      <c r="W72" s="5"/>
      <c r="X72" s="5"/>
      <c r="Y72" s="5"/>
      <c r="Z72" s="5"/>
      <c r="AA72" s="5"/>
      <c r="AB72" s="5"/>
      <c r="AC72" s="5"/>
      <c r="AD72" s="5"/>
      <c r="AE72" s="5"/>
      <c r="AF72" s="5"/>
      <c r="AG72" s="288"/>
      <c r="AH72" s="288"/>
      <c r="AI72" s="288"/>
    </row>
    <row r="73" spans="5:35" x14ac:dyDescent="0.35">
      <c r="H73" s="5"/>
      <c r="I73" s="5"/>
      <c r="J73" s="5"/>
      <c r="K73" s="5"/>
      <c r="L73" s="5"/>
      <c r="M73" s="5"/>
      <c r="N73" s="5"/>
      <c r="O73" s="5"/>
      <c r="P73" s="5"/>
      <c r="Q73" s="5"/>
      <c r="R73" s="5"/>
      <c r="S73" s="5"/>
      <c r="T73" s="5"/>
      <c r="U73" s="5"/>
      <c r="V73" s="5"/>
      <c r="W73" s="5"/>
      <c r="X73" s="5"/>
      <c r="Y73" s="5"/>
      <c r="Z73" s="5"/>
      <c r="AA73" s="5"/>
      <c r="AB73" s="5"/>
      <c r="AC73" s="5"/>
      <c r="AD73" s="5"/>
      <c r="AE73" s="5"/>
      <c r="AF73" s="5"/>
      <c r="AG73" s="288"/>
      <c r="AH73" s="288"/>
      <c r="AI73" s="288"/>
    </row>
    <row r="74" spans="5:35" x14ac:dyDescent="0.35">
      <c r="H74" s="5"/>
      <c r="I74" s="5"/>
      <c r="J74" s="5"/>
      <c r="K74" s="5"/>
      <c r="L74" s="5"/>
      <c r="M74" s="5"/>
      <c r="N74" s="5"/>
      <c r="O74" s="5"/>
      <c r="P74" s="5"/>
      <c r="Q74" s="5"/>
      <c r="R74" s="5"/>
      <c r="S74" s="5"/>
      <c r="T74" s="5"/>
      <c r="U74" s="5"/>
      <c r="V74" s="5"/>
      <c r="W74" s="5"/>
      <c r="X74" s="5"/>
      <c r="Y74" s="5"/>
      <c r="Z74" s="5"/>
      <c r="AA74" s="5"/>
      <c r="AB74" s="5"/>
      <c r="AC74" s="5"/>
      <c r="AD74" s="5"/>
      <c r="AE74" s="5"/>
      <c r="AF74" s="5"/>
      <c r="AG74" s="288"/>
      <c r="AH74" s="288"/>
      <c r="AI74" s="288"/>
    </row>
    <row r="75" spans="5:35" x14ac:dyDescent="0.35">
      <c r="H75" s="5"/>
      <c r="I75" s="5"/>
      <c r="J75" s="5"/>
      <c r="K75" s="5"/>
      <c r="L75" s="5"/>
      <c r="M75" s="5"/>
      <c r="N75" s="5"/>
      <c r="O75" s="5"/>
      <c r="P75" s="5"/>
      <c r="Q75" s="5"/>
      <c r="R75" s="5"/>
      <c r="S75" s="5"/>
      <c r="T75" s="5"/>
      <c r="U75" s="5"/>
      <c r="V75" s="5"/>
      <c r="W75" s="5"/>
      <c r="X75" s="5"/>
      <c r="Y75" s="5"/>
      <c r="Z75" s="5"/>
      <c r="AA75" s="5"/>
      <c r="AB75" s="5"/>
      <c r="AC75" s="5"/>
      <c r="AD75" s="5"/>
      <c r="AE75" s="5"/>
      <c r="AF75" s="5"/>
      <c r="AG75" s="288"/>
      <c r="AH75" s="288"/>
      <c r="AI75" s="288"/>
    </row>
    <row r="76" spans="5:35" x14ac:dyDescent="0.35">
      <c r="H76" s="5"/>
      <c r="I76" s="5"/>
      <c r="J76" s="5"/>
      <c r="K76" s="5"/>
      <c r="L76" s="5"/>
      <c r="M76" s="5"/>
      <c r="N76" s="5"/>
      <c r="O76" s="5"/>
      <c r="P76" s="5"/>
      <c r="Q76" s="5"/>
      <c r="R76" s="5"/>
      <c r="S76" s="5"/>
      <c r="T76" s="5"/>
      <c r="U76" s="5"/>
      <c r="V76" s="5"/>
      <c r="W76" s="5"/>
      <c r="X76" s="5"/>
      <c r="Y76" s="5"/>
      <c r="Z76" s="5"/>
      <c r="AA76" s="5"/>
      <c r="AB76" s="5"/>
      <c r="AC76" s="5"/>
      <c r="AD76" s="5"/>
      <c r="AE76" s="5"/>
      <c r="AF76" s="5"/>
      <c r="AG76" s="288"/>
      <c r="AH76" s="288"/>
      <c r="AI76" s="288"/>
    </row>
    <row r="77" spans="5:35" x14ac:dyDescent="0.35">
      <c r="H77" s="5"/>
      <c r="I77" s="5"/>
      <c r="J77" s="5"/>
      <c r="K77" s="5"/>
      <c r="L77" s="5"/>
      <c r="M77" s="5"/>
      <c r="N77" s="5"/>
      <c r="O77" s="5"/>
      <c r="P77" s="5"/>
      <c r="Q77" s="5"/>
      <c r="R77" s="5"/>
      <c r="S77" s="5"/>
      <c r="T77" s="5"/>
      <c r="U77" s="5"/>
      <c r="V77" s="5"/>
      <c r="W77" s="5"/>
      <c r="X77" s="5"/>
      <c r="Y77" s="5"/>
      <c r="Z77" s="5"/>
      <c r="AA77" s="5"/>
      <c r="AB77" s="5"/>
      <c r="AC77" s="5"/>
      <c r="AD77" s="5"/>
      <c r="AE77" s="5"/>
      <c r="AF77" s="5"/>
      <c r="AG77" s="288"/>
      <c r="AH77" s="288"/>
      <c r="AI77" s="288"/>
    </row>
    <row r="78" spans="5:35" x14ac:dyDescent="0.35">
      <c r="H78" s="5"/>
      <c r="I78" s="5"/>
      <c r="J78" s="5"/>
      <c r="K78" s="5"/>
      <c r="L78" s="5"/>
      <c r="M78" s="5"/>
      <c r="N78" s="5"/>
      <c r="O78" s="5"/>
      <c r="P78" s="5"/>
      <c r="Q78" s="5"/>
      <c r="R78" s="5"/>
      <c r="S78" s="5"/>
      <c r="T78" s="5"/>
      <c r="U78" s="5"/>
      <c r="V78" s="5"/>
      <c r="W78" s="5"/>
      <c r="X78" s="5"/>
      <c r="Y78" s="5"/>
      <c r="Z78" s="5"/>
      <c r="AA78" s="5"/>
      <c r="AB78" s="5"/>
      <c r="AC78" s="5"/>
      <c r="AD78" s="5"/>
      <c r="AE78" s="5"/>
      <c r="AF78" s="5"/>
      <c r="AG78" s="288"/>
      <c r="AH78" s="288"/>
      <c r="AI78" s="288"/>
    </row>
    <row r="79" spans="5:35" x14ac:dyDescent="0.35">
      <c r="H79" s="1"/>
      <c r="I79" s="1"/>
      <c r="J79" s="1"/>
      <c r="K79" s="1"/>
      <c r="L79" s="1"/>
      <c r="M79" s="1"/>
      <c r="N79" s="1"/>
      <c r="O79" s="1"/>
      <c r="P79" s="1"/>
      <c r="Q79" s="1"/>
      <c r="R79" s="1"/>
      <c r="S79" s="1"/>
      <c r="T79" s="1"/>
      <c r="U79" s="1"/>
      <c r="V79" s="1"/>
      <c r="W79" s="1"/>
      <c r="X79" s="1"/>
      <c r="Y79" s="1"/>
      <c r="Z79" s="1"/>
      <c r="AA79" s="1"/>
      <c r="AB79" s="1"/>
      <c r="AC79" s="1"/>
      <c r="AD79" s="1"/>
      <c r="AE79" s="1"/>
      <c r="AF79" s="1"/>
      <c r="AG79" s="7"/>
      <c r="AH79" s="7"/>
      <c r="AI79" s="7"/>
    </row>
    <row r="80" spans="5:35" x14ac:dyDescent="0.35">
      <c r="H80" s="1"/>
      <c r="I80" s="1"/>
      <c r="J80" s="1"/>
      <c r="K80" s="1"/>
      <c r="L80" s="1"/>
      <c r="M80" s="1"/>
      <c r="N80" s="1"/>
      <c r="O80" s="1"/>
      <c r="P80" s="1"/>
      <c r="Q80" s="1"/>
      <c r="R80" s="1"/>
      <c r="S80" s="1"/>
      <c r="T80" s="1"/>
      <c r="U80" s="1"/>
      <c r="V80" s="1"/>
      <c r="W80" s="1"/>
      <c r="X80" s="1"/>
      <c r="Y80" s="1"/>
      <c r="Z80" s="1"/>
      <c r="AA80" s="1"/>
      <c r="AB80" s="1"/>
      <c r="AC80" s="1"/>
      <c r="AD80" s="1"/>
      <c r="AE80" s="1"/>
      <c r="AF80" s="1"/>
      <c r="AG80" s="7"/>
      <c r="AH80" s="7"/>
      <c r="AI80" s="7"/>
    </row>
    <row r="81" spans="8:35" x14ac:dyDescent="0.35">
      <c r="H81" s="1"/>
      <c r="I81" s="1"/>
      <c r="J81" s="1"/>
      <c r="K81" s="1"/>
      <c r="L81" s="1"/>
      <c r="M81" s="1"/>
      <c r="N81" s="1"/>
      <c r="O81" s="1"/>
      <c r="P81" s="1"/>
      <c r="Q81" s="1"/>
      <c r="R81" s="1"/>
      <c r="S81" s="1"/>
      <c r="T81" s="1"/>
      <c r="U81" s="1"/>
      <c r="V81" s="1"/>
      <c r="W81" s="1"/>
      <c r="X81" s="1"/>
      <c r="Y81" s="1"/>
      <c r="Z81" s="1"/>
      <c r="AA81" s="1"/>
      <c r="AB81" s="1"/>
      <c r="AC81" s="1"/>
      <c r="AD81" s="1"/>
      <c r="AE81" s="1"/>
      <c r="AF81" s="1"/>
      <c r="AG81" s="7"/>
      <c r="AH81" s="7"/>
      <c r="AI81" s="7"/>
    </row>
    <row r="82" spans="8:35" x14ac:dyDescent="0.35">
      <c r="H82" s="1"/>
      <c r="I82" s="1"/>
      <c r="J82" s="1"/>
      <c r="K82" s="1"/>
      <c r="L82" s="1"/>
      <c r="M82" s="1"/>
      <c r="N82" s="1"/>
      <c r="O82" s="1"/>
      <c r="P82" s="1"/>
      <c r="Q82" s="1"/>
      <c r="R82" s="1"/>
      <c r="S82" s="1"/>
      <c r="T82" s="1"/>
      <c r="U82" s="1"/>
      <c r="V82" s="1"/>
      <c r="W82" s="1"/>
      <c r="X82" s="1"/>
      <c r="Y82" s="1"/>
      <c r="Z82" s="1"/>
      <c r="AA82" s="1"/>
      <c r="AB82" s="1"/>
      <c r="AC82" s="1"/>
      <c r="AD82" s="1"/>
      <c r="AE82" s="1"/>
      <c r="AF82" s="1"/>
      <c r="AG82" s="7"/>
      <c r="AH82" s="7"/>
      <c r="AI82" s="7"/>
    </row>
    <row r="83" spans="8:35" x14ac:dyDescent="0.35">
      <c r="H83" s="1"/>
      <c r="I83" s="1"/>
      <c r="J83" s="1"/>
      <c r="K83" s="1"/>
      <c r="L83" s="1"/>
      <c r="M83" s="1"/>
      <c r="N83" s="1"/>
      <c r="O83" s="1"/>
      <c r="P83" s="1"/>
      <c r="Q83" s="1"/>
      <c r="R83" s="1"/>
      <c r="S83" s="1"/>
      <c r="T83" s="1"/>
      <c r="U83" s="1"/>
      <c r="V83" s="1"/>
      <c r="W83" s="1"/>
      <c r="X83" s="1"/>
      <c r="Y83" s="1"/>
      <c r="Z83" s="1"/>
      <c r="AA83" s="1"/>
      <c r="AB83" s="1"/>
      <c r="AC83" s="1"/>
      <c r="AD83" s="1"/>
      <c r="AE83" s="1"/>
      <c r="AF83" s="1"/>
      <c r="AG83" s="7"/>
      <c r="AH83" s="7"/>
      <c r="AI83" s="7"/>
    </row>
    <row r="84" spans="8:35" x14ac:dyDescent="0.35">
      <c r="H84" s="1"/>
      <c r="I84" s="1"/>
      <c r="J84" s="1"/>
      <c r="K84" s="1"/>
      <c r="L84" s="1"/>
      <c r="M84" s="1"/>
      <c r="N84" s="1"/>
      <c r="O84" s="1"/>
      <c r="P84" s="1"/>
      <c r="Q84" s="1"/>
      <c r="R84" s="1"/>
      <c r="S84" s="1"/>
      <c r="T84" s="1"/>
      <c r="U84" s="1"/>
      <c r="V84" s="1"/>
      <c r="W84" s="1"/>
      <c r="X84" s="1"/>
      <c r="Y84" s="1"/>
      <c r="Z84" s="1"/>
      <c r="AA84" s="1"/>
      <c r="AB84" s="1"/>
      <c r="AC84" s="1"/>
      <c r="AD84" s="1"/>
      <c r="AE84" s="1"/>
      <c r="AF84" s="1"/>
      <c r="AG84" s="7"/>
      <c r="AH84" s="7"/>
      <c r="AI84" s="7"/>
    </row>
  </sheetData>
  <conditionalFormatting sqref="A57:CU1048576 E56 D1:E55 DA1:XFD1 CV2:XFD1048576">
    <cfRule type="cellIs" dxfId="25" priority="23" operator="equal">
      <formula>"???"</formula>
    </cfRule>
  </conditionalFormatting>
  <conditionalFormatting sqref="D1:E54">
    <cfRule type="cellIs" dxfId="24" priority="22" operator="equal">
      <formula>"ERR"</formula>
    </cfRule>
  </conditionalFormatting>
  <conditionalFormatting sqref="AJ1:AQ1 AS1:CU1">
    <cfRule type="cellIs" dxfId="23" priority="21" operator="equal">
      <formula>"???"</formula>
    </cfRule>
  </conditionalFormatting>
  <conditionalFormatting sqref="AJ1:AQ1 AS1:CU1">
    <cfRule type="cellIs" dxfId="22" priority="20" operator="equal">
      <formula>"ERR"</formula>
    </cfRule>
  </conditionalFormatting>
  <conditionalFormatting sqref="AJ1:AQ1 AS1:CU1">
    <cfRule type="cellIs" dxfId="21" priority="19" operator="equal">
      <formula>"ERROR"</formula>
    </cfRule>
  </conditionalFormatting>
  <conditionalFormatting sqref="O6:V6">
    <cfRule type="cellIs" dxfId="20" priority="18" operator="equal">
      <formula>"???"</formula>
    </cfRule>
  </conditionalFormatting>
  <conditionalFormatting sqref="O6:V6">
    <cfRule type="cellIs" dxfId="19" priority="17" operator="equal">
      <formula>"ERR"</formula>
    </cfRule>
  </conditionalFormatting>
  <conditionalFormatting sqref="AD6:AG6">
    <cfRule type="cellIs" dxfId="18" priority="16" operator="equal">
      <formula>"???"</formula>
    </cfRule>
  </conditionalFormatting>
  <conditionalFormatting sqref="AD6:AG6">
    <cfRule type="cellIs" dxfId="17" priority="15" operator="equal">
      <formula>"ERR"</formula>
    </cfRule>
  </conditionalFormatting>
  <conditionalFormatting sqref="AD8:AG8">
    <cfRule type="cellIs" dxfId="16" priority="14" operator="equal">
      <formula>"???"</formula>
    </cfRule>
  </conditionalFormatting>
  <conditionalFormatting sqref="AD8:AG8">
    <cfRule type="cellIs" dxfId="15" priority="13" operator="equal">
      <formula>"ERR"</formula>
    </cfRule>
  </conditionalFormatting>
  <conditionalFormatting sqref="AD11:AG11">
    <cfRule type="cellIs" dxfId="14" priority="12" operator="equal">
      <formula>"???"</formula>
    </cfRule>
  </conditionalFormatting>
  <conditionalFormatting sqref="AD11:AG11">
    <cfRule type="cellIs" dxfId="13" priority="11" operator="equal">
      <formula>"ERR"</formula>
    </cfRule>
  </conditionalFormatting>
  <conditionalFormatting sqref="AD12:AG12">
    <cfRule type="cellIs" dxfId="12" priority="10" operator="equal">
      <formula>"???"</formula>
    </cfRule>
  </conditionalFormatting>
  <conditionalFormatting sqref="AD12:AG12">
    <cfRule type="cellIs" dxfId="11" priority="9" operator="equal">
      <formula>"ERR"</formula>
    </cfRule>
  </conditionalFormatting>
  <conditionalFormatting sqref="AD17:AG17">
    <cfRule type="cellIs" dxfId="10" priority="8" operator="equal">
      <formula>"???"</formula>
    </cfRule>
  </conditionalFormatting>
  <conditionalFormatting sqref="AD17:AG17">
    <cfRule type="cellIs" dxfId="9" priority="7" operator="equal">
      <formula>"ERR"</formula>
    </cfRule>
  </conditionalFormatting>
  <conditionalFormatting sqref="AD18:AG18">
    <cfRule type="cellIs" dxfId="8" priority="6" operator="equal">
      <formula>"???"</formula>
    </cfRule>
  </conditionalFormatting>
  <conditionalFormatting sqref="AD18:AG18">
    <cfRule type="cellIs" dxfId="7" priority="5" operator="equal">
      <formula>"ERR"</formula>
    </cfRule>
  </conditionalFormatting>
  <conditionalFormatting sqref="AD29:AG29">
    <cfRule type="cellIs" dxfId="6" priority="4" operator="equal">
      <formula>"???"</formula>
    </cfRule>
  </conditionalFormatting>
  <conditionalFormatting sqref="AD29:AG29">
    <cfRule type="cellIs" dxfId="5" priority="3" operator="equal">
      <formula>"ERR"</formula>
    </cfRule>
  </conditionalFormatting>
  <conditionalFormatting sqref="AJ1:CU1 AJ3:CU4 AJ2 AL2:CU2 AJ6:CU13 AJ5 AL5:CU5 AJ15:CU56 AJ14 AL14:CU14">
    <cfRule type="cellIs" dxfId="4" priority="2" operator="equal">
      <formula>"???"</formula>
    </cfRule>
  </conditionalFormatting>
  <conditionalFormatting sqref="CV1:CZ1">
    <cfRule type="cellIs" dxfId="3" priority="1" operator="equal">
      <formula>"???"</formula>
    </cfRule>
  </conditionalFormatting>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5"/>
  <sheetViews>
    <sheetView workbookViewId="0">
      <selection activeCell="C6" sqref="C6"/>
    </sheetView>
  </sheetViews>
  <sheetFormatPr defaultRowHeight="14.5" x14ac:dyDescent="0.35"/>
  <cols>
    <col min="1" max="1" width="14.54296875" customWidth="1"/>
    <col min="2" max="2" width="8.1796875" customWidth="1"/>
    <col min="4" max="4" width="8.90625" style="22"/>
    <col min="6" max="6" width="7.1796875" customWidth="1"/>
    <col min="7" max="7" width="8.90625" style="22"/>
    <col min="9" max="9" width="8.90625" style="22"/>
    <col min="11" max="11" width="8.90625" style="22"/>
    <col min="12" max="12" width="9.81640625" customWidth="1"/>
    <col min="13" max="13" width="8.90625" style="22"/>
    <col min="15" max="15" width="8.90625" style="22"/>
    <col min="17" max="17" width="8.90625" style="22"/>
    <col min="18" max="18" width="9.54296875" customWidth="1"/>
    <col min="19" max="19" width="8.90625" style="22"/>
    <col min="21" max="21" width="8.90625" style="22"/>
    <col min="23" max="23" width="8.90625" style="22"/>
  </cols>
  <sheetData>
    <row r="1" spans="1:23" x14ac:dyDescent="0.35">
      <c r="A1" s="23" t="s">
        <v>1203</v>
      </c>
      <c r="B1" s="23" t="s">
        <v>255</v>
      </c>
      <c r="C1" s="23" t="s">
        <v>236</v>
      </c>
      <c r="D1" s="367" t="s">
        <v>237</v>
      </c>
      <c r="E1" s="23" t="s">
        <v>226</v>
      </c>
      <c r="F1" s="23" t="s">
        <v>256</v>
      </c>
      <c r="G1" s="367" t="s">
        <v>227</v>
      </c>
      <c r="H1" s="23" t="s">
        <v>257</v>
      </c>
      <c r="I1" s="367" t="s">
        <v>228</v>
      </c>
      <c r="J1" s="23" t="s">
        <v>258</v>
      </c>
      <c r="K1" s="367" t="s">
        <v>229</v>
      </c>
      <c r="L1" s="23" t="s">
        <v>259</v>
      </c>
      <c r="M1" s="367" t="s">
        <v>230</v>
      </c>
      <c r="N1" s="23" t="s">
        <v>260</v>
      </c>
      <c r="O1" s="367" t="s">
        <v>231</v>
      </c>
      <c r="P1" s="23" t="s">
        <v>261</v>
      </c>
      <c r="Q1" s="367" t="s">
        <v>232</v>
      </c>
      <c r="R1" s="23" t="s">
        <v>262</v>
      </c>
      <c r="S1" s="367" t="s">
        <v>233</v>
      </c>
      <c r="T1" s="23" t="s">
        <v>263</v>
      </c>
      <c r="U1" s="367" t="s">
        <v>234</v>
      </c>
      <c r="V1" s="23" t="s">
        <v>264</v>
      </c>
      <c r="W1" s="367" t="s">
        <v>235</v>
      </c>
    </row>
    <row r="2" spans="1:23" ht="15.5" x14ac:dyDescent="0.35">
      <c r="A2" s="99" t="s">
        <v>80</v>
      </c>
      <c r="B2">
        <v>30</v>
      </c>
      <c r="C2" s="22">
        <v>8.1999999999999993</v>
      </c>
      <c r="D2" s="22">
        <v>8.1999999999999993</v>
      </c>
      <c r="E2" t="s">
        <v>1702</v>
      </c>
      <c r="F2">
        <v>2.2000000000000002</v>
      </c>
      <c r="G2" s="42">
        <v>0.13750000000000001</v>
      </c>
      <c r="H2">
        <v>5</v>
      </c>
      <c r="I2" s="42">
        <v>0.15625</v>
      </c>
      <c r="J2">
        <v>0</v>
      </c>
      <c r="K2" s="42">
        <v>0</v>
      </c>
      <c r="L2">
        <v>0</v>
      </c>
      <c r="M2" s="42">
        <v>0</v>
      </c>
      <c r="N2">
        <v>0</v>
      </c>
      <c r="O2" s="42">
        <v>0</v>
      </c>
      <c r="P2">
        <v>0</v>
      </c>
      <c r="Q2" s="42">
        <v>0</v>
      </c>
      <c r="R2">
        <v>1</v>
      </c>
      <c r="S2" s="42">
        <v>0.16666666666666666</v>
      </c>
      <c r="T2">
        <v>0</v>
      </c>
      <c r="U2" s="42">
        <v>0</v>
      </c>
      <c r="V2">
        <v>0</v>
      </c>
      <c r="W2" s="42">
        <v>0</v>
      </c>
    </row>
    <row r="3" spans="1:23" ht="15.5" x14ac:dyDescent="0.35">
      <c r="A3" s="100" t="s">
        <v>73</v>
      </c>
      <c r="B3">
        <v>20</v>
      </c>
      <c r="C3" s="22">
        <v>35.5</v>
      </c>
      <c r="D3" s="22">
        <v>35.5</v>
      </c>
      <c r="E3" t="s">
        <v>1703</v>
      </c>
      <c r="F3">
        <v>10.5</v>
      </c>
      <c r="G3" s="42">
        <v>0.65625</v>
      </c>
      <c r="H3">
        <v>8</v>
      </c>
      <c r="I3" s="42">
        <v>0.25</v>
      </c>
      <c r="J3">
        <v>3.5</v>
      </c>
      <c r="K3" s="42">
        <v>0.29166666666666669</v>
      </c>
      <c r="L3">
        <v>2</v>
      </c>
      <c r="M3" s="42">
        <v>0.2857142857142857</v>
      </c>
      <c r="N3">
        <v>6</v>
      </c>
      <c r="O3" s="42">
        <v>0.5</v>
      </c>
      <c r="P3">
        <v>3</v>
      </c>
      <c r="Q3" s="42">
        <v>0.6</v>
      </c>
      <c r="R3">
        <v>2</v>
      </c>
      <c r="S3" s="42">
        <v>0.33333333333333331</v>
      </c>
      <c r="T3">
        <v>0.5</v>
      </c>
      <c r="U3" s="42">
        <v>0.125</v>
      </c>
      <c r="V3">
        <v>0</v>
      </c>
      <c r="W3" s="42">
        <v>0</v>
      </c>
    </row>
    <row r="4" spans="1:23" ht="15.5" x14ac:dyDescent="0.35">
      <c r="A4" s="101" t="s">
        <v>78</v>
      </c>
      <c r="B4">
        <v>32</v>
      </c>
      <c r="C4" s="22">
        <v>7.7</v>
      </c>
      <c r="D4" s="22">
        <v>7.7</v>
      </c>
      <c r="E4" t="s">
        <v>1702</v>
      </c>
      <c r="F4">
        <v>2.7</v>
      </c>
      <c r="G4" s="42">
        <v>0.16875000000000001</v>
      </c>
      <c r="H4">
        <v>1</v>
      </c>
      <c r="I4" s="42">
        <v>3.125E-2</v>
      </c>
      <c r="J4">
        <v>0</v>
      </c>
      <c r="K4" s="42">
        <v>0</v>
      </c>
      <c r="L4">
        <v>0</v>
      </c>
      <c r="M4" s="42">
        <v>0</v>
      </c>
      <c r="N4">
        <v>2</v>
      </c>
      <c r="O4" s="42">
        <v>0.16666666666666666</v>
      </c>
      <c r="P4">
        <v>0.5</v>
      </c>
      <c r="Q4" s="42">
        <v>0.1</v>
      </c>
      <c r="R4">
        <v>1.5</v>
      </c>
      <c r="S4" s="42">
        <v>0.25</v>
      </c>
      <c r="T4">
        <v>0</v>
      </c>
      <c r="U4" s="42">
        <v>0</v>
      </c>
      <c r="V4">
        <v>0</v>
      </c>
      <c r="W4" s="42">
        <v>0</v>
      </c>
    </row>
    <row r="5" spans="1:23" ht="15.5" x14ac:dyDescent="0.35">
      <c r="A5" s="102" t="s">
        <v>56</v>
      </c>
      <c r="B5">
        <v>3</v>
      </c>
      <c r="C5" s="22">
        <v>57.6</v>
      </c>
      <c r="D5" s="22">
        <v>57.6</v>
      </c>
      <c r="E5" t="s">
        <v>1704</v>
      </c>
      <c r="F5">
        <v>12.5</v>
      </c>
      <c r="G5" s="42">
        <v>0.78125</v>
      </c>
      <c r="H5">
        <v>20.6</v>
      </c>
      <c r="I5" s="42">
        <v>0.64375000000000004</v>
      </c>
      <c r="J5">
        <v>5</v>
      </c>
      <c r="K5" s="42">
        <v>0.41666666666666669</v>
      </c>
      <c r="L5">
        <v>3.5</v>
      </c>
      <c r="M5" s="42">
        <v>0.5</v>
      </c>
      <c r="N5">
        <v>9</v>
      </c>
      <c r="O5" s="42">
        <v>0.75</v>
      </c>
      <c r="P5">
        <v>2.5</v>
      </c>
      <c r="Q5" s="42">
        <v>0.5</v>
      </c>
      <c r="R5">
        <v>1</v>
      </c>
      <c r="S5" s="42">
        <v>0.16666666666666666</v>
      </c>
      <c r="T5">
        <v>2.5</v>
      </c>
      <c r="U5" s="42">
        <v>0.625</v>
      </c>
      <c r="V5">
        <v>1</v>
      </c>
      <c r="W5" s="42">
        <v>0.16666666666666666</v>
      </c>
    </row>
    <row r="6" spans="1:23" ht="15.5" x14ac:dyDescent="0.35">
      <c r="A6" s="102" t="s">
        <v>344</v>
      </c>
      <c r="B6">
        <v>12</v>
      </c>
      <c r="C6" s="22">
        <v>39.9</v>
      </c>
      <c r="D6" s="22">
        <v>42</v>
      </c>
      <c r="E6" t="s">
        <v>1705</v>
      </c>
      <c r="F6">
        <v>10.4</v>
      </c>
      <c r="G6" s="42">
        <v>0.65</v>
      </c>
      <c r="H6">
        <v>14</v>
      </c>
      <c r="I6" s="42">
        <v>0.4375</v>
      </c>
      <c r="J6">
        <v>4</v>
      </c>
      <c r="K6" s="42">
        <v>0.33333333333333331</v>
      </c>
      <c r="L6">
        <v>0</v>
      </c>
      <c r="M6" s="42">
        <v>0</v>
      </c>
      <c r="N6">
        <v>6.5</v>
      </c>
      <c r="O6" s="42">
        <v>0.54166666666666663</v>
      </c>
      <c r="P6">
        <v>2.5</v>
      </c>
      <c r="Q6" s="42">
        <v>0.5</v>
      </c>
      <c r="R6">
        <v>1</v>
      </c>
      <c r="S6" s="42">
        <v>0.16666666666666666</v>
      </c>
      <c r="T6">
        <v>1.5</v>
      </c>
      <c r="U6" s="42">
        <v>0.375</v>
      </c>
      <c r="V6">
        <v>0</v>
      </c>
      <c r="W6" s="42">
        <v>0</v>
      </c>
    </row>
    <row r="7" spans="1:23" ht="15.5" x14ac:dyDescent="0.35">
      <c r="A7" s="102" t="s">
        <v>272</v>
      </c>
      <c r="B7">
        <v>13</v>
      </c>
      <c r="C7" s="22">
        <v>41.7</v>
      </c>
      <c r="D7" s="22">
        <v>41.7</v>
      </c>
      <c r="E7" t="s">
        <v>1705</v>
      </c>
      <c r="F7">
        <v>13.1</v>
      </c>
      <c r="G7" s="42">
        <v>0.81874999999999998</v>
      </c>
      <c r="H7">
        <v>11.6</v>
      </c>
      <c r="I7" s="42">
        <v>0.36249999999999999</v>
      </c>
      <c r="J7">
        <v>2.5</v>
      </c>
      <c r="K7" s="42">
        <v>0.20833333333333334</v>
      </c>
      <c r="L7">
        <v>3.5</v>
      </c>
      <c r="M7" s="42">
        <v>0.5</v>
      </c>
      <c r="N7">
        <v>6</v>
      </c>
      <c r="O7" s="42">
        <v>0.5</v>
      </c>
      <c r="P7">
        <v>1.5</v>
      </c>
      <c r="Q7" s="42">
        <v>0.3</v>
      </c>
      <c r="R7">
        <v>1</v>
      </c>
      <c r="S7" s="42">
        <v>0.16666666666666666</v>
      </c>
      <c r="T7">
        <v>2.5</v>
      </c>
      <c r="U7" s="42">
        <v>0.625</v>
      </c>
      <c r="V7">
        <v>0</v>
      </c>
      <c r="W7" s="42">
        <v>0</v>
      </c>
    </row>
    <row r="8" spans="1:23" ht="15.5" x14ac:dyDescent="0.35">
      <c r="A8" s="102" t="s">
        <v>274</v>
      </c>
      <c r="B8">
        <v>23</v>
      </c>
      <c r="C8" s="22">
        <v>29.5</v>
      </c>
      <c r="D8" s="22">
        <v>29.5</v>
      </c>
      <c r="E8" t="s">
        <v>1706</v>
      </c>
      <c r="F8">
        <v>9.5</v>
      </c>
      <c r="G8" s="42">
        <v>0.59375</v>
      </c>
      <c r="H8">
        <v>4</v>
      </c>
      <c r="I8" s="42">
        <v>0.125</v>
      </c>
      <c r="J8">
        <v>3</v>
      </c>
      <c r="K8" s="42">
        <v>0.25</v>
      </c>
      <c r="L8">
        <v>2</v>
      </c>
      <c r="M8" s="42">
        <v>0.2857142857142857</v>
      </c>
      <c r="N8">
        <v>8</v>
      </c>
      <c r="O8" s="42">
        <v>0.66666666666666663</v>
      </c>
      <c r="P8">
        <v>1</v>
      </c>
      <c r="Q8" s="42">
        <v>0.2</v>
      </c>
      <c r="R8">
        <v>1</v>
      </c>
      <c r="S8" s="42">
        <v>0.16666666666666666</v>
      </c>
      <c r="T8">
        <v>1</v>
      </c>
      <c r="U8" s="42">
        <v>0.25</v>
      </c>
      <c r="V8">
        <v>0</v>
      </c>
      <c r="W8" s="42">
        <v>0</v>
      </c>
    </row>
    <row r="9" spans="1:23" ht="15.5" x14ac:dyDescent="0.35">
      <c r="A9" s="102" t="s">
        <v>276</v>
      </c>
      <c r="B9">
        <v>21</v>
      </c>
      <c r="C9" s="22">
        <v>33.5</v>
      </c>
      <c r="D9" s="22">
        <v>33.5</v>
      </c>
      <c r="E9" t="s">
        <v>1707</v>
      </c>
      <c r="F9">
        <v>11.5</v>
      </c>
      <c r="G9" s="42">
        <v>0.71875</v>
      </c>
      <c r="H9">
        <v>12</v>
      </c>
      <c r="I9" s="42">
        <v>0.375</v>
      </c>
      <c r="J9">
        <v>0</v>
      </c>
      <c r="K9" s="42">
        <v>0</v>
      </c>
      <c r="L9">
        <v>0</v>
      </c>
      <c r="M9" s="42">
        <v>0</v>
      </c>
      <c r="N9">
        <v>6.5</v>
      </c>
      <c r="O9" s="42">
        <v>0.54166666666666663</v>
      </c>
      <c r="P9">
        <v>1.5</v>
      </c>
      <c r="Q9" s="42">
        <v>0.3</v>
      </c>
      <c r="R9">
        <v>1</v>
      </c>
      <c r="S9" s="42">
        <v>0.16666666666666666</v>
      </c>
      <c r="T9">
        <v>1</v>
      </c>
      <c r="U9" s="42">
        <v>0.25</v>
      </c>
      <c r="V9">
        <v>0</v>
      </c>
      <c r="W9" s="42">
        <v>0</v>
      </c>
    </row>
    <row r="10" spans="1:23" ht="15.5" x14ac:dyDescent="0.35">
      <c r="A10" s="102" t="s">
        <v>82</v>
      </c>
      <c r="B10">
        <v>18</v>
      </c>
      <c r="C10" s="22">
        <v>36.799999999999997</v>
      </c>
      <c r="D10" s="22">
        <v>36.799999999999997</v>
      </c>
      <c r="E10" t="s">
        <v>1703</v>
      </c>
      <c r="F10">
        <v>9.5</v>
      </c>
      <c r="G10" s="42">
        <v>0.59375</v>
      </c>
      <c r="H10">
        <v>13.5</v>
      </c>
      <c r="I10" s="42">
        <v>0.421875</v>
      </c>
      <c r="J10">
        <v>2.8</v>
      </c>
      <c r="K10" s="42">
        <v>0.23333333333333331</v>
      </c>
      <c r="L10">
        <v>1.5</v>
      </c>
      <c r="M10" s="42">
        <v>0.21428571428571427</v>
      </c>
      <c r="N10">
        <v>6.5</v>
      </c>
      <c r="O10" s="42">
        <v>0.54166666666666663</v>
      </c>
      <c r="P10">
        <v>0.5</v>
      </c>
      <c r="Q10" s="42">
        <v>0.1</v>
      </c>
      <c r="R10">
        <v>1</v>
      </c>
      <c r="S10" s="42">
        <v>0.16666666666666666</v>
      </c>
      <c r="T10">
        <v>1.5</v>
      </c>
      <c r="U10" s="42">
        <v>0.375</v>
      </c>
      <c r="V10">
        <v>0</v>
      </c>
      <c r="W10" s="42">
        <v>0</v>
      </c>
    </row>
    <row r="11" spans="1:23" ht="15.5" x14ac:dyDescent="0.35">
      <c r="A11" s="102" t="s">
        <v>278</v>
      </c>
      <c r="B11">
        <v>16</v>
      </c>
      <c r="C11" s="22">
        <v>38.799999999999997</v>
      </c>
      <c r="D11" s="22">
        <v>38.799999999999997</v>
      </c>
      <c r="E11" t="s">
        <v>1703</v>
      </c>
      <c r="F11">
        <v>9</v>
      </c>
      <c r="G11" s="42">
        <v>0.5625</v>
      </c>
      <c r="H11">
        <v>12.3</v>
      </c>
      <c r="I11" s="42">
        <v>0.38437500000000002</v>
      </c>
      <c r="J11">
        <v>5</v>
      </c>
      <c r="K11" s="42">
        <v>0.41666666666666669</v>
      </c>
      <c r="L11">
        <v>2</v>
      </c>
      <c r="M11" s="42">
        <v>0.2857142857142857</v>
      </c>
      <c r="N11">
        <v>4.5</v>
      </c>
      <c r="O11" s="42">
        <v>0.375</v>
      </c>
      <c r="P11">
        <v>0.5</v>
      </c>
      <c r="Q11" s="42">
        <v>0.1</v>
      </c>
      <c r="R11">
        <v>2.5</v>
      </c>
      <c r="S11" s="42">
        <v>0.41666666666666669</v>
      </c>
      <c r="T11">
        <v>1</v>
      </c>
      <c r="U11" s="42">
        <v>0.25</v>
      </c>
      <c r="V11">
        <v>2</v>
      </c>
      <c r="W11" s="42">
        <v>0.33333333333333331</v>
      </c>
    </row>
    <row r="12" spans="1:23" ht="15.5" x14ac:dyDescent="0.35">
      <c r="A12" s="103" t="s">
        <v>239</v>
      </c>
      <c r="B12">
        <v>26</v>
      </c>
      <c r="C12" s="22">
        <v>26</v>
      </c>
      <c r="D12" s="22">
        <v>26</v>
      </c>
      <c r="E12" t="s">
        <v>1706</v>
      </c>
      <c r="F12">
        <v>10</v>
      </c>
      <c r="G12" s="42">
        <v>0.625</v>
      </c>
      <c r="H12">
        <v>12</v>
      </c>
      <c r="I12" s="42">
        <v>0.375</v>
      </c>
      <c r="J12">
        <v>0</v>
      </c>
      <c r="K12" s="42">
        <v>0</v>
      </c>
      <c r="L12">
        <v>0</v>
      </c>
      <c r="M12" s="42">
        <v>0</v>
      </c>
      <c r="N12">
        <v>3</v>
      </c>
      <c r="O12" s="42">
        <v>0.25</v>
      </c>
      <c r="P12">
        <v>0</v>
      </c>
      <c r="Q12" s="42">
        <v>0</v>
      </c>
      <c r="R12">
        <v>1</v>
      </c>
      <c r="S12" s="42">
        <v>0.16666666666666666</v>
      </c>
      <c r="T12">
        <v>0</v>
      </c>
      <c r="U12" s="42">
        <v>0</v>
      </c>
      <c r="V12">
        <v>0</v>
      </c>
      <c r="W12" s="42">
        <v>0</v>
      </c>
    </row>
    <row r="13" spans="1:23" ht="15.5" x14ac:dyDescent="0.35">
      <c r="A13" s="102" t="s">
        <v>280</v>
      </c>
      <c r="B13">
        <v>24</v>
      </c>
      <c r="C13" s="22">
        <v>27</v>
      </c>
      <c r="D13" s="22">
        <v>27</v>
      </c>
      <c r="E13" t="s">
        <v>1706</v>
      </c>
      <c r="F13">
        <v>9.5</v>
      </c>
      <c r="G13" s="42">
        <v>0.59375</v>
      </c>
      <c r="H13">
        <v>9</v>
      </c>
      <c r="I13" s="42">
        <v>0.28125</v>
      </c>
      <c r="J13">
        <v>0</v>
      </c>
      <c r="K13" s="42">
        <v>0</v>
      </c>
      <c r="L13">
        <v>0</v>
      </c>
      <c r="M13" s="42">
        <v>0</v>
      </c>
      <c r="N13">
        <v>5</v>
      </c>
      <c r="O13" s="42">
        <v>0.41666666666666669</v>
      </c>
      <c r="P13">
        <v>1.5</v>
      </c>
      <c r="Q13" s="42">
        <v>0.3</v>
      </c>
      <c r="R13">
        <v>1</v>
      </c>
      <c r="S13" s="42">
        <v>0.16666666666666666</v>
      </c>
      <c r="T13">
        <v>1</v>
      </c>
      <c r="U13" s="42">
        <v>0.25</v>
      </c>
      <c r="V13">
        <v>0</v>
      </c>
      <c r="W13" s="42">
        <v>0</v>
      </c>
    </row>
    <row r="14" spans="1:23" ht="15.5" x14ac:dyDescent="0.35">
      <c r="A14" s="102" t="s">
        <v>282</v>
      </c>
      <c r="B14">
        <v>14</v>
      </c>
      <c r="C14" s="22">
        <v>41.6</v>
      </c>
      <c r="D14" s="22">
        <v>41.6</v>
      </c>
      <c r="E14" t="s">
        <v>1705</v>
      </c>
      <c r="F14">
        <v>13.5</v>
      </c>
      <c r="G14" s="42">
        <v>0.84375</v>
      </c>
      <c r="H14">
        <v>13.6</v>
      </c>
      <c r="I14" s="42">
        <v>0.42499999999999999</v>
      </c>
      <c r="J14">
        <v>7</v>
      </c>
      <c r="K14" s="42">
        <v>0.58333333333333337</v>
      </c>
      <c r="L14">
        <v>2</v>
      </c>
      <c r="M14" s="42">
        <v>0.2857142857142857</v>
      </c>
      <c r="N14">
        <v>5</v>
      </c>
      <c r="O14" s="42">
        <v>0.41666666666666669</v>
      </c>
      <c r="P14">
        <v>0.5</v>
      </c>
      <c r="Q14" s="42">
        <v>0.1</v>
      </c>
      <c r="R14">
        <v>0</v>
      </c>
      <c r="S14" s="42">
        <v>0</v>
      </c>
      <c r="T14">
        <v>0</v>
      </c>
      <c r="U14" s="42">
        <v>0</v>
      </c>
      <c r="V14">
        <v>0</v>
      </c>
      <c r="W14" s="42">
        <v>0</v>
      </c>
    </row>
    <row r="15" spans="1:23" ht="15.5" x14ac:dyDescent="0.35">
      <c r="A15" s="102" t="s">
        <v>284</v>
      </c>
      <c r="B15">
        <v>2</v>
      </c>
      <c r="C15" s="22">
        <v>64.2</v>
      </c>
      <c r="D15" s="22">
        <v>64.2</v>
      </c>
      <c r="E15" t="s">
        <v>1708</v>
      </c>
      <c r="F15">
        <v>13.5</v>
      </c>
      <c r="G15" s="42">
        <v>0.84375</v>
      </c>
      <c r="H15">
        <v>20.2</v>
      </c>
      <c r="I15" s="42">
        <v>0.63124999999999998</v>
      </c>
      <c r="J15">
        <v>7</v>
      </c>
      <c r="K15" s="42">
        <v>0.58333333333333337</v>
      </c>
      <c r="L15">
        <v>2</v>
      </c>
      <c r="M15" s="42">
        <v>0.2857142857142857</v>
      </c>
      <c r="N15">
        <v>10</v>
      </c>
      <c r="O15" s="42">
        <v>0.83333333333333337</v>
      </c>
      <c r="P15">
        <v>1.5</v>
      </c>
      <c r="Q15" s="42">
        <v>0.3</v>
      </c>
      <c r="R15">
        <v>2</v>
      </c>
      <c r="S15" s="42">
        <v>0.33333333333333331</v>
      </c>
      <c r="T15">
        <v>4</v>
      </c>
      <c r="U15" s="42">
        <v>1</v>
      </c>
      <c r="V15">
        <v>4</v>
      </c>
      <c r="W15" s="42">
        <v>0.66666666666666663</v>
      </c>
    </row>
    <row r="16" spans="1:23" ht="15.5" x14ac:dyDescent="0.35">
      <c r="A16" s="104" t="s">
        <v>286</v>
      </c>
      <c r="B16">
        <v>19</v>
      </c>
      <c r="C16" s="22">
        <v>34.700000000000003</v>
      </c>
      <c r="D16" s="22">
        <v>36.526315789473692</v>
      </c>
      <c r="E16" t="s">
        <v>1703</v>
      </c>
      <c r="F16">
        <v>9.1999999999999993</v>
      </c>
      <c r="G16" s="42">
        <v>0.57499999999999996</v>
      </c>
      <c r="H16">
        <v>11</v>
      </c>
      <c r="I16" s="42">
        <v>0.34375</v>
      </c>
      <c r="J16">
        <v>3.5</v>
      </c>
      <c r="K16" s="42">
        <v>0.29166666666666669</v>
      </c>
      <c r="L16">
        <v>2</v>
      </c>
      <c r="M16" s="42">
        <v>0.2857142857142857</v>
      </c>
      <c r="N16">
        <v>6</v>
      </c>
      <c r="O16" s="42">
        <v>0.5</v>
      </c>
      <c r="P16">
        <v>0</v>
      </c>
      <c r="Q16" s="42" t="s">
        <v>267</v>
      </c>
      <c r="R16">
        <v>1</v>
      </c>
      <c r="S16" s="42">
        <v>0.16666666666666666</v>
      </c>
      <c r="T16">
        <v>2</v>
      </c>
      <c r="U16" s="42">
        <v>0.5</v>
      </c>
      <c r="V16">
        <v>0</v>
      </c>
      <c r="W16" s="42">
        <v>0</v>
      </c>
    </row>
    <row r="17" spans="1:23" ht="15.5" x14ac:dyDescent="0.35">
      <c r="A17" s="102" t="s">
        <v>74</v>
      </c>
      <c r="B17">
        <v>17</v>
      </c>
      <c r="C17" s="22">
        <v>37.5</v>
      </c>
      <c r="D17" s="22">
        <v>37.5</v>
      </c>
      <c r="E17" t="s">
        <v>1703</v>
      </c>
      <c r="F17">
        <v>11</v>
      </c>
      <c r="G17" s="42">
        <v>0.6875</v>
      </c>
      <c r="H17">
        <v>15.5</v>
      </c>
      <c r="I17" s="42">
        <v>0.484375</v>
      </c>
      <c r="J17">
        <v>3</v>
      </c>
      <c r="K17" s="42">
        <v>0.25</v>
      </c>
      <c r="L17">
        <v>0</v>
      </c>
      <c r="M17" s="42">
        <v>0</v>
      </c>
      <c r="N17">
        <v>4.5</v>
      </c>
      <c r="O17" s="42">
        <v>0.375</v>
      </c>
      <c r="P17">
        <v>2.5</v>
      </c>
      <c r="Q17" s="42">
        <v>0.5</v>
      </c>
      <c r="R17">
        <v>1</v>
      </c>
      <c r="S17" s="42">
        <v>0.16666666666666666</v>
      </c>
      <c r="T17">
        <v>0</v>
      </c>
      <c r="U17" s="42">
        <v>0</v>
      </c>
      <c r="V17">
        <v>0</v>
      </c>
      <c r="W17" s="42">
        <v>0</v>
      </c>
    </row>
    <row r="18" spans="1:23" ht="15.5" x14ac:dyDescent="0.35">
      <c r="A18" s="102" t="s">
        <v>288</v>
      </c>
      <c r="B18">
        <v>15</v>
      </c>
      <c r="C18" s="22">
        <v>36.9</v>
      </c>
      <c r="D18" s="22">
        <v>38.842105263157897</v>
      </c>
      <c r="E18" t="s">
        <v>1703</v>
      </c>
      <c r="F18">
        <v>13</v>
      </c>
      <c r="G18" s="42">
        <v>0.8125</v>
      </c>
      <c r="H18">
        <v>12</v>
      </c>
      <c r="I18" s="42">
        <v>0.375</v>
      </c>
      <c r="J18">
        <v>4.4000000000000004</v>
      </c>
      <c r="K18" s="42">
        <v>0.3666666666666667</v>
      </c>
      <c r="L18">
        <v>0</v>
      </c>
      <c r="M18" s="42">
        <v>0</v>
      </c>
      <c r="N18">
        <v>6</v>
      </c>
      <c r="O18" s="42">
        <v>0.5</v>
      </c>
      <c r="P18">
        <v>0.5</v>
      </c>
      <c r="Q18" s="42">
        <v>0.1</v>
      </c>
      <c r="R18">
        <v>0</v>
      </c>
      <c r="S18" s="42">
        <v>0</v>
      </c>
      <c r="T18">
        <v>1</v>
      </c>
      <c r="U18" s="42">
        <v>0.25</v>
      </c>
      <c r="V18">
        <v>0</v>
      </c>
      <c r="W18" s="42">
        <v>0</v>
      </c>
    </row>
    <row r="19" spans="1:23" ht="15.5" x14ac:dyDescent="0.35">
      <c r="A19" s="102" t="s">
        <v>65</v>
      </c>
      <c r="B19">
        <v>31</v>
      </c>
      <c r="C19" s="22">
        <v>8</v>
      </c>
      <c r="D19" s="22">
        <v>8</v>
      </c>
      <c r="E19" t="s">
        <v>1702</v>
      </c>
      <c r="F19">
        <v>5.5</v>
      </c>
      <c r="G19" s="42">
        <v>0.34375</v>
      </c>
      <c r="H19">
        <v>1</v>
      </c>
      <c r="I19" s="42">
        <v>3.125E-2</v>
      </c>
      <c r="J19">
        <v>1.5</v>
      </c>
      <c r="K19" s="42">
        <v>0.125</v>
      </c>
      <c r="L19">
        <v>0</v>
      </c>
      <c r="M19" s="42">
        <v>0</v>
      </c>
      <c r="N19">
        <v>0</v>
      </c>
      <c r="O19" s="42">
        <v>0</v>
      </c>
      <c r="P19">
        <v>0</v>
      </c>
      <c r="Q19" s="42">
        <v>0</v>
      </c>
      <c r="R19">
        <v>0</v>
      </c>
      <c r="S19" s="42">
        <v>0</v>
      </c>
      <c r="T19">
        <v>0</v>
      </c>
      <c r="U19" s="42">
        <v>0</v>
      </c>
      <c r="V19">
        <v>0</v>
      </c>
      <c r="W19" s="42">
        <v>0</v>
      </c>
    </row>
    <row r="20" spans="1:23" ht="15.5" x14ac:dyDescent="0.35">
      <c r="A20" s="102" t="s">
        <v>76</v>
      </c>
      <c r="B20">
        <v>9</v>
      </c>
      <c r="C20" s="22">
        <v>44.7</v>
      </c>
      <c r="D20" s="22">
        <v>44.7</v>
      </c>
      <c r="E20" t="s">
        <v>1705</v>
      </c>
      <c r="F20">
        <v>12.1</v>
      </c>
      <c r="G20" s="42">
        <v>0.75624999999999998</v>
      </c>
      <c r="H20">
        <v>16</v>
      </c>
      <c r="I20" s="42">
        <v>0.5</v>
      </c>
      <c r="J20">
        <v>0.6</v>
      </c>
      <c r="K20" s="42">
        <v>4.9999999999999996E-2</v>
      </c>
      <c r="L20">
        <v>3</v>
      </c>
      <c r="M20" s="42">
        <v>0.42857142857142855</v>
      </c>
      <c r="N20">
        <v>5</v>
      </c>
      <c r="O20" s="42">
        <v>0.41666666666666669</v>
      </c>
      <c r="P20">
        <v>2</v>
      </c>
      <c r="Q20" s="42">
        <v>0.4</v>
      </c>
      <c r="R20">
        <v>3</v>
      </c>
      <c r="S20" s="42">
        <v>0.5</v>
      </c>
      <c r="T20">
        <v>1</v>
      </c>
      <c r="U20" s="42">
        <v>0.25</v>
      </c>
      <c r="V20">
        <v>2</v>
      </c>
      <c r="W20" s="42">
        <v>0.33333333333333331</v>
      </c>
    </row>
    <row r="21" spans="1:23" ht="15.5" x14ac:dyDescent="0.35">
      <c r="A21" s="102" t="s">
        <v>69</v>
      </c>
      <c r="B21">
        <v>28</v>
      </c>
      <c r="C21" s="22">
        <v>20.6</v>
      </c>
      <c r="D21" s="22">
        <v>20.6</v>
      </c>
      <c r="E21" t="s">
        <v>1709</v>
      </c>
      <c r="F21">
        <v>4.5</v>
      </c>
      <c r="G21" s="42">
        <v>0.28125</v>
      </c>
      <c r="H21">
        <v>6.6</v>
      </c>
      <c r="I21" s="42">
        <v>0.20624999999999999</v>
      </c>
      <c r="J21">
        <v>2</v>
      </c>
      <c r="K21" s="42">
        <v>0.16666666666666666</v>
      </c>
      <c r="L21">
        <v>2</v>
      </c>
      <c r="M21" s="42">
        <v>0.2857142857142857</v>
      </c>
      <c r="N21">
        <v>3.5</v>
      </c>
      <c r="O21" s="42">
        <v>0.29166666666666669</v>
      </c>
      <c r="P21">
        <v>2</v>
      </c>
      <c r="Q21" s="42">
        <v>0.4</v>
      </c>
      <c r="R21">
        <v>0</v>
      </c>
      <c r="S21" s="42">
        <v>0</v>
      </c>
      <c r="T21">
        <v>0</v>
      </c>
      <c r="U21" s="42">
        <v>0</v>
      </c>
      <c r="V21">
        <v>0</v>
      </c>
      <c r="W21" s="42">
        <v>0</v>
      </c>
    </row>
    <row r="22" spans="1:23" ht="15.5" x14ac:dyDescent="0.35">
      <c r="A22" s="102" t="s">
        <v>290</v>
      </c>
      <c r="B22">
        <v>25</v>
      </c>
      <c r="C22" s="22">
        <v>26.2</v>
      </c>
      <c r="D22" s="22">
        <v>26.2</v>
      </c>
      <c r="E22" t="s">
        <v>1706</v>
      </c>
      <c r="F22">
        <v>5.7</v>
      </c>
      <c r="G22" s="42">
        <v>0.35625000000000001</v>
      </c>
      <c r="H22">
        <v>11</v>
      </c>
      <c r="I22" s="42">
        <v>0.34375</v>
      </c>
      <c r="J22">
        <v>0</v>
      </c>
      <c r="K22" s="42">
        <v>0</v>
      </c>
      <c r="L22">
        <v>0</v>
      </c>
      <c r="M22" s="42">
        <v>0</v>
      </c>
      <c r="N22">
        <v>5</v>
      </c>
      <c r="O22" s="42">
        <v>0.41666666666666669</v>
      </c>
      <c r="P22">
        <v>1.5</v>
      </c>
      <c r="Q22" s="42">
        <v>0.3</v>
      </c>
      <c r="R22">
        <v>2</v>
      </c>
      <c r="S22" s="42">
        <v>0.33333333333333331</v>
      </c>
      <c r="T22">
        <v>1</v>
      </c>
      <c r="U22" s="42">
        <v>0.25</v>
      </c>
      <c r="V22">
        <v>0</v>
      </c>
      <c r="W22" s="42">
        <v>0</v>
      </c>
    </row>
    <row r="23" spans="1:23" ht="15.5" x14ac:dyDescent="0.35">
      <c r="A23" s="102" t="s">
        <v>62</v>
      </c>
      <c r="B23">
        <v>10</v>
      </c>
      <c r="C23" s="22">
        <v>43.5</v>
      </c>
      <c r="D23" s="22">
        <v>43.5</v>
      </c>
      <c r="E23" t="s">
        <v>1705</v>
      </c>
      <c r="F23">
        <v>10.5</v>
      </c>
      <c r="G23" s="42">
        <v>0.65625</v>
      </c>
      <c r="H23">
        <v>13</v>
      </c>
      <c r="I23" s="42">
        <v>0.40625</v>
      </c>
      <c r="J23">
        <v>10</v>
      </c>
      <c r="K23" s="42">
        <v>0.83333333333333337</v>
      </c>
      <c r="L23">
        <v>0</v>
      </c>
      <c r="M23" s="42">
        <v>0</v>
      </c>
      <c r="N23">
        <v>7</v>
      </c>
      <c r="O23" s="42">
        <v>0.58333333333333337</v>
      </c>
      <c r="P23">
        <v>1.5</v>
      </c>
      <c r="Q23" s="42">
        <v>0.3</v>
      </c>
      <c r="R23">
        <v>1.5</v>
      </c>
      <c r="S23" s="42">
        <v>0.25</v>
      </c>
      <c r="T23">
        <v>0</v>
      </c>
      <c r="U23" s="42">
        <v>0</v>
      </c>
      <c r="V23">
        <v>0</v>
      </c>
      <c r="W23" s="42">
        <v>0</v>
      </c>
    </row>
    <row r="24" spans="1:23" ht="15.5" x14ac:dyDescent="0.35">
      <c r="A24" s="102" t="s">
        <v>71</v>
      </c>
      <c r="B24">
        <v>11</v>
      </c>
      <c r="C24" s="22">
        <v>41</v>
      </c>
      <c r="D24" s="22">
        <v>43.15789473684211</v>
      </c>
      <c r="E24" t="s">
        <v>1705</v>
      </c>
      <c r="F24">
        <v>12.8</v>
      </c>
      <c r="G24" s="42">
        <v>0.8</v>
      </c>
      <c r="H24">
        <v>15.2</v>
      </c>
      <c r="I24" s="42">
        <v>0.47499999999999998</v>
      </c>
      <c r="J24">
        <v>3.5</v>
      </c>
      <c r="K24" s="42">
        <v>0.29166666666666669</v>
      </c>
      <c r="L24">
        <v>0</v>
      </c>
      <c r="M24" s="42">
        <v>0</v>
      </c>
      <c r="N24">
        <v>5</v>
      </c>
      <c r="O24" s="42">
        <v>0.41666666666666669</v>
      </c>
      <c r="P24">
        <v>2</v>
      </c>
      <c r="Q24" s="42">
        <v>0.4</v>
      </c>
      <c r="R24">
        <v>2</v>
      </c>
      <c r="S24" s="42">
        <v>0.33333333333333331</v>
      </c>
      <c r="T24">
        <v>0.5</v>
      </c>
      <c r="U24" s="42">
        <v>0.125</v>
      </c>
      <c r="V24">
        <v>0</v>
      </c>
      <c r="W24" s="42">
        <v>0</v>
      </c>
    </row>
    <row r="25" spans="1:23" ht="15.5" x14ac:dyDescent="0.35">
      <c r="A25" s="102" t="s">
        <v>292</v>
      </c>
      <c r="B25">
        <v>5</v>
      </c>
      <c r="C25" s="22">
        <v>54.8</v>
      </c>
      <c r="D25" s="22">
        <v>54.8</v>
      </c>
      <c r="E25" t="s">
        <v>1710</v>
      </c>
      <c r="F25">
        <v>13.3</v>
      </c>
      <c r="G25" s="42">
        <v>0.83125000000000004</v>
      </c>
      <c r="H25">
        <v>18.5</v>
      </c>
      <c r="I25" s="42">
        <v>0.578125</v>
      </c>
      <c r="J25">
        <v>3.6</v>
      </c>
      <c r="K25" s="42">
        <v>0.3</v>
      </c>
      <c r="L25">
        <v>4.4000000000000004</v>
      </c>
      <c r="M25" s="42">
        <v>0.62857142857142867</v>
      </c>
      <c r="N25">
        <v>10</v>
      </c>
      <c r="O25" s="42">
        <v>0.83333333333333337</v>
      </c>
      <c r="P25">
        <v>1</v>
      </c>
      <c r="Q25" s="42">
        <v>0.2</v>
      </c>
      <c r="R25">
        <v>4</v>
      </c>
      <c r="S25" s="42">
        <v>0.66666666666666663</v>
      </c>
      <c r="T25">
        <v>0</v>
      </c>
      <c r="U25" s="42">
        <v>0</v>
      </c>
      <c r="V25">
        <v>0</v>
      </c>
      <c r="W25" s="42">
        <v>0</v>
      </c>
    </row>
    <row r="26" spans="1:23" ht="15.5" x14ac:dyDescent="0.35">
      <c r="A26" s="102" t="s">
        <v>294</v>
      </c>
      <c r="B26">
        <v>6</v>
      </c>
      <c r="C26" s="22">
        <v>50.6</v>
      </c>
      <c r="D26" s="22">
        <v>50.6</v>
      </c>
      <c r="E26" t="s">
        <v>1710</v>
      </c>
      <c r="F26">
        <v>15</v>
      </c>
      <c r="G26" s="42">
        <v>0.9375</v>
      </c>
      <c r="H26">
        <v>12.6</v>
      </c>
      <c r="I26" s="42">
        <v>0.39374999999999999</v>
      </c>
      <c r="J26">
        <v>0</v>
      </c>
      <c r="K26" s="42">
        <v>0</v>
      </c>
      <c r="L26">
        <v>3.5</v>
      </c>
      <c r="M26" s="42">
        <v>0.5</v>
      </c>
      <c r="N26">
        <v>10</v>
      </c>
      <c r="O26" s="42">
        <v>0.83333333333333337</v>
      </c>
      <c r="P26">
        <v>4</v>
      </c>
      <c r="Q26" s="42">
        <v>0.8</v>
      </c>
      <c r="R26">
        <v>2</v>
      </c>
      <c r="S26" s="42">
        <v>0.33333333333333331</v>
      </c>
      <c r="T26">
        <v>1.5</v>
      </c>
      <c r="U26" s="42">
        <v>0.375</v>
      </c>
      <c r="V26">
        <v>2</v>
      </c>
      <c r="W26" s="42">
        <v>0.33333333333333331</v>
      </c>
    </row>
    <row r="27" spans="1:23" ht="15.5" x14ac:dyDescent="0.35">
      <c r="A27" s="102" t="s">
        <v>296</v>
      </c>
      <c r="B27">
        <v>29</v>
      </c>
      <c r="C27" s="22">
        <v>13.7</v>
      </c>
      <c r="D27" s="22">
        <v>13.7</v>
      </c>
      <c r="E27" t="s">
        <v>1711</v>
      </c>
      <c r="F27">
        <v>5</v>
      </c>
      <c r="G27" s="42">
        <v>0.3125</v>
      </c>
      <c r="H27">
        <v>4</v>
      </c>
      <c r="I27" s="42">
        <v>0.125</v>
      </c>
      <c r="J27">
        <v>4.7</v>
      </c>
      <c r="K27" s="42">
        <v>0.39166666666666666</v>
      </c>
      <c r="L27">
        <v>0</v>
      </c>
      <c r="M27" s="42">
        <v>0</v>
      </c>
      <c r="N27">
        <v>0</v>
      </c>
      <c r="O27" s="42">
        <v>0</v>
      </c>
      <c r="P27">
        <v>0</v>
      </c>
      <c r="Q27" s="42">
        <v>0</v>
      </c>
      <c r="R27">
        <v>0</v>
      </c>
      <c r="S27" s="42">
        <v>0</v>
      </c>
      <c r="T27">
        <v>0</v>
      </c>
      <c r="U27" s="42">
        <v>0</v>
      </c>
      <c r="V27">
        <v>0</v>
      </c>
      <c r="W27" s="42">
        <v>0</v>
      </c>
    </row>
    <row r="28" spans="1:23" ht="15.5" x14ac:dyDescent="0.35">
      <c r="A28" s="102" t="s">
        <v>60</v>
      </c>
      <c r="B28">
        <v>8</v>
      </c>
      <c r="C28" s="22">
        <v>45.1</v>
      </c>
      <c r="D28" s="22">
        <v>45.1</v>
      </c>
      <c r="E28" t="s">
        <v>1712</v>
      </c>
      <c r="F28">
        <v>11.6</v>
      </c>
      <c r="G28" s="42">
        <v>0.72499999999999998</v>
      </c>
      <c r="H28">
        <v>13</v>
      </c>
      <c r="I28" s="42">
        <v>0.40625</v>
      </c>
      <c r="J28">
        <v>5</v>
      </c>
      <c r="K28" s="42">
        <v>0.41666666666666669</v>
      </c>
      <c r="L28">
        <v>3.5</v>
      </c>
      <c r="M28" s="42">
        <v>0.5</v>
      </c>
      <c r="N28">
        <v>7</v>
      </c>
      <c r="O28" s="42">
        <v>0.58333333333333337</v>
      </c>
      <c r="P28">
        <v>1.5</v>
      </c>
      <c r="Q28" s="42">
        <v>0.3</v>
      </c>
      <c r="R28">
        <v>0</v>
      </c>
      <c r="S28" s="42">
        <v>0</v>
      </c>
      <c r="T28">
        <v>3.5</v>
      </c>
      <c r="U28" s="42">
        <v>0.875</v>
      </c>
      <c r="V28">
        <v>0</v>
      </c>
      <c r="W28" s="42">
        <v>0</v>
      </c>
    </row>
    <row r="29" spans="1:23" ht="15.5" x14ac:dyDescent="0.35">
      <c r="A29" s="102" t="s">
        <v>298</v>
      </c>
      <c r="B29">
        <v>4</v>
      </c>
      <c r="C29" s="22">
        <v>55.6</v>
      </c>
      <c r="D29" s="22">
        <v>55.6</v>
      </c>
      <c r="E29" t="s">
        <v>1704</v>
      </c>
      <c r="F29">
        <v>14.3</v>
      </c>
      <c r="G29" s="42">
        <v>0.89375000000000004</v>
      </c>
      <c r="H29">
        <v>18.2</v>
      </c>
      <c r="I29" s="42">
        <v>0.56874999999999998</v>
      </c>
      <c r="J29">
        <v>4.0999999999999996</v>
      </c>
      <c r="K29" s="42">
        <v>0.34166666666666662</v>
      </c>
      <c r="L29">
        <v>0</v>
      </c>
      <c r="M29" s="42">
        <v>0</v>
      </c>
      <c r="N29">
        <v>10</v>
      </c>
      <c r="O29" s="42">
        <v>0.83333333333333337</v>
      </c>
      <c r="P29">
        <v>2</v>
      </c>
      <c r="Q29" s="42">
        <v>0.4</v>
      </c>
      <c r="R29">
        <v>3</v>
      </c>
      <c r="S29" s="42">
        <v>0.5</v>
      </c>
      <c r="T29">
        <v>2.5</v>
      </c>
      <c r="U29" s="42">
        <v>0.625</v>
      </c>
      <c r="V29">
        <v>1.5</v>
      </c>
      <c r="W29" s="42">
        <v>0.25</v>
      </c>
    </row>
    <row r="30" spans="1:23" ht="15.5" x14ac:dyDescent="0.35">
      <c r="A30" s="102" t="s">
        <v>300</v>
      </c>
      <c r="B30">
        <v>1</v>
      </c>
      <c r="C30" s="22">
        <v>78.099999999999994</v>
      </c>
      <c r="D30" s="22">
        <v>78.099999999999994</v>
      </c>
      <c r="E30" t="s">
        <v>1713</v>
      </c>
      <c r="F30">
        <v>14</v>
      </c>
      <c r="G30" s="42">
        <v>0.875</v>
      </c>
      <c r="H30">
        <v>25.8</v>
      </c>
      <c r="I30" s="42">
        <v>0.80625000000000002</v>
      </c>
      <c r="J30">
        <v>5.3</v>
      </c>
      <c r="K30" s="42">
        <v>0.44166666666666665</v>
      </c>
      <c r="L30">
        <v>7</v>
      </c>
      <c r="M30" s="42">
        <v>1</v>
      </c>
      <c r="N30">
        <v>12</v>
      </c>
      <c r="O30" s="42">
        <v>1</v>
      </c>
      <c r="P30">
        <v>5</v>
      </c>
      <c r="Q30" s="42">
        <v>1</v>
      </c>
      <c r="R30">
        <v>1</v>
      </c>
      <c r="S30" s="42">
        <v>0.16666666666666666</v>
      </c>
      <c r="T30">
        <v>4</v>
      </c>
      <c r="U30" s="42">
        <v>1</v>
      </c>
      <c r="V30">
        <v>4</v>
      </c>
      <c r="W30" s="42">
        <v>0.66666666666666663</v>
      </c>
    </row>
    <row r="31" spans="1:23" ht="15.5" x14ac:dyDescent="0.35">
      <c r="A31" s="102" t="s">
        <v>67</v>
      </c>
      <c r="B31">
        <v>27</v>
      </c>
      <c r="C31" s="22">
        <v>25.4</v>
      </c>
      <c r="D31" s="22">
        <v>25.4</v>
      </c>
      <c r="E31" t="s">
        <v>1706</v>
      </c>
      <c r="F31">
        <v>1.9</v>
      </c>
      <c r="G31" s="42">
        <v>0.11874999999999999</v>
      </c>
      <c r="H31">
        <v>6</v>
      </c>
      <c r="I31" s="42">
        <v>0.1875</v>
      </c>
      <c r="J31">
        <v>3.5</v>
      </c>
      <c r="K31" s="42">
        <v>0.29166666666666669</v>
      </c>
      <c r="L31">
        <v>2</v>
      </c>
      <c r="M31" s="42">
        <v>0.2857142857142857</v>
      </c>
      <c r="N31">
        <v>9</v>
      </c>
      <c r="O31" s="42">
        <v>0.75</v>
      </c>
      <c r="P31">
        <v>0</v>
      </c>
      <c r="Q31" s="42">
        <v>0</v>
      </c>
      <c r="R31">
        <v>1</v>
      </c>
      <c r="S31" s="42">
        <v>0.16666666666666666</v>
      </c>
      <c r="T31">
        <v>2</v>
      </c>
      <c r="U31" s="42">
        <v>0.5</v>
      </c>
      <c r="V31">
        <v>0</v>
      </c>
      <c r="W31" s="42">
        <v>0</v>
      </c>
    </row>
    <row r="32" spans="1:23" ht="15.5" x14ac:dyDescent="0.35">
      <c r="A32" s="102" t="s">
        <v>250</v>
      </c>
      <c r="B32">
        <v>21</v>
      </c>
      <c r="C32" s="22">
        <v>33.5</v>
      </c>
      <c r="D32" s="22">
        <v>33.5</v>
      </c>
      <c r="E32" t="s">
        <v>1707</v>
      </c>
      <c r="F32">
        <v>8.5</v>
      </c>
      <c r="G32" s="42">
        <v>0.53125</v>
      </c>
      <c r="H32">
        <v>13</v>
      </c>
      <c r="I32" s="42">
        <v>0.40625</v>
      </c>
      <c r="J32">
        <v>5</v>
      </c>
      <c r="K32" s="42">
        <v>0.41666666666666669</v>
      </c>
      <c r="L32">
        <v>0</v>
      </c>
      <c r="M32" s="42">
        <v>0</v>
      </c>
      <c r="N32">
        <v>3</v>
      </c>
      <c r="O32" s="42">
        <v>0.25</v>
      </c>
      <c r="P32">
        <v>1</v>
      </c>
      <c r="Q32" s="42">
        <v>0.2</v>
      </c>
      <c r="R32">
        <v>2</v>
      </c>
      <c r="S32" s="42">
        <v>0.33333333333333331</v>
      </c>
      <c r="T32">
        <v>1</v>
      </c>
      <c r="U32" s="42">
        <v>0.25</v>
      </c>
      <c r="V32">
        <v>0</v>
      </c>
      <c r="W32" s="42">
        <v>0</v>
      </c>
    </row>
    <row r="33" spans="1:23" ht="15.5" x14ac:dyDescent="0.35">
      <c r="A33" s="102" t="s">
        <v>58</v>
      </c>
      <c r="B33">
        <v>7</v>
      </c>
      <c r="C33" s="22">
        <v>47</v>
      </c>
      <c r="D33" s="22">
        <v>47</v>
      </c>
      <c r="E33" t="s">
        <v>1712</v>
      </c>
      <c r="F33">
        <v>8.5</v>
      </c>
      <c r="G33" s="42">
        <v>0.53125</v>
      </c>
      <c r="H33">
        <v>17</v>
      </c>
      <c r="I33" s="42">
        <v>0.53125</v>
      </c>
      <c r="J33">
        <v>6.5</v>
      </c>
      <c r="K33" s="42">
        <v>0.54166666666666663</v>
      </c>
      <c r="L33">
        <v>2</v>
      </c>
      <c r="M33" s="42">
        <v>0.2857142857142857</v>
      </c>
      <c r="N33">
        <v>4.5</v>
      </c>
      <c r="O33" s="42">
        <v>0.375</v>
      </c>
      <c r="P33">
        <v>1.5</v>
      </c>
      <c r="Q33" s="42">
        <v>0.3</v>
      </c>
      <c r="R33">
        <v>1.5</v>
      </c>
      <c r="S33" s="42">
        <v>0.25</v>
      </c>
      <c r="T33">
        <v>3.5</v>
      </c>
      <c r="U33" s="42">
        <v>0.875</v>
      </c>
      <c r="V33">
        <v>2</v>
      </c>
      <c r="W33" s="42">
        <v>0.33333333333333331</v>
      </c>
    </row>
    <row r="35" spans="1:23" ht="15.5" x14ac:dyDescent="0.35">
      <c r="A35" s="136" t="s">
        <v>345</v>
      </c>
      <c r="C35" s="22">
        <v>37.02812500000001</v>
      </c>
      <c r="D35" s="22">
        <v>37.278947368421058</v>
      </c>
      <c r="F35" s="22">
        <v>9.8062500000000004</v>
      </c>
      <c r="G35" s="42">
        <v>0.61289062500000002</v>
      </c>
      <c r="H35" s="22">
        <v>12.06875</v>
      </c>
      <c r="I35" s="42">
        <v>0.37714843749999999</v>
      </c>
      <c r="J35" s="22">
        <v>3.3124999999999996</v>
      </c>
      <c r="K35" s="42">
        <v>0.27604166666666663</v>
      </c>
      <c r="L35" s="22">
        <v>1.496875</v>
      </c>
      <c r="M35" s="42">
        <v>0.21383928571428568</v>
      </c>
      <c r="N35" s="22">
        <v>5.796875</v>
      </c>
      <c r="O35" s="42">
        <v>0.48307291666666669</v>
      </c>
      <c r="P35" s="22">
        <v>1.40625</v>
      </c>
      <c r="Q35" s="42">
        <v>0.29032258064516131</v>
      </c>
      <c r="R35" s="22">
        <v>1.3125</v>
      </c>
      <c r="S35" s="42">
        <v>0.21875</v>
      </c>
      <c r="T35" s="22">
        <v>1.25</v>
      </c>
      <c r="U35" s="42">
        <v>0.3125</v>
      </c>
      <c r="V35" s="22">
        <v>0.578125</v>
      </c>
      <c r="W35" s="42">
        <v>9.6354166666666657E-2</v>
      </c>
    </row>
  </sheetData>
  <conditionalFormatting sqref="D34 D1 D36:D1048576">
    <cfRule type="colorScale" priority="5">
      <colorScale>
        <cfvo type="min"/>
        <cfvo type="percentile" val="50"/>
        <cfvo type="max"/>
        <color rgb="FFF8696B"/>
        <color rgb="FFFFEB84"/>
        <color rgb="FF63BE7B"/>
      </colorScale>
    </cfRule>
  </conditionalFormatting>
  <conditionalFormatting sqref="G1:G34 I1:I34 K1:K34 M1:M34 O1:O34 Q1:Q34 S1:S34 U1:U34 W1:W34 W36:W1048576 U36:U1048576 S36:S1048576 Q36:Q1048576 O36:O1048576 M36:M1048576 K36:K1048576 I36:I1048576 G36:G1048576">
    <cfRule type="colorScale" priority="4">
      <colorScale>
        <cfvo type="min"/>
        <cfvo type="percentile" val="50"/>
        <cfvo type="max"/>
        <color rgb="FFF8696B"/>
        <color rgb="FFFFEB84"/>
        <color rgb="FF63BE7B"/>
      </colorScale>
    </cfRule>
  </conditionalFormatting>
  <conditionalFormatting sqref="A2">
    <cfRule type="cellIs" dxfId="2" priority="1" operator="equal">
      <formula>"ERROR"</formula>
    </cfRule>
  </conditionalFormatting>
  <conditionalFormatting sqref="A2">
    <cfRule type="cellIs" dxfId="1" priority="3" operator="equal">
      <formula>"???"</formula>
    </cfRule>
  </conditionalFormatting>
  <conditionalFormatting sqref="A2">
    <cfRule type="cellIs" dxfId="0" priority="2" operator="equal">
      <formula>"ERR"</formula>
    </cfRule>
  </conditionalFormatting>
  <conditionalFormatting sqref="E2:E33">
    <cfRule type="colorScale" priority="6">
      <colorScale>
        <cfvo type="min"/>
        <cfvo type="percentile" val="50"/>
        <cfvo type="max"/>
        <color rgb="FFF8696B"/>
        <color rgb="FFFFEB84"/>
        <color rgb="FF63BE7B"/>
      </colorScale>
    </cfRule>
  </conditionalFormatting>
  <conditionalFormatting sqref="D2:D33">
    <cfRule type="colorScale" priority="7">
      <colorScale>
        <cfvo type="min"/>
        <cfvo type="percentile" val="50"/>
        <cfvo type="max"/>
        <color rgb="FFF8696B"/>
        <color rgb="FFFFEB84"/>
        <color rgb="FF63BE7B"/>
      </colorScale>
    </cfRule>
  </conditionalFormatting>
  <conditionalFormatting sqref="G2:G33">
    <cfRule type="colorScale" priority="8">
      <colorScale>
        <cfvo type="min"/>
        <cfvo type="percentile" val="50"/>
        <cfvo type="max"/>
        <color rgb="FFF8696B"/>
        <color rgb="FFFFEB84"/>
        <color rgb="FF63BE7B"/>
      </colorScale>
    </cfRule>
  </conditionalFormatting>
  <conditionalFormatting sqref="I2:I33">
    <cfRule type="colorScale" priority="9">
      <colorScale>
        <cfvo type="min"/>
        <cfvo type="percentile" val="50"/>
        <cfvo type="max"/>
        <color rgb="FFF8696B"/>
        <color rgb="FFFFEB84"/>
        <color rgb="FF63BE7B"/>
      </colorScale>
    </cfRule>
  </conditionalFormatting>
  <conditionalFormatting sqref="K2:K33">
    <cfRule type="colorScale" priority="10">
      <colorScale>
        <cfvo type="min"/>
        <cfvo type="percentile" val="50"/>
        <cfvo type="max"/>
        <color rgb="FFF8696B"/>
        <color rgb="FFFFEB84"/>
        <color rgb="FF63BE7B"/>
      </colorScale>
    </cfRule>
  </conditionalFormatting>
  <conditionalFormatting sqref="M2:M33">
    <cfRule type="colorScale" priority="11">
      <colorScale>
        <cfvo type="min"/>
        <cfvo type="percentile" val="50"/>
        <cfvo type="max"/>
        <color rgb="FFF8696B"/>
        <color rgb="FFFFEB84"/>
        <color rgb="FF63BE7B"/>
      </colorScale>
    </cfRule>
  </conditionalFormatting>
  <conditionalFormatting sqref="O2:O33">
    <cfRule type="colorScale" priority="12">
      <colorScale>
        <cfvo type="min"/>
        <cfvo type="percentile" val="50"/>
        <cfvo type="max"/>
        <color rgb="FFF8696B"/>
        <color rgb="FFFFEB84"/>
        <color rgb="FF63BE7B"/>
      </colorScale>
    </cfRule>
  </conditionalFormatting>
  <conditionalFormatting sqref="Q2:Q33">
    <cfRule type="colorScale" priority="13">
      <colorScale>
        <cfvo type="min"/>
        <cfvo type="percentile" val="50"/>
        <cfvo type="max"/>
        <color rgb="FFF8696B"/>
        <color rgb="FFFFEB84"/>
        <color rgb="FF63BE7B"/>
      </colorScale>
    </cfRule>
  </conditionalFormatting>
  <conditionalFormatting sqref="S2:S33">
    <cfRule type="colorScale" priority="14">
      <colorScale>
        <cfvo type="min"/>
        <cfvo type="percentile" val="50"/>
        <cfvo type="max"/>
        <color rgb="FFF8696B"/>
        <color rgb="FFFFEB84"/>
        <color rgb="FF63BE7B"/>
      </colorScale>
    </cfRule>
  </conditionalFormatting>
  <conditionalFormatting sqref="U2:U33">
    <cfRule type="colorScale" priority="15">
      <colorScale>
        <cfvo type="min"/>
        <cfvo type="percentile" val="50"/>
        <cfvo type="max"/>
        <color rgb="FFF8696B"/>
        <color rgb="FFFFEB84"/>
        <color rgb="FF63BE7B"/>
      </colorScale>
    </cfRule>
  </conditionalFormatting>
  <conditionalFormatting sqref="W2:W33">
    <cfRule type="colorScale" priority="16">
      <colorScale>
        <cfvo type="min"/>
        <cfvo type="percentile" val="50"/>
        <cfvo type="max"/>
        <color rgb="FFF8696B"/>
        <color rgb="FFFFEB84"/>
        <color rgb="FF63BE7B"/>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Monitoring_MP</vt:lpstr>
      <vt:lpstr>Points_MP</vt:lpstr>
      <vt:lpstr>Ranking_MP</vt:lpstr>
      <vt:lpstr>Matching_draft</vt:lpstr>
      <vt:lpstr>Matching_final</vt:lpstr>
      <vt:lpstr>Analysis_2020</vt:lpstr>
      <vt:lpstr>Monitoring_MP_2018</vt:lpstr>
      <vt:lpstr>Ranking_MP_2018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2020-06-26T15:56:45Z</dcterms:modified>
</cp:coreProperties>
</file>